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001"/>
  <workbookPr/>
  <bookViews>
    <workbookView xWindow="65416" yWindow="65416" windowWidth="29040" windowHeight="15840" activeTab="1"/>
  </bookViews>
  <sheets>
    <sheet name="Rekapitulace stavby" sheetId="1" r:id="rId1"/>
    <sheet name="SO - 01 - Rekonstrukce hř..." sheetId="2" r:id="rId2"/>
    <sheet name="SO - 01 Sadové úpravy" sheetId="3" r:id="rId3"/>
    <sheet name="SO - 01 Vodovod" sheetId="4" r:id="rId4"/>
    <sheet name="SO - 01 Elektro" sheetId="5" r:id="rId5"/>
  </sheets>
  <externalReferences>
    <externalReference r:id="rId8"/>
  </externalReferences>
  <definedNames>
    <definedName name="_xlnm._FilterDatabase" localSheetId="1" hidden="1">'SO - 01 - Rekonstrukce hř...'!$C$137:$K$352</definedName>
    <definedName name="cisloobjektu">'[1]Stavba'!$D$3</definedName>
    <definedName name="CisloStavebnihoRozpoctu">'[1]Stavba'!$D$4</definedName>
    <definedName name="NazevStavebnihoRozpoctu">'[1]Stavba'!$E$4</definedName>
    <definedName name="_xlnm.Print_Area" localSheetId="0">'Rekapitulace stavby'!$D$4:$AO$76,'Rekapitulace stavby'!$C$82:$AQ$96</definedName>
    <definedName name="_xlnm.Print_Area" localSheetId="1">'SO - 01 - Rekonstrukce hř...'!$C$4:$J$76,'SO - 01 - Rekonstrukce hř...'!$C$82:$J$119,'SO - 01 - Rekonstrukce hř...'!$C$125:$K$352</definedName>
    <definedName name="_xlnm.Print_Titles" localSheetId="0">'Rekapitulace stavby'!$92:$92</definedName>
    <definedName name="_xlnm.Print_Titles" localSheetId="1">'SO - 01 - Rekonstrukce hř...'!$137:$137</definedName>
  </definedNames>
  <calcPr calcId="181029"/>
  <extLst/>
</workbook>
</file>

<file path=xl/sharedStrings.xml><?xml version="1.0" encoding="utf-8"?>
<sst xmlns="http://schemas.openxmlformats.org/spreadsheetml/2006/main" count="2943" uniqueCount="852">
  <si>
    <t>Export Komplet</t>
  </si>
  <si>
    <t/>
  </si>
  <si>
    <t>2.0</t>
  </si>
  <si>
    <t>False</t>
  </si>
  <si>
    <t>{6b5b5976-7d8e-4036-a408-fca228c894ca}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</si>
  <si>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</si>
  <si>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</si>
  <si>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</si>
  <si>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</si>
  <si>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</si>
  <si>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</si>
  <si>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</si>
  <si>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</si>
  <si>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20-024</t>
  </si>
  <si>
    <t>Stavba:</t>
  </si>
  <si>
    <t>Rekonstrukce venkovního sportoviště, Praha 6</t>
  </si>
  <si>
    <t>KSO:</t>
  </si>
  <si>
    <t>CC-CZ:</t>
  </si>
  <si>
    <t>Místo:</t>
  </si>
  <si>
    <t>Pozemek p.č.656, k.ú. Dejvice</t>
  </si>
  <si>
    <t>Datum:</t>
  </si>
  <si>
    <t>14. 6. 2020</t>
  </si>
  <si>
    <t>Zadavatel:</t>
  </si>
  <si>
    <t>IČ:</t>
  </si>
  <si>
    <t xml:space="preserve"> </t>
  </si>
  <si>
    <t>DIČ:</t>
  </si>
  <si>
    <t>Zhotovitel:</t>
  </si>
  <si>
    <t>Projektant:</t>
  </si>
  <si>
    <t>Sportovní projekty s.r.o.</t>
  </si>
  <si>
    <t>True</t>
  </si>
  <si>
    <t>Zpracovatel:</t>
  </si>
  <si>
    <t>F.Pecka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</si>
  <si>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</si>
  <si>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</si>
  <si>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</si>
  <si>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</si>
  <si>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</si>
  <si>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</si>
  <si>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</si>
  <si>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</si>
  <si>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</si>
  <si>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</si>
  <si>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</si>
  <si>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</si>
  <si>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</si>
  <si>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</si>
  <si>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</si>
  <si>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</si>
  <si>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</si>
  <si>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</si>
  <si>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</si>
  <si>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</si>
  <si>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</si>
  <si>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</si>
  <si>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</si>
  <si>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</si>
  <si>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</si>
  <si>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</si>
  <si>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</si>
  <si>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</si>
  <si>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</si>
  <si>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</si>
  <si>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</si>
  <si>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</si>
  <si>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</si>
  <si>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</si>
  <si>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</si>
  <si>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</si>
  <si>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</si>
  <si>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</si>
  <si>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</si>
  <si>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</si>
  <si>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</si>
  <si>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</si>
  <si>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</si>
  <si>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</si>
  <si>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</si>
  <si>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</si>
  <si>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- 01</t>
  </si>
  <si>
    <t>Rekonstrukce hřiště 44,20 x 24,40 m</t>
  </si>
  <si>
    <t>STA</t>
  </si>
  <si>
    <t>1</t>
  </si>
  <si>
    <t>{95fa9f53-12c7-424f-beb8-40085a355eae}</t>
  </si>
  <si>
    <t>2</t>
  </si>
  <si>
    <t>KRYCÍ LIST SOUPISU PRACÍ</t>
  </si>
  <si>
    <t>Objekt:</t>
  </si>
  <si>
    <t>SO - 01 - Rekonstrukce hřiště 44,20 x 24,40 m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</si>
  <si>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</si>
  <si>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</si>
  <si>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</si>
  <si>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</si>
  <si>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</si>
  <si>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</si>
  <si>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</si>
  <si>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</si>
  <si>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</si>
  <si>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</si>
  <si>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</si>
  <si>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</si>
  <si>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</si>
  <si>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</si>
  <si>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</si>
  <si>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762 - Konstrukce tesařské</t>
  </si>
  <si>
    <t xml:space="preserve">    767 - Konstrukce zámečnické</t>
  </si>
  <si>
    <t xml:space="preserve">    776 - Podlahy povlakové</t>
  </si>
  <si>
    <t xml:space="preserve">    792 - Sportovní vybavení</t>
  </si>
  <si>
    <t xml:space="preserve">    794 - Sadové úpravy</t>
  </si>
  <si>
    <t>M - Práce a dodávky M</t>
  </si>
  <si>
    <t xml:space="preserve">    21-M - Elektromontáže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</si>
  <si>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</si>
  <si>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</si>
  <si>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</si>
  <si>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</si>
  <si>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</si>
  <si>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</si>
  <si>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</si>
  <si>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</si>
  <si>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</si>
  <si>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</si>
  <si>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</si>
  <si>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</si>
  <si>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</si>
  <si>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</si>
  <si>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</si>
  <si>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</si>
  <si>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</si>
  <si>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</si>
  <si>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</si>
  <si>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</si>
  <si>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</si>
  <si>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</si>
  <si>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</si>
  <si>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111211101</t>
  </si>
  <si>
    <t>Odstranění křovin a stromů průměru kmene do 100 mm i s kořeny sklonu terénu do 1:5 ručně</t>
  </si>
  <si>
    <t>m2</t>
  </si>
  <si>
    <t>4</t>
  </si>
  <si>
    <t>244752340</t>
  </si>
  <si>
    <t>111251111</t>
  </si>
  <si>
    <t>Drcení ořezaných větví D do 100 mm s odvozem do 20 km</t>
  </si>
  <si>
    <t>m3</t>
  </si>
  <si>
    <t>-629473148</t>
  </si>
  <si>
    <t>VV</t>
  </si>
  <si>
    <t>137,0*0,1</t>
  </si>
  <si>
    <t>3</t>
  </si>
  <si>
    <t>113204111</t>
  </si>
  <si>
    <t>Vytrhání obrub záhonových</t>
  </si>
  <si>
    <t>m</t>
  </si>
  <si>
    <t>-1423944082</t>
  </si>
  <si>
    <t>121112003</t>
  </si>
  <si>
    <t xml:space="preserve">Sejmutí ornice tl vrstvy do 200 mm </t>
  </si>
  <si>
    <t>-664793538</t>
  </si>
  <si>
    <t>106,0+137,0</t>
  </si>
  <si>
    <t>Součet</t>
  </si>
  <si>
    <t>5</t>
  </si>
  <si>
    <t>122251101</t>
  </si>
  <si>
    <t>Odkopávky a prokopávky nezapažené v hornině třídy těžitelnosti I, skupiny 3 objem do 20 m3 strojně</t>
  </si>
  <si>
    <t>-1149441162</t>
  </si>
  <si>
    <t>"odkop v místě půdokryvných rostlin" 98,0*0,20</t>
  </si>
  <si>
    <t>6</t>
  </si>
  <si>
    <t>132212111</t>
  </si>
  <si>
    <t>Hloubení rýh š do 800 mm v soudržných horninách třídy těžitelnosti I, skupiny 3 ručně</t>
  </si>
  <si>
    <t>1261370728</t>
  </si>
  <si>
    <t>"pro základ oplocení" 1,17*2*0,20*0,80</t>
  </si>
  <si>
    <t>"pro obrubníky"  106,70*0,30*0,30</t>
  </si>
  <si>
    <t>"střídací lavice" 0,645*0,30*0,40*3*2</t>
  </si>
  <si>
    <t>7</t>
  </si>
  <si>
    <t>132212211</t>
  </si>
  <si>
    <t>Hloubení rýh š do 2000 mm v soudržných horninách třídy těžitelnosti I, skupiny 3 ručně</t>
  </si>
  <si>
    <t>-125568116</t>
  </si>
  <si>
    <t>"pro nové zpevněné plochy" 68,0*0,25</t>
  </si>
  <si>
    <t>8</t>
  </si>
  <si>
    <t>133212011</t>
  </si>
  <si>
    <t>Hloubení šachet v hornině třídy těžitelnosti I, skupiny 3, plocha výkopu do 4 m2 ručně - pro patky</t>
  </si>
  <si>
    <t>-1657772186</t>
  </si>
  <si>
    <t>0,30*0,30*0,80*4</t>
  </si>
  <si>
    <t>9</t>
  </si>
  <si>
    <t>162211311</t>
  </si>
  <si>
    <t>Vodorovné přemístění výkopku z horniny třídy těžitelnosti I, skupiny 1 až 3 stavebním kolečkem do 10 m</t>
  </si>
  <si>
    <t>-1196871955</t>
  </si>
  <si>
    <t>10,441+17,0+0,288</t>
  </si>
  <si>
    <t>10</t>
  </si>
  <si>
    <t>162211319</t>
  </si>
  <si>
    <t>Příplatek k vodorovnému přemístění výkopku z horniny třídy těžitelnosti I, skupiny 1 až 3 stavebním kolečkem ZKD 10 m</t>
  </si>
  <si>
    <t>-882906671</t>
  </si>
  <si>
    <t>27,729*4</t>
  </si>
  <si>
    <t>11</t>
  </si>
  <si>
    <t>162251102</t>
  </si>
  <si>
    <t>Vodorovné přemístění do 50 m výkopku/sypaniny z horniny třídy těžitelnosti I, skupiny 1 až 3</t>
  </si>
  <si>
    <t>23491187</t>
  </si>
  <si>
    <t>přemístění ornice z deponie zpět</t>
  </si>
  <si>
    <t>"pod trávník" 66,20*0,20</t>
  </si>
  <si>
    <t>"pod půdokravné byliny" 98,0*0,25</t>
  </si>
  <si>
    <t>12</t>
  </si>
  <si>
    <t>162751117</t>
  </si>
  <si>
    <t>Vodorovné přemístění do 10000 m výkopku/sypaniny z horniny třídy těžitelnosti I, skupiny 1 až 3</t>
  </si>
  <si>
    <t>793199227</t>
  </si>
  <si>
    <t>"hloubení rýh š do 800 mm"  10,441</t>
  </si>
  <si>
    <t>"hloubení rýh š do 2000 mm"  17,0</t>
  </si>
  <si>
    <t>"hloubení šachet" 0,288</t>
  </si>
  <si>
    <t>"odvoz přebytečné ornice" 48,60-37,74</t>
  </si>
  <si>
    <t>13</t>
  </si>
  <si>
    <t>162751119</t>
  </si>
  <si>
    <t>Příplatek k vodorovnému přemístění výkopku/sypaniny z horniny třídy těžitelnosti I, skupiny 1 až 3 ZKD 1000 m přes 10000 m</t>
  </si>
  <si>
    <t>-1402726237</t>
  </si>
  <si>
    <t>38,589*10</t>
  </si>
  <si>
    <t>14</t>
  </si>
  <si>
    <t>167151101</t>
  </si>
  <si>
    <t>Nakládání výkopku z hornin třídy těžitelnosti I, skupiny 1 až 3 do 100 m3</t>
  </si>
  <si>
    <t>-1532320000</t>
  </si>
  <si>
    <t>nakládání ornice pro další použití</t>
  </si>
  <si>
    <t>"pod půdokryvné byliny" 98,0*0,25</t>
  </si>
  <si>
    <t>171201221</t>
  </si>
  <si>
    <t>Poplatek za uložení na skládce (skládkovné) zeminy a kamení kód odpadu 17 05 04</t>
  </si>
  <si>
    <t>t</t>
  </si>
  <si>
    <t>-2059513936</t>
  </si>
  <si>
    <t>(38,589-10,86)*1,6</t>
  </si>
  <si>
    <t>16</t>
  </si>
  <si>
    <t>171251201</t>
  </si>
  <si>
    <t>Uložení sypaniny na skládky nebo meziskládky</t>
  </si>
  <si>
    <t>611699946</t>
  </si>
  <si>
    <t>17</t>
  </si>
  <si>
    <t>181311103</t>
  </si>
  <si>
    <t>Rozprostření ornice tl vrstvy do 200 mm v rovině nebo ve svahu do 1:5 ručně</t>
  </si>
  <si>
    <t>-1990610145</t>
  </si>
  <si>
    <t>"rozprostření ornice pod trávník" 66,20</t>
  </si>
  <si>
    <t>18</t>
  </si>
  <si>
    <t>181311104</t>
  </si>
  <si>
    <t>Rozprostření ornice tl vrstvy do 250 mm v rovině nebo ve svahu do 1:5 ručně</t>
  </si>
  <si>
    <t>789622189</t>
  </si>
  <si>
    <t>"rozprostření ornice pod půdokryvné byliny"  98,0</t>
  </si>
  <si>
    <t>19</t>
  </si>
  <si>
    <t>181411131</t>
  </si>
  <si>
    <t>Založení parkového trávníku výsevem plochy do 1000 m2 v rovině a ve svahu do 1:5</t>
  </si>
  <si>
    <t>822139122</t>
  </si>
  <si>
    <t>20</t>
  </si>
  <si>
    <t>M</t>
  </si>
  <si>
    <t>00572410</t>
  </si>
  <si>
    <t>osivo směs travní parková</t>
  </si>
  <si>
    <t>kg</t>
  </si>
  <si>
    <t>-1500755327</t>
  </si>
  <si>
    <t>66,20*0,030</t>
  </si>
  <si>
    <t>181951112</t>
  </si>
  <si>
    <t>Úprava pláně v hornině třídy těžitelnosti I, skupiny 1 až 3 se zhutněním vč.požadovaných zkoušek únosnosti pláně dle PD</t>
  </si>
  <si>
    <t>-98457720</t>
  </si>
  <si>
    <t>"S2" 68,0</t>
  </si>
  <si>
    <t>"S3" 3,50</t>
  </si>
  <si>
    <t>22</t>
  </si>
  <si>
    <t>184802111</t>
  </si>
  <si>
    <t>Chemické odplevelení před založením kultury nad 20 m2 postřikem na široko v rovině a svahu do 1:5</t>
  </si>
  <si>
    <t>-1177553089</t>
  </si>
  <si>
    <t>23</t>
  </si>
  <si>
    <t>185802113</t>
  </si>
  <si>
    <t>Hnojení půdy umělým hnojivem na široko v rovině a svahu do 1:5</t>
  </si>
  <si>
    <t>1102959169</t>
  </si>
  <si>
    <t>66,20*0,000025</t>
  </si>
  <si>
    <t>24</t>
  </si>
  <si>
    <t>25191155</t>
  </si>
  <si>
    <t>hnojivo průmyslové Cererit</t>
  </si>
  <si>
    <t>-1798656250</t>
  </si>
  <si>
    <t>0,002*1000 'Přepočtené koeficientem množství</t>
  </si>
  <si>
    <t>25</t>
  </si>
  <si>
    <t>185803111R</t>
  </si>
  <si>
    <t>Urovnání a regenerace trávníku viz.doporučení regenerace v TZ PD</t>
  </si>
  <si>
    <t>-155833560</t>
  </si>
  <si>
    <t>26</t>
  </si>
  <si>
    <t>185804312</t>
  </si>
  <si>
    <t>Zalití rostlin vodou plocha přes 20 m2</t>
  </si>
  <si>
    <t>-490102489</t>
  </si>
  <si>
    <t>27</t>
  </si>
  <si>
    <t>185851121</t>
  </si>
  <si>
    <t>Dovoz vody pro zálivku rostlin za vzdálenost do 1000 m</t>
  </si>
  <si>
    <t>-998595555</t>
  </si>
  <si>
    <t>66,20*0,002</t>
  </si>
  <si>
    <t>Zakládání</t>
  </si>
  <si>
    <t>28</t>
  </si>
  <si>
    <t>274313711</t>
  </si>
  <si>
    <t>Základové pásy z betonu tř. C 20/25</t>
  </si>
  <si>
    <t>-1637149747</t>
  </si>
  <si>
    <t>nový základ pro podezdívku plotu</t>
  </si>
  <si>
    <t>1,17*2*0,20*0,80</t>
  </si>
  <si>
    <t>základy pro střídací lavice</t>
  </si>
  <si>
    <t>0,645*0,30*0,30*3*2</t>
  </si>
  <si>
    <t>29</t>
  </si>
  <si>
    <t>275313711</t>
  </si>
  <si>
    <t>Základové patky z betonu tř. C 20/25</t>
  </si>
  <si>
    <t>674669340</t>
  </si>
  <si>
    <t>pod ocelové sloupky</t>
  </si>
  <si>
    <t>Svislé a kompletní konstrukce</t>
  </si>
  <si>
    <t>30</t>
  </si>
  <si>
    <t>348321218</t>
  </si>
  <si>
    <t>Zábradelní zídky a podezdívky ze ŽB tř. C 20/25</t>
  </si>
  <si>
    <t>-1709655673</t>
  </si>
  <si>
    <t>betonová podezdívka</t>
  </si>
  <si>
    <t>1,17*0,20*0,18</t>
  </si>
  <si>
    <t>1,17*0,20*0,05</t>
  </si>
  <si>
    <t>31</t>
  </si>
  <si>
    <t>348351211</t>
  </si>
  <si>
    <t>Bednění zábradelních zídek a podezdívek plné zřízení</t>
  </si>
  <si>
    <t>-1840911451</t>
  </si>
  <si>
    <t>1,17*0,18*2</t>
  </si>
  <si>
    <t>1,17*0,05*2</t>
  </si>
  <si>
    <t>32</t>
  </si>
  <si>
    <t>348351212</t>
  </si>
  <si>
    <t>Bednění zábradelních zídek a podezdívek plné odstranění</t>
  </si>
  <si>
    <t>-940657429</t>
  </si>
  <si>
    <t>Komunikace pozemní</t>
  </si>
  <si>
    <t>33</t>
  </si>
  <si>
    <t>564710011</t>
  </si>
  <si>
    <t>Podklad z kameniva hrubého drceného vel. 8-16 mm tl 50 mm</t>
  </si>
  <si>
    <t>-1977931708</t>
  </si>
  <si>
    <t>"nové zpevněné plochy" 68,0</t>
  </si>
  <si>
    <t>34</t>
  </si>
  <si>
    <t>564731111</t>
  </si>
  <si>
    <t>Podklad z kameniva hrubého drceného vel. 0-63 mm tl 100 mm</t>
  </si>
  <si>
    <t>483022090</t>
  </si>
  <si>
    <t>35</t>
  </si>
  <si>
    <t>564851111</t>
  </si>
  <si>
    <t>Podklad ze štěrkodrtě ŠD tl 150 mm</t>
  </si>
  <si>
    <t>-113201034</t>
  </si>
  <si>
    <t>36</t>
  </si>
  <si>
    <t>577154111</t>
  </si>
  <si>
    <t>Asfaltový beton vrstva obrusná ACO 11 (ABS) tř. I tl 60 mm š do 3 m z nemodifikovaného asfaltu</t>
  </si>
  <si>
    <t>-774574650</t>
  </si>
  <si>
    <t>37</t>
  </si>
  <si>
    <t>596811221</t>
  </si>
  <si>
    <t>Kladení betonové dlažby komunikací pro pěší do lože z kameniva vel do 0,25 m2 plochy do 100 m2</t>
  </si>
  <si>
    <t>595119222</t>
  </si>
  <si>
    <t>38</t>
  </si>
  <si>
    <t>59245620</t>
  </si>
  <si>
    <t>dlažba desková betonová 500x500x60mm přírodní</t>
  </si>
  <si>
    <t>-935407193</t>
  </si>
  <si>
    <t>68*1,1 'Přepočtené koeficientem množství</t>
  </si>
  <si>
    <t>Trubní vedení</t>
  </si>
  <si>
    <t>39</t>
  </si>
  <si>
    <t>800001</t>
  </si>
  <si>
    <t>Venkovní vodovod - dle special</t>
  </si>
  <si>
    <t>kpl</t>
  </si>
  <si>
    <t>662452291</t>
  </si>
  <si>
    <t>Ostatní konstrukce a práce, bourání</t>
  </si>
  <si>
    <t>40</t>
  </si>
  <si>
    <t>910R001</t>
  </si>
  <si>
    <t>Odstranění sítí PP v.440mm</t>
  </si>
  <si>
    <t>1601094943</t>
  </si>
  <si>
    <t>126,0*4,40</t>
  </si>
  <si>
    <t>41</t>
  </si>
  <si>
    <t>910R002</t>
  </si>
  <si>
    <t>Odstranění oplocení pozemku bez demolice podezdívky</t>
  </si>
  <si>
    <t>-1388227766</t>
  </si>
  <si>
    <t>42</t>
  </si>
  <si>
    <t>910R003</t>
  </si>
  <si>
    <t>Odstranění oplocení pozemku vč. demolice podezdívky</t>
  </si>
  <si>
    <t>1913733098</t>
  </si>
  <si>
    <t>43</t>
  </si>
  <si>
    <t>910R004</t>
  </si>
  <si>
    <t>Vybourání pouzder na volejbalové sloupky</t>
  </si>
  <si>
    <t>ks</t>
  </si>
  <si>
    <t>-1632992724</t>
  </si>
  <si>
    <t>44</t>
  </si>
  <si>
    <t>910R005</t>
  </si>
  <si>
    <t>Vybourání pouzder na tenisové sloupky</t>
  </si>
  <si>
    <t>-902978927</t>
  </si>
  <si>
    <t>45</t>
  </si>
  <si>
    <t>910R006</t>
  </si>
  <si>
    <t>Vybourání sloupu hrazení v.5,10m</t>
  </si>
  <si>
    <t>-404046841</t>
  </si>
  <si>
    <t>46</t>
  </si>
  <si>
    <t>910R007</t>
  </si>
  <si>
    <t>Vybourání sloupu hrazení v.0,60m</t>
  </si>
  <si>
    <t>-1661755104</t>
  </si>
  <si>
    <t>47</t>
  </si>
  <si>
    <t>910R008</t>
  </si>
  <si>
    <t>Demontáž desky, obroučky a síťky basketbalových košů</t>
  </si>
  <si>
    <t>-1605047176</t>
  </si>
  <si>
    <t>48</t>
  </si>
  <si>
    <t>910R009</t>
  </si>
  <si>
    <t>Odstranění stávající branky na házenou</t>
  </si>
  <si>
    <t>1105445776</t>
  </si>
  <si>
    <t>49</t>
  </si>
  <si>
    <t>916331112</t>
  </si>
  <si>
    <t>Osazení zahradního obrubníku betonového do lože z betonu s boční opěrou</t>
  </si>
  <si>
    <t>1293350661</t>
  </si>
  <si>
    <t>0,80+3,70+16,80+1,60+7,0+1,60+17,0+3,50+20,50+3,50+4,30+2,10+1,30+23,0</t>
  </si>
  <si>
    <t>50</t>
  </si>
  <si>
    <t>59217002</t>
  </si>
  <si>
    <t>obrubník betonový zahradní šedý 1000x50x200mm</t>
  </si>
  <si>
    <t>-1396227750</t>
  </si>
  <si>
    <t>106,7*1,1 'Přepočtené koeficientem množství</t>
  </si>
  <si>
    <t>51</t>
  </si>
  <si>
    <t>916991121</t>
  </si>
  <si>
    <t>Lože pod obrubníky, krajníky nebo obruby z dlažebních kostek z betonu prostého</t>
  </si>
  <si>
    <t>-356781320</t>
  </si>
  <si>
    <t>106,70*0,30*0,20</t>
  </si>
  <si>
    <t>52</t>
  </si>
  <si>
    <t>949101112</t>
  </si>
  <si>
    <t>Lešení pomocné pro objekty pozemních staveb s lešeňovou podlahou v do 3,5 m zatížení do 150 kg/m2</t>
  </si>
  <si>
    <t>1103687519</t>
  </si>
  <si>
    <t>(126,0+11,30)*1,20</t>
  </si>
  <si>
    <t>53</t>
  </si>
  <si>
    <t>952901411</t>
  </si>
  <si>
    <t>Vyčištění ostatních objektů (kanálů, zásobníků, kůlen) při jakékoliv výšce podlaží</t>
  </si>
  <si>
    <t>1206026998</t>
  </si>
  <si>
    <t>997</t>
  </si>
  <si>
    <t>Přesun sutě</t>
  </si>
  <si>
    <t>54</t>
  </si>
  <si>
    <t>997013211</t>
  </si>
  <si>
    <t>Vnitrostaveništní doprava suti a vybouraných hmot pro budovy v do 6 m ručně</t>
  </si>
  <si>
    <t>-284367119</t>
  </si>
  <si>
    <t>55</t>
  </si>
  <si>
    <t>997013501</t>
  </si>
  <si>
    <t>Odvoz suti a vybouraných hmot na skládku nebo meziskládku do 1 km se složením</t>
  </si>
  <si>
    <t>-1520798221</t>
  </si>
  <si>
    <t>56</t>
  </si>
  <si>
    <t>997013509</t>
  </si>
  <si>
    <t>Příplatek k odvozu suti a vybouraných hmot na skládku ZKD 1 km přes 1 km</t>
  </si>
  <si>
    <t>756562209</t>
  </si>
  <si>
    <t>53,486*29</t>
  </si>
  <si>
    <t>57</t>
  </si>
  <si>
    <t>997013631</t>
  </si>
  <si>
    <t>Poplatek za uložení na skládce (skládkovné) stavebního odpadu směsného kód odpadu 17 09 04</t>
  </si>
  <si>
    <t>1511878924</t>
  </si>
  <si>
    <t>58</t>
  </si>
  <si>
    <t>997013811</t>
  </si>
  <si>
    <t>Poplatek za uložení na skládce (skládkovné) odpadu dřevěného kód odpadu 17 02 01</t>
  </si>
  <si>
    <t>-1932576493</t>
  </si>
  <si>
    <t>"dřevěné křoviny a stromy" 13,70*0,600</t>
  </si>
  <si>
    <t>"dřevěné obložení"  1,016</t>
  </si>
  <si>
    <t>59</t>
  </si>
  <si>
    <t>997013813</t>
  </si>
  <si>
    <t>Poplatek za uložení na skládce (skládkovné) stavebního odpadu z plastických hmot kód odpadu 17 02 03</t>
  </si>
  <si>
    <t>-1378041269</t>
  </si>
  <si>
    <t>998</t>
  </si>
  <si>
    <t>Přesun hmot</t>
  </si>
  <si>
    <t>60</t>
  </si>
  <si>
    <t>998222012</t>
  </si>
  <si>
    <t>Přesun hmot pro tělovýchovné plochy</t>
  </si>
  <si>
    <t>-688883031</t>
  </si>
  <si>
    <t>PSV</t>
  </si>
  <si>
    <t>Práce a dodávky PSV</t>
  </si>
  <si>
    <t>762</t>
  </si>
  <si>
    <t>Konstrukce tesařské</t>
  </si>
  <si>
    <t>61</t>
  </si>
  <si>
    <t>762134122</t>
  </si>
  <si>
    <t>Montáž bednění stěn z hoblovaných fošen na kotevní prvky - spodní část oplocení</t>
  </si>
  <si>
    <t>-2071894371</t>
  </si>
  <si>
    <t>"na původní hrazení" 126,0*0,60</t>
  </si>
  <si>
    <t>"na nové hrazení" 11,30*0,60</t>
  </si>
  <si>
    <t>62</t>
  </si>
  <si>
    <t>60516111R</t>
  </si>
  <si>
    <t>Dodávka fošen modřínových hoblovaných š.150mm, tl.40mm bez povrchové úpravy</t>
  </si>
  <si>
    <t>-572875595</t>
  </si>
  <si>
    <t>"na původní hrazení" 126,0*0,60*1,1</t>
  </si>
  <si>
    <t>"na nové hrazení" 11,30*0,60*1,1</t>
  </si>
  <si>
    <t>63</t>
  </si>
  <si>
    <t>60516113R</t>
  </si>
  <si>
    <t>Spojovací materiál nerezový pro uchycení fošen do ocelových prvků na sloupcích viz.výkres D.1.4, D.1.5</t>
  </si>
  <si>
    <t>948824051</t>
  </si>
  <si>
    <t>64</t>
  </si>
  <si>
    <t>762431818R</t>
  </si>
  <si>
    <t>Demontáž obložení stěn z fošen</t>
  </si>
  <si>
    <t>-1928996577</t>
  </si>
  <si>
    <t>126*0,60</t>
  </si>
  <si>
    <t>65</t>
  </si>
  <si>
    <t>998762201</t>
  </si>
  <si>
    <t>Přesun hmot procentní pro kce tesařské v objektech v do 6 m</t>
  </si>
  <si>
    <t>%</t>
  </si>
  <si>
    <t>-2138719733</t>
  </si>
  <si>
    <t>767</t>
  </si>
  <si>
    <t>Konstrukce zámečnické</t>
  </si>
  <si>
    <t>66</t>
  </si>
  <si>
    <t>767R001</t>
  </si>
  <si>
    <t>D+M sloupků z ocelových trubek DN 89x4mm celk.dl.600cm svislé s žárovým pozinkováním - osazení do patek 300x300x800 mm</t>
  </si>
  <si>
    <t>-14392919</t>
  </si>
  <si>
    <t>67</t>
  </si>
  <si>
    <t>767R002</t>
  </si>
  <si>
    <t xml:space="preserve">D+M plastových krytek na ocelové sloupky DN 89x4mm </t>
  </si>
  <si>
    <t>1279034481</t>
  </si>
  <si>
    <t>68</t>
  </si>
  <si>
    <t>767R003</t>
  </si>
  <si>
    <t>-103001884</t>
  </si>
  <si>
    <t>"na původní konstrukci:" 126,0*3,0</t>
  </si>
  <si>
    <t>"na nové konstrukci:" 11,30*3,0</t>
  </si>
  <si>
    <t>411,9*1,1 'Přepočtené koeficientem množství</t>
  </si>
  <si>
    <t>69</t>
  </si>
  <si>
    <t>767R004</t>
  </si>
  <si>
    <t>1364912755</t>
  </si>
  <si>
    <t>"na původní konstrukci:" 126,0*1,40</t>
  </si>
  <si>
    <t>"na nové konstrukci:" 11,30*1,40</t>
  </si>
  <si>
    <t>192,22*1,1 'Přepočtené koeficientem množství</t>
  </si>
  <si>
    <t>70</t>
  </si>
  <si>
    <t>767R005</t>
  </si>
  <si>
    <t>D+M ocelové vzpěry Jekl 35x75x3mm žárový pozink</t>
  </si>
  <si>
    <t>1260130590</t>
  </si>
  <si>
    <t>"na nové konstrukci" 11,30*2</t>
  </si>
  <si>
    <t>"na stávající konstrukci" 126,0*2</t>
  </si>
  <si>
    <t>71</t>
  </si>
  <si>
    <t>767R006</t>
  </si>
  <si>
    <t>D+M ocelové dvoukřídlé branky vel. 220 x 250cm vč.kování, zámku a povrchové úpravy pozink ocel, ozn.X10, výkres D.1.5</t>
  </si>
  <si>
    <t>-958345589</t>
  </si>
  <si>
    <t>72</t>
  </si>
  <si>
    <t>767R007</t>
  </si>
  <si>
    <t>D+M oplocení pozemku, ocelový rám + pletivo - pozink, v.1,50m a 1,25m, vč. 4 ks plotových sloupků vč.čepičky osazených do podezdívky, povrchová úprava nátěrem, výkres D.1.5</t>
  </si>
  <si>
    <t>-391462997</t>
  </si>
  <si>
    <t>73</t>
  </si>
  <si>
    <t>767R008</t>
  </si>
  <si>
    <t>Stávající branka - obroušení konstrukce, natření zinkovým nátěrem, nové kliky a zámky</t>
  </si>
  <si>
    <t>1605330984</t>
  </si>
  <si>
    <t>74</t>
  </si>
  <si>
    <t>767R009</t>
  </si>
  <si>
    <t>D+M Ocelová příložka 150x40x10mm žárový pozink, 2x samořezný šroub M8</t>
  </si>
  <si>
    <t>1912364654</t>
  </si>
  <si>
    <t>53*4</t>
  </si>
  <si>
    <t>75</t>
  </si>
  <si>
    <t>767R010</t>
  </si>
  <si>
    <t>D+M Ocelová příložka 550x250x5mm žárový pozink</t>
  </si>
  <si>
    <t>380692615</t>
  </si>
  <si>
    <t>76</t>
  </si>
  <si>
    <t>998767201</t>
  </si>
  <si>
    <t>Přesun hmot procentní pro zámečnické konstrukce v objektech v do 6 m</t>
  </si>
  <si>
    <t>1043451975</t>
  </si>
  <si>
    <t>776</t>
  </si>
  <si>
    <t>Podlahy povlakové</t>
  </si>
  <si>
    <t>77</t>
  </si>
  <si>
    <t>776201812R</t>
  </si>
  <si>
    <t>Demontáž stávajícího sportovního povrchu EPDM vč. podložky</t>
  </si>
  <si>
    <t>115419842</t>
  </si>
  <si>
    <t>78</t>
  </si>
  <si>
    <t>776R001</t>
  </si>
  <si>
    <t>Dodávka a položení sportovního povrchu z litého polyuretanu EPDM probarvená dle projektu tl.13mm, spodní vrstva SBR tl.30mm</t>
  </si>
  <si>
    <t>964930650</t>
  </si>
  <si>
    <t>79</t>
  </si>
  <si>
    <t>776R002</t>
  </si>
  <si>
    <t>Dopravné materiálu na povrch hřiště</t>
  </si>
  <si>
    <t>-1459057366</t>
  </si>
  <si>
    <t>80</t>
  </si>
  <si>
    <t>776R003</t>
  </si>
  <si>
    <t>Dodávka a montáž lajnování pro basketbal, volejbal a házenou apod.</t>
  </si>
  <si>
    <t>199809751</t>
  </si>
  <si>
    <t>"bílá" 40,0+20,0+20,0+20,0+40,0+20,0+20,0+21,0+21,0</t>
  </si>
  <si>
    <t>"žlutá" (15,0+15,0+15,0+23,0+23,0+23,0+23,0+5,65+5,65+11,30+4,0+4,0+5,70+4,80+5,70+5,70+4,80+5,70)*2</t>
  </si>
  <si>
    <t>"červená" (9,0+13,0+9,0)*2</t>
  </si>
  <si>
    <t>"černá" (9,0+9,0+9,0+9,0+18,0+18,0)*2</t>
  </si>
  <si>
    <t>81</t>
  </si>
  <si>
    <t>998776201</t>
  </si>
  <si>
    <t>Přesun hmot procentní pro podlahy povlakové v objektech v do 6 m</t>
  </si>
  <si>
    <t>-1742440679</t>
  </si>
  <si>
    <t>792</t>
  </si>
  <si>
    <t>Sportovní vybavení</t>
  </si>
  <si>
    <t>82</t>
  </si>
  <si>
    <t>792R001</t>
  </si>
  <si>
    <t>D+M Branka na házenou vč.brankové sítě a zajištění proti převrácení ozn.X01, výkres D.1.7, TZ</t>
  </si>
  <si>
    <t>1467941521</t>
  </si>
  <si>
    <t>83</t>
  </si>
  <si>
    <t>792R002</t>
  </si>
  <si>
    <t>D+M Basketbalová deska z vodovzdorné překližky vel.180x105cm, tl.18mm ozn.X02, výkres D.1.7, TZ</t>
  </si>
  <si>
    <t>-106023392</t>
  </si>
  <si>
    <t>84</t>
  </si>
  <si>
    <t>792R003</t>
  </si>
  <si>
    <t>D+M Basketbalový koš antivandal ozn.X03, výkres D.1.7, TZ</t>
  </si>
  <si>
    <t>193952768</t>
  </si>
  <si>
    <t>85</t>
  </si>
  <si>
    <t>792R004</t>
  </si>
  <si>
    <t>D+M Basketbalová síťka řetízková - 50cm ozn.X04, výkres D.1.7, TZ</t>
  </si>
  <si>
    <t>-1776616109</t>
  </si>
  <si>
    <t>86</t>
  </si>
  <si>
    <t>792R005</t>
  </si>
  <si>
    <t>D+M Pouzdro na volejbalové sloupky s petlicí a objímkou na zámek ozn.X05, výkres D.1.7, TZ</t>
  </si>
  <si>
    <t>-874948088</t>
  </si>
  <si>
    <t>87</t>
  </si>
  <si>
    <t>792R006</t>
  </si>
  <si>
    <t>D+M Volejbalové sloupky - 2xsloupek vč.napínacího mechanismu, 2xzemní pouzdro, 2x víčko zemního pouzdra, certifikát TUV ozn.X06, výkres D.1.7, TZ</t>
  </si>
  <si>
    <t>908712250</t>
  </si>
  <si>
    <t>88</t>
  </si>
  <si>
    <t>792R007</t>
  </si>
  <si>
    <t>D+M Střídací lavice bez opěradla s úložným prostorem, vel.2540x500x460mm ozn.X07, výkres D.1.7, TZ</t>
  </si>
  <si>
    <t>-1961745468</t>
  </si>
  <si>
    <t>89</t>
  </si>
  <si>
    <t>792R008</t>
  </si>
  <si>
    <t>D+M Odpadkový koš vč.základu ozn.X08, výkres D1.7, TZ</t>
  </si>
  <si>
    <t>1121125845</t>
  </si>
  <si>
    <t>90</t>
  </si>
  <si>
    <t>792R009</t>
  </si>
  <si>
    <t>D+M 2x zemní pouzdro na tenisové sloupky, 2x víčko zamního pouzdra, certifikát TUV ozn.X09, výkres D.1.7, TZ</t>
  </si>
  <si>
    <t>-492710528</t>
  </si>
  <si>
    <t>91</t>
  </si>
  <si>
    <t>792R012</t>
  </si>
  <si>
    <t>Doprava sportovního vybavení</t>
  </si>
  <si>
    <t>-1551483193</t>
  </si>
  <si>
    <t>92</t>
  </si>
  <si>
    <t>792R015</t>
  </si>
  <si>
    <t>Závěrečná revize sportoviště</t>
  </si>
  <si>
    <t>1439184097</t>
  </si>
  <si>
    <t>794</t>
  </si>
  <si>
    <t>Sadové úpravy</t>
  </si>
  <si>
    <t>93</t>
  </si>
  <si>
    <t>794101</t>
  </si>
  <si>
    <t>Sadové úpravy dle special. Montáž</t>
  </si>
  <si>
    <t>-583354927</t>
  </si>
  <si>
    <t>94</t>
  </si>
  <si>
    <t>794102</t>
  </si>
  <si>
    <t>Sadové úpravy dle special. Dodávka</t>
  </si>
  <si>
    <t>2046925412</t>
  </si>
  <si>
    <t>Práce a dodávky M</t>
  </si>
  <si>
    <t>21-M</t>
  </si>
  <si>
    <t>Elektromontáže</t>
  </si>
  <si>
    <t>95</t>
  </si>
  <si>
    <t>21001</t>
  </si>
  <si>
    <t>Elektromontáže dle special.</t>
  </si>
  <si>
    <t>1475230242</t>
  </si>
  <si>
    <t>VRN</t>
  </si>
  <si>
    <t>Vedlejší rozpočtové náklady</t>
  </si>
  <si>
    <t>VRN1</t>
  </si>
  <si>
    <t>Průzkumné, geodetické a projektové práce</t>
  </si>
  <si>
    <t>96</t>
  </si>
  <si>
    <t>012103000</t>
  </si>
  <si>
    <t xml:space="preserve">Geodetické práce </t>
  </si>
  <si>
    <t>1024</t>
  </si>
  <si>
    <t>-1717587861</t>
  </si>
  <si>
    <t>VRN3</t>
  </si>
  <si>
    <t>Zařízení staveniště</t>
  </si>
  <si>
    <t>97</t>
  </si>
  <si>
    <t>030001000</t>
  </si>
  <si>
    <t>-1395920864</t>
  </si>
  <si>
    <t>VRN4</t>
  </si>
  <si>
    <t>Inženýrská činnost</t>
  </si>
  <si>
    <t>98</t>
  </si>
  <si>
    <t>040001000</t>
  </si>
  <si>
    <t>1294785815</t>
  </si>
  <si>
    <t>VRN9</t>
  </si>
  <si>
    <t>Ostatní náklady</t>
  </si>
  <si>
    <t>99</t>
  </si>
  <si>
    <t>090001000</t>
  </si>
  <si>
    <t>Kompletační činnost</t>
  </si>
  <si>
    <t>1023326925</t>
  </si>
  <si>
    <t xml:space="preserve">ZŠ – Bílá, Rekonstrukce venkovního sportoviště, Čs. Armády 601/23, Praha 6 - Bubeneč                                                                                           SO - 01 - Sadové úpravy                                                                                                </t>
  </si>
  <si>
    <t>Rozpočet</t>
  </si>
  <si>
    <t xml:space="preserve">Poř. č. </t>
  </si>
  <si>
    <t>mj</t>
  </si>
  <si>
    <t>Cena v Kč</t>
  </si>
  <si>
    <t>Hmotnost v t</t>
  </si>
  <si>
    <t>Jednotka</t>
  </si>
  <si>
    <t>Celkem</t>
  </si>
  <si>
    <t>jednotka</t>
  </si>
  <si>
    <t>celkem</t>
  </si>
  <si>
    <t>dodávka</t>
  </si>
  <si>
    <t>montáž</t>
  </si>
  <si>
    <t>ve výkaze se počítá jen s plochou pro výsadbu rostlin a dřevin</t>
  </si>
  <si>
    <t>181 11</t>
  </si>
  <si>
    <t>Plošná úprava ploch na svahu pro zeleň bez doplnění ornice</t>
  </si>
  <si>
    <r>
      <t>m</t>
    </r>
    <r>
      <rPr>
        <vertAlign val="superscript"/>
        <sz val="10"/>
        <color indexed="8"/>
        <rFont val="Times New Roman"/>
        <family val="1"/>
      </rPr>
      <t>2</t>
    </r>
  </si>
  <si>
    <t xml:space="preserve">182 30 </t>
  </si>
  <si>
    <t xml:space="preserve">Doplnění ornice  do  50 mm ( rozprostření ornice na svahu) </t>
  </si>
  <si>
    <r>
      <t>m</t>
    </r>
    <r>
      <rPr>
        <vertAlign val="superscript"/>
        <sz val="10"/>
        <color indexed="8"/>
        <rFont val="Times New Roman"/>
        <family val="1"/>
      </rPr>
      <t>3</t>
    </r>
  </si>
  <si>
    <t>Založení záhonů</t>
  </si>
  <si>
    <t xml:space="preserve">183 20 </t>
  </si>
  <si>
    <t>Založení záhonu  na svahu  v zemině tř 1 až 2</t>
  </si>
  <si>
    <r>
      <t>m</t>
    </r>
    <r>
      <rPr>
        <vertAlign val="superscript"/>
        <sz val="10"/>
        <rFont val="Times New Roman"/>
        <family val="1"/>
      </rPr>
      <t>2</t>
    </r>
  </si>
  <si>
    <t>183 10</t>
  </si>
  <si>
    <t>Hloubení jamek v hornině 1 až 4 bez výměny půdy na svahu , objemu 0,02-0,05m3</t>
  </si>
  <si>
    <t>184 21</t>
  </si>
  <si>
    <t xml:space="preserve">Výsadba rostlin do předem připravené jamky se zalitím  na svahu </t>
  </si>
  <si>
    <t>Instalace protikořenových bariér, hloubení rýhy, včetně zásypu a hutnění , max hloubka do 40 - 50 cm</t>
  </si>
  <si>
    <t>délky: 16580+16610+2950 mm, Položka č. 8 není zcela povinná,vychází z úvahy, že v budoucnu se mohou použít na danou plochu i keře a jiné dřeviny, které by mohly prokořeňovat do sportovní plochy.</t>
  </si>
  <si>
    <t>184 91 - 14</t>
  </si>
  <si>
    <t xml:space="preserve">Mulčování vysazených rostlin tl 10 cm </t>
  </si>
  <si>
    <t>u vstupu z ulice  Na Kocince- plochy 98 m2</t>
  </si>
  <si>
    <t>184 80</t>
  </si>
  <si>
    <t xml:space="preserve">Ošetření vysazených rostlin ve skupině </t>
  </si>
  <si>
    <t>185 85-11</t>
  </si>
  <si>
    <r>
      <t>Zálivka</t>
    </r>
    <r>
      <rPr>
        <sz val="8"/>
        <color indexed="8"/>
        <rFont val="Times New Roman"/>
        <family val="1"/>
      </rPr>
      <t xml:space="preserve"> (1000 l -1m3 )+ </t>
    </r>
    <r>
      <rPr>
        <sz val="10"/>
        <color indexed="8"/>
        <rFont val="Times New Roman"/>
        <family val="1"/>
      </rPr>
      <t>dovoz vody keře 5l/kus (5*588)</t>
    </r>
  </si>
  <si>
    <t>Práce celkem</t>
  </si>
  <si>
    <t>MATERIÁL</t>
  </si>
  <si>
    <t>Nová kvalitnější ornice ornice ( 0,05m ) ( 1 m3 - 1,4 t ) plocha pro výsadby 98m2</t>
  </si>
  <si>
    <t>Hnojivo Sylvamix  (1tab - 1 g )</t>
  </si>
  <si>
    <t>tab</t>
  </si>
  <si>
    <t>Roundup  ( 1l/325 kč, 7l/ha ) Pozn.  - Dle daných možností   a jiné chemické přípravky ( množství je určeno plochou )</t>
  </si>
  <si>
    <t>l</t>
  </si>
  <si>
    <t>Netkaná textilie pod výsadby + 10%</t>
  </si>
  <si>
    <t>plocha výsadeb u vstupu</t>
  </si>
  <si>
    <t>Mulčovací kůra tl. 15 cm</t>
  </si>
  <si>
    <t>plocha výsadeb u vstupu 98m2</t>
  </si>
  <si>
    <t>Protikořenová clona ( 25x0,65 )</t>
  </si>
  <si>
    <t>Ztratné  1%</t>
  </si>
  <si>
    <t>ROSTLINNÝ MATERIÁL</t>
  </si>
  <si>
    <t xml:space="preserve">Stromy </t>
  </si>
  <si>
    <t>Půdopokryvné rostliny</t>
  </si>
  <si>
    <r>
      <t xml:space="preserve">´Geranium ´Rosanne´ </t>
    </r>
    <r>
      <rPr>
        <sz val="10"/>
        <rFont val="Times New Roman"/>
        <family val="1"/>
      </rPr>
      <t>(vel kontejneru 15-20 cm)</t>
    </r>
  </si>
  <si>
    <t>Ztratné  10%</t>
  </si>
  <si>
    <t>998 23 - 1311</t>
  </si>
  <si>
    <t>Přesun hmot pro sadovnické a krajinářské úpravy do 5000m vodorovně, bez svislého přesunu</t>
  </si>
  <si>
    <t>určení ceny je vymezeno nejmenší skladovací plochou o velikosti 10 m2/ 1t hmotnosti</t>
  </si>
  <si>
    <t>Materiál celkem</t>
  </si>
  <si>
    <t>Rekapitulace</t>
  </si>
  <si>
    <t>Zahradnické práce</t>
  </si>
  <si>
    <t>Materiál</t>
  </si>
  <si>
    <t>Předčíslí +R</t>
  </si>
  <si>
    <t>ZŠ BÍLÁ - REKONSTRUKCE VENKOVNÍHO SPORTOVIŠTĔ</t>
  </si>
  <si>
    <t>POLOŽKOVÝ ROZPOČET</t>
  </si>
  <si>
    <t>investor:</t>
  </si>
  <si>
    <t>MĚSTSKÁ ČÁST PRAHA 6, Čs. armády 601/23,  Praha 6- Bubeneč</t>
  </si>
  <si>
    <t>hl.projektant:</t>
  </si>
  <si>
    <t>SPORTOVNÍ PROJEKTY spol. s r.o., Sokolovská 87/95, Praha 8</t>
  </si>
  <si>
    <t>projektant části:</t>
  </si>
  <si>
    <t>ING. ZDENĚK SADÍLEK, Krátká 460, 252 62 Horoměřice</t>
  </si>
  <si>
    <t>název části:</t>
  </si>
  <si>
    <t>D.2  VODOVOD</t>
  </si>
  <si>
    <t>Nedílnou součástí výkazu výměr je technická zpráva, kde jsou popsané standarty pro veškeré konstrukce a další doplňující nezbytné údaje.</t>
  </si>
  <si>
    <t>Celková cena:</t>
  </si>
  <si>
    <t xml:space="preserve">Pokyny pro vyplnění výkazu dodavateli: V tabulce prosíme o vyplnění jednotkových cen za dodávku a montáž ve žlutých sloupcích v případě uvádění cen jako dodávku a montáž bez rozdělení vyplňte pouze jeden sloupec. </t>
  </si>
  <si>
    <t>číslo/ ozn.</t>
  </si>
  <si>
    <t>číslo tech.listu</t>
  </si>
  <si>
    <t>Popis, rozměry, specifikace, typ</t>
  </si>
  <si>
    <t>měrná jednotka</t>
  </si>
  <si>
    <t>množství</t>
  </si>
  <si>
    <t>dodávka/ jednotku (Kč)</t>
  </si>
  <si>
    <t>Celkem dodávka (Kč)</t>
  </si>
  <si>
    <t>montáž/ jednotku (Kč)</t>
  </si>
  <si>
    <t>Celkem montáž (Kč)</t>
  </si>
  <si>
    <t>M+D/ jednotku (Kč)</t>
  </si>
  <si>
    <t>Celkem    (Kč)</t>
  </si>
  <si>
    <t>Celkem část</t>
  </si>
  <si>
    <t>01</t>
  </si>
  <si>
    <t>ZEMNÍ PRÁCE</t>
  </si>
  <si>
    <t>01.01</t>
  </si>
  <si>
    <t>01/01</t>
  </si>
  <si>
    <t>Hloubení rýh v hornině 3</t>
  </si>
  <si>
    <r>
      <t>m</t>
    </r>
    <r>
      <rPr>
        <vertAlign val="superscript"/>
        <sz val="10"/>
        <rFont val="Arial Narrow"/>
        <family val="2"/>
      </rPr>
      <t>3</t>
    </r>
  </si>
  <si>
    <t>01.02</t>
  </si>
  <si>
    <t>01/02</t>
  </si>
  <si>
    <t>Zřízení pažení příložného</t>
  </si>
  <si>
    <r>
      <t>m</t>
    </r>
    <r>
      <rPr>
        <vertAlign val="superscript"/>
        <sz val="10"/>
        <rFont val="Arial Narrow"/>
        <family val="2"/>
      </rPr>
      <t>2</t>
    </r>
  </si>
  <si>
    <t>01.03</t>
  </si>
  <si>
    <t>Odstranění pažení příložného</t>
  </si>
  <si>
    <t>01.04</t>
  </si>
  <si>
    <t>01/03</t>
  </si>
  <si>
    <t>Lože pod potrubí z kameniva drobného</t>
  </si>
  <si>
    <t>01.05</t>
  </si>
  <si>
    <t>01/04</t>
  </si>
  <si>
    <t>Obsyp potrubí z kameniva drobného</t>
  </si>
  <si>
    <t>01.06</t>
  </si>
  <si>
    <t>01/05</t>
  </si>
  <si>
    <t>Zásyp sypaninou rýh</t>
  </si>
  <si>
    <t>01.07</t>
  </si>
  <si>
    <t>Zásyp sypaninou rýh, příplatek za prohození výkopku</t>
  </si>
  <si>
    <t>01.08</t>
  </si>
  <si>
    <t>01/06</t>
  </si>
  <si>
    <t>Vodorovné přemístění výkopku po suchu, vzdálenost do 10km</t>
  </si>
  <si>
    <t>01.09</t>
  </si>
  <si>
    <t>Vodorovné přemístění výkopku po suchu, příplatek za další 1km</t>
  </si>
  <si>
    <t>01.10</t>
  </si>
  <si>
    <t>Uložení sypaniny na skládku</t>
  </si>
  <si>
    <t>02</t>
  </si>
  <si>
    <t>POTRUBÍ, ARMATURY</t>
  </si>
  <si>
    <t>02.01</t>
  </si>
  <si>
    <t>02/01</t>
  </si>
  <si>
    <t>Trouba vodovodní PE d25, SDR 11, PN 16</t>
  </si>
  <si>
    <t>02.02</t>
  </si>
  <si>
    <t>Trouba vodovodní PE d32, SDR 11, PN 16</t>
  </si>
  <si>
    <t>02.03</t>
  </si>
  <si>
    <t>02/02</t>
  </si>
  <si>
    <t>Kulový kohout DN 32 s vypouštěním, závitový</t>
  </si>
  <si>
    <t>02.04</t>
  </si>
  <si>
    <t>02/03</t>
  </si>
  <si>
    <t>Šachta Ø1000mm, polyetylénová, světlá výška 1900mm, vstupní komín Ø600mm, poklop tř. zatížení B125</t>
  </si>
  <si>
    <t>kpl.</t>
  </si>
  <si>
    <t>02.05</t>
  </si>
  <si>
    <t>02/04</t>
  </si>
  <si>
    <t>Pítko pro venkovní prostor, materiál pozinkovaná ocel, tlačný ventil, odtoková mříž</t>
  </si>
  <si>
    <t>02.06</t>
  </si>
  <si>
    <t>02/05</t>
  </si>
  <si>
    <t>Pítko pro venkovní prostor, materiál nerez, tlačný ventil, odvodnění</t>
  </si>
  <si>
    <t>02.07</t>
  </si>
  <si>
    <r>
      <t>Identifikační vodič CYY 2,5mm</t>
    </r>
    <r>
      <rPr>
        <vertAlign val="superscript"/>
        <sz val="10"/>
        <rFont val="Arial Narrow"/>
        <family val="2"/>
      </rPr>
      <t>2</t>
    </r>
  </si>
  <si>
    <t>02.08</t>
  </si>
  <si>
    <t>Propojení se stávajícím potrubím</t>
  </si>
  <si>
    <t>02.09</t>
  </si>
  <si>
    <t>Betonový základ pro pítko, beton C 12/15</t>
  </si>
  <si>
    <t>02.10</t>
  </si>
  <si>
    <t>Pažení pro betonový základ</t>
  </si>
  <si>
    <t>02.11</t>
  </si>
  <si>
    <t>Proplach a desinfekce potrubí vodovodního z PE</t>
  </si>
  <si>
    <t>02.12</t>
  </si>
  <si>
    <t>Příprava na zkoušku těsnosti potrubí vodovodního do DN40</t>
  </si>
  <si>
    <t>02.13</t>
  </si>
  <si>
    <t>Zkouška těsnosti potrubí vodovodního do DN40</t>
  </si>
  <si>
    <t>02.14</t>
  </si>
  <si>
    <t>Přesun hmot pro potrubí z PE</t>
  </si>
  <si>
    <t xml:space="preserve">Položkový rozpočet </t>
  </si>
  <si>
    <t>S:</t>
  </si>
  <si>
    <t>O:</t>
  </si>
  <si>
    <t>R:</t>
  </si>
  <si>
    <t>P.č.</t>
  </si>
  <si>
    <t>Číslo položky</t>
  </si>
  <si>
    <t>Název položky</t>
  </si>
  <si>
    <t>cena / MJ</t>
  </si>
  <si>
    <t>Dodávka</t>
  </si>
  <si>
    <t>Dodávka celk.</t>
  </si>
  <si>
    <t>Montáž</t>
  </si>
  <si>
    <t>Montáž celk.</t>
  </si>
  <si>
    <t>cena s DPH</t>
  </si>
  <si>
    <t>Díl:</t>
  </si>
  <si>
    <t>M21</t>
  </si>
  <si>
    <t>210100001.R00</t>
  </si>
  <si>
    <t>Ukončení vodičů v rozvaděči + zapojení do 2,5mm2</t>
  </si>
  <si>
    <t>210810006.RT1</t>
  </si>
  <si>
    <t>Kabel CYKY-m 750 V 3 x 2,5 mm2 volně uložený, včetně dodávky kabelu</t>
  </si>
  <si>
    <t>Kabel Cat-6 venkovní volně uložený, včetně dodávky kabelu</t>
  </si>
  <si>
    <t>Kabel TCEPKPFLE 3x4x0,8, volně uložený, vč. dodávky kabelu</t>
  </si>
  <si>
    <t>222301101.R00</t>
  </si>
  <si>
    <t>Konektor RJ45 na kabel UTP</t>
  </si>
  <si>
    <t>2N IP Vario interkom pro kontrolu vstupu a video dohled</t>
  </si>
  <si>
    <t>Povětrnostní stříška</t>
  </si>
  <si>
    <t>2N elektrický otvírač</t>
  </si>
  <si>
    <t>PPO FLV-12,5 V/2</t>
  </si>
  <si>
    <t>PPO DL-1G-RJ45-PoE-AB</t>
  </si>
  <si>
    <t>Switch TP-Link TL-SF1005P PoE LAN 10/100 Kov</t>
  </si>
  <si>
    <t xml:space="preserve">Chránič proudový OFI B16/1N/003 </t>
  </si>
  <si>
    <t>Venkovní zásuvkový sloupek 2x 230V/16A</t>
  </si>
  <si>
    <t>Průchodka plastová</t>
  </si>
  <si>
    <t>Krabice plastová</t>
  </si>
  <si>
    <t>Ocelová chránička, obvodově lakovaná</t>
  </si>
  <si>
    <t>Montážní materiál, úchytky, kabelové držáky, instalační materiál pro doplnění RPc1</t>
  </si>
  <si>
    <t>3457114700.R</t>
  </si>
  <si>
    <t>Trubka kabelová chránička Kopoflex KF09040</t>
  </si>
  <si>
    <t>Lišta plastová, vkládací LH</t>
  </si>
  <si>
    <t>Montážní a instalační materiál, nespecifikované položky</t>
  </si>
  <si>
    <t>M46</t>
  </si>
  <si>
    <t>460030020.R00</t>
  </si>
  <si>
    <t>Odstranění travnatého porostu</t>
  </si>
  <si>
    <t>113106231.R00</t>
  </si>
  <si>
    <t>Rozebrání dlažeb ze zámkové dlažby v kamenivu</t>
  </si>
  <si>
    <t>460200146.RT2</t>
  </si>
  <si>
    <t>Výkop kabelové rýhy 35/60 cm hor.3, ruční výkop</t>
  </si>
  <si>
    <t>460560143.RT1</t>
  </si>
  <si>
    <t>Zához rýhy 35/60 cm, hor. tř. 3, ruční zához</t>
  </si>
  <si>
    <t>460490012.RT1</t>
  </si>
  <si>
    <t>Fólie výstražná z PVC, šířka 33 cm</t>
  </si>
  <si>
    <t>460120061.RT1</t>
  </si>
  <si>
    <t>Odvoz zeminy, včetně naložení</t>
  </si>
  <si>
    <t>Osetí povrchu travou, včetně dodávky osiva</t>
  </si>
  <si>
    <t>596245021.R00</t>
  </si>
  <si>
    <t>Kladení zámkové dlažby tl.6 cm do MC tl. 4cm</t>
  </si>
  <si>
    <t>VN</t>
  </si>
  <si>
    <t>Vedlejší náklady</t>
  </si>
  <si>
    <t>Nespecifikované náklady</t>
  </si>
  <si>
    <t>Mimostaveništní doprava individualní</t>
  </si>
  <si>
    <t xml:space="preserve">Koordinační činnost </t>
  </si>
  <si>
    <t>Zednické výpomoci hsv</t>
  </si>
  <si>
    <t>RZ2T00</t>
  </si>
  <si>
    <t>Výchozí revize, vystavení revizní zprávy</t>
  </si>
  <si>
    <t>CELKOVÝ ROZPOČET</t>
  </si>
  <si>
    <t>D+M sítě ochranné polypropylenové s ocelovou vložkou oka 60 x 60mm, síla mat. 1,25/4,75 mm, šířka 3m s osazením na sloupky a ocelové vzpěry vč. upevňovacího materiálu a příslušenství, výkres D.1.4, D.1.5</t>
  </si>
  <si>
    <t>D+M sítě ochranné polypropylenové s osazením na sloupky a ocelové vzpěry oka 45x45mm, síla mat. 3mm, šířka 1,4m vč. upevňovacího materiálu a příslušenství, výkres D.1.4, D.1.5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</si>
</sst>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#,##0.00\ &quot;Kč&quot;;[Red]\-#,##0.00\ &quot;Kč&quot;"/>
    <numFmt numFmtId="164" formatCode="#,##0.00%"/>
    <numFmt numFmtId="165" formatCode="dd\.mm\.yyyy"/>
    <numFmt numFmtId="166" formatCode="#,##0.00000"/>
    <numFmt numFmtId="167" formatCode="#,##0.000"/>
    <numFmt numFmtId="168" formatCode="#,##0.00\ &quot;Kč&quot;"/>
    <numFmt numFmtId="169" formatCode="#,##0\ &quot;Kč&quot;"/>
    <numFmt numFmtId="170" formatCode="#,##0.0"/>
    <numFmt numFmtId="171" formatCode="0.0"/>
  </numFmts>
  <fonts count="6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vertAlign val="superscript"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0"/>
      <name val="Arial Narrow"/>
      <family val="2"/>
    </font>
    <font>
      <b/>
      <sz val="14"/>
      <name val="Arial Narrow"/>
      <family val="2"/>
    </font>
    <font>
      <b/>
      <u val="single"/>
      <sz val="14"/>
      <name val="Arial Narrow"/>
      <family val="2"/>
    </font>
    <font>
      <u val="single"/>
      <sz val="14"/>
      <name val="Arial Narrow"/>
      <family val="2"/>
    </font>
    <font>
      <sz val="9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color indexed="10"/>
      <name val="Arial Narrow"/>
      <family val="2"/>
    </font>
    <font>
      <sz val="8"/>
      <name val="Arial Narrow"/>
      <family val="2"/>
    </font>
    <font>
      <vertAlign val="superscript"/>
      <sz val="10"/>
      <name val="Arial Narrow"/>
      <family val="2"/>
    </font>
    <font>
      <sz val="10"/>
      <color indexed="10"/>
      <name val="Arial Narrow"/>
      <family val="2"/>
    </font>
    <font>
      <sz val="10"/>
      <color indexed="8"/>
      <name val="Arial CE"/>
      <family val="2"/>
    </font>
    <font>
      <b/>
      <sz val="8"/>
      <color indexed="8"/>
      <name val="Arial CE"/>
      <family val="2"/>
    </font>
    <font>
      <sz val="8"/>
      <color indexed="8"/>
      <name val="Arial CE"/>
      <family val="2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5E0B2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hair"/>
      <bottom style="hair"/>
    </border>
    <border>
      <left/>
      <right style="thin"/>
      <top style="thin"/>
      <bottom/>
    </border>
    <border>
      <left/>
      <right/>
      <top style="thin"/>
      <bottom style="hair"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ck"/>
      <right/>
      <top/>
      <bottom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thick"/>
      <right style="medium"/>
      <top/>
      <bottom style="medium"/>
    </border>
    <border>
      <left/>
      <right style="thick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>
        <color indexed="23"/>
      </right>
      <top style="thin"/>
      <bottom/>
    </border>
    <border>
      <left style="thin">
        <color indexed="23"/>
      </left>
      <right style="thin">
        <color indexed="23"/>
      </right>
      <top style="thin"/>
      <bottom/>
    </border>
    <border>
      <left style="thin">
        <color indexed="23"/>
      </left>
      <right style="thin"/>
      <top style="thin"/>
      <bottom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>
        <color rgb="FF000000"/>
      </right>
      <top style="thick"/>
      <bottom/>
    </border>
    <border>
      <left style="thick"/>
      <right/>
      <top/>
      <bottom style="thick">
        <color rgb="FF000000"/>
      </bottom>
    </border>
    <border>
      <left/>
      <right/>
      <top/>
      <bottom style="thick">
        <color rgb="FF000000"/>
      </bottom>
    </border>
    <border>
      <left/>
      <right style="thick">
        <color rgb="FF000000"/>
      </right>
      <top/>
      <bottom style="thick">
        <color rgb="FF000000"/>
      </bottom>
    </border>
    <border>
      <left style="thick">
        <color rgb="FF000000"/>
      </left>
      <right/>
      <top style="thick"/>
      <bottom/>
    </border>
    <border>
      <left style="thick">
        <color rgb="FF000000"/>
      </left>
      <right/>
      <top/>
      <bottom style="thick">
        <color rgb="FF000000"/>
      </bottom>
    </border>
    <border>
      <left style="thick"/>
      <right style="medium"/>
      <top style="thick">
        <color rgb="FF000000"/>
      </top>
      <bottom/>
    </border>
    <border>
      <left style="thick"/>
      <right style="medium"/>
      <top/>
      <bottom/>
    </border>
    <border>
      <left style="thick"/>
      <right style="medium"/>
      <top/>
      <bottom style="medium">
        <color rgb="FF000000"/>
      </bottom>
    </border>
    <border>
      <left style="medium"/>
      <right style="medium"/>
      <top style="thick">
        <color rgb="FF000000"/>
      </top>
      <bottom/>
    </border>
    <border>
      <left style="medium"/>
      <right style="medium"/>
      <top/>
      <bottom style="medium">
        <color rgb="FF000000"/>
      </bottom>
    </border>
    <border>
      <left style="medium"/>
      <right style="thick"/>
      <top style="thick">
        <color rgb="FF000000"/>
      </top>
      <bottom/>
    </border>
    <border>
      <left style="medium"/>
      <right style="thick"/>
      <top/>
      <bottom/>
    </border>
    <border>
      <left style="medium"/>
      <right style="thick"/>
      <top/>
      <bottom style="medium">
        <color rgb="FF000000"/>
      </bottom>
    </border>
    <border>
      <left style="medium"/>
      <right/>
      <top style="thick">
        <color rgb="FF000000"/>
      </top>
      <bottom style="medium"/>
    </border>
    <border>
      <left/>
      <right style="medium">
        <color rgb="FF000000"/>
      </right>
      <top style="thick">
        <color rgb="FF000000"/>
      </top>
      <bottom style="medium"/>
    </border>
    <border>
      <left style="thick"/>
      <right style="medium"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>
      <alignment/>
      <protection/>
    </xf>
  </cellStyleXfs>
  <cellXfs count="473">
    <xf numFmtId="0" fontId="0" fillId="0" borderId="0" xfId="0"/>
    <xf numFmtId="0" fontId="0" fillId="0" borderId="0" xfId="0" applyProtection="1">
      <protection/>
    </xf>
    <xf numFmtId="49" fontId="59" fillId="0" borderId="1" xfId="0" applyNumberFormat="1" applyFont="1" applyFill="1" applyBorder="1" applyProtection="1">
      <protection/>
    </xf>
    <xf numFmtId="0" fontId="59" fillId="0" borderId="1" xfId="0" applyFont="1" applyFill="1" applyBorder="1" applyProtection="1">
      <protection/>
    </xf>
    <xf numFmtId="3" fontId="60" fillId="0" borderId="2" xfId="0" applyNumberFormat="1" applyFont="1" applyFill="1" applyBorder="1" applyAlignment="1" applyProtection="1">
      <alignment/>
      <protection/>
    </xf>
    <xf numFmtId="0" fontId="53" fillId="0" borderId="2" xfId="0" applyNumberFormat="1" applyFont="1" applyBorder="1" applyAlignment="1" applyProtection="1">
      <alignment horizontal="right"/>
      <protection/>
    </xf>
    <xf numFmtId="3" fontId="60" fillId="0" borderId="2" xfId="0" applyNumberFormat="1" applyFont="1" applyFill="1" applyBorder="1" applyProtection="1">
      <protection/>
    </xf>
    <xf numFmtId="3" fontId="62" fillId="0" borderId="3" xfId="0" applyNumberFormat="1" applyFont="1" applyFill="1" applyBorder="1" applyProtection="1">
      <protection/>
    </xf>
    <xf numFmtId="3" fontId="59" fillId="0" borderId="1" xfId="0" applyNumberFormat="1" applyFont="1" applyFill="1" applyBorder="1" applyProtection="1">
      <protection/>
    </xf>
    <xf numFmtId="49" fontId="53" fillId="0" borderId="0" xfId="0" applyNumberFormat="1" applyFont="1" applyAlignment="1" applyProtection="1">
      <alignment vertical="center"/>
      <protection/>
    </xf>
    <xf numFmtId="49" fontId="53" fillId="0" borderId="0" xfId="0" applyNumberFormat="1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justify" vertical="center" wrapText="1"/>
      <protection/>
    </xf>
    <xf numFmtId="0" fontId="53" fillId="0" borderId="0" xfId="0" applyFont="1" applyBorder="1" applyAlignment="1" applyProtection="1">
      <alignment horizontal="center" vertical="center" wrapText="1"/>
      <protection/>
    </xf>
    <xf numFmtId="2" fontId="53" fillId="0" borderId="0" xfId="0" applyNumberFormat="1" applyFont="1" applyBorder="1" applyAlignment="1" applyProtection="1">
      <alignment horizontal="right" vertical="center"/>
      <protection/>
    </xf>
    <xf numFmtId="170" fontId="53" fillId="2" borderId="0" xfId="0" applyNumberFormat="1" applyFont="1" applyFill="1" applyBorder="1" applyAlignment="1" applyProtection="1">
      <alignment vertical="center"/>
      <protection locked="0"/>
    </xf>
    <xf numFmtId="170" fontId="53" fillId="0" borderId="0" xfId="0" applyNumberFormat="1" applyFont="1" applyBorder="1" applyAlignment="1" applyProtection="1">
      <alignment vertical="center"/>
      <protection/>
    </xf>
    <xf numFmtId="170" fontId="59" fillId="0" borderId="0" xfId="0" applyNumberFormat="1" applyFont="1" applyFill="1" applyBorder="1" applyAlignment="1" applyProtection="1">
      <alignment vertical="center"/>
      <protection/>
    </xf>
    <xf numFmtId="3" fontId="53" fillId="0" borderId="4" xfId="0" applyNumberFormat="1" applyFont="1" applyBorder="1" applyProtection="1">
      <protection/>
    </xf>
    <xf numFmtId="49" fontId="53" fillId="0" borderId="5" xfId="0" applyNumberFormat="1" applyFont="1" applyBorder="1" applyAlignment="1" applyProtection="1">
      <alignment vertical="center"/>
      <protection/>
    </xf>
    <xf numFmtId="49" fontId="53" fillId="0" borderId="5" xfId="0" applyNumberFormat="1" applyFont="1" applyBorder="1" applyAlignment="1" applyProtection="1">
      <alignment horizontal="center" vertical="center"/>
      <protection/>
    </xf>
    <xf numFmtId="0" fontId="53" fillId="0" borderId="5" xfId="0" applyFont="1" applyBorder="1" applyAlignment="1" applyProtection="1">
      <alignment horizontal="justify" vertical="center" wrapText="1"/>
      <protection/>
    </xf>
    <xf numFmtId="0" fontId="53" fillId="0" borderId="5" xfId="0" applyFont="1" applyBorder="1" applyAlignment="1" applyProtection="1">
      <alignment horizontal="center" vertical="center" wrapText="1"/>
      <protection/>
    </xf>
    <xf numFmtId="2" fontId="53" fillId="0" borderId="5" xfId="0" applyNumberFormat="1" applyFont="1" applyBorder="1" applyAlignment="1" applyProtection="1">
      <alignment horizontal="right" vertical="center"/>
      <protection/>
    </xf>
    <xf numFmtId="170" fontId="53" fillId="2" borderId="5" xfId="0" applyNumberFormat="1" applyFont="1" applyFill="1" applyBorder="1" applyAlignment="1" applyProtection="1">
      <alignment vertical="center"/>
      <protection locked="0"/>
    </xf>
    <xf numFmtId="170" fontId="53" fillId="0" borderId="5" xfId="0" applyNumberFormat="1" applyFont="1" applyBorder="1" applyAlignment="1" applyProtection="1">
      <alignment vertical="center"/>
      <protection/>
    </xf>
    <xf numFmtId="170" fontId="59" fillId="0" borderId="5" xfId="0" applyNumberFormat="1" applyFont="1" applyFill="1" applyBorder="1" applyAlignment="1" applyProtection="1">
      <alignment vertical="center"/>
      <protection/>
    </xf>
    <xf numFmtId="3" fontId="53" fillId="0" borderId="0" xfId="0" applyNumberFormat="1" applyFont="1" applyBorder="1" applyProtection="1">
      <protection/>
    </xf>
    <xf numFmtId="49" fontId="53" fillId="0" borderId="0" xfId="0" applyNumberFormat="1" applyFont="1" applyBorder="1" applyAlignment="1" applyProtection="1">
      <alignment vertical="center"/>
      <protection/>
    </xf>
    <xf numFmtId="49" fontId="53" fillId="0" borderId="0" xfId="0" applyNumberFormat="1" applyFont="1" applyBorder="1" applyAlignment="1" applyProtection="1">
      <alignment horizontal="center" vertical="center"/>
      <protection/>
    </xf>
    <xf numFmtId="0" fontId="53" fillId="0" borderId="0" xfId="0" applyFont="1" applyBorder="1" applyAlignment="1" applyProtection="1">
      <alignment horizontal="justify" vertical="center" wrapText="1"/>
      <protection/>
    </xf>
    <xf numFmtId="170" fontId="53" fillId="0" borderId="0" xfId="0" applyNumberFormat="1" applyFont="1" applyFill="1" applyBorder="1" applyAlignment="1" applyProtection="1">
      <alignment vertical="center"/>
      <protection/>
    </xf>
    <xf numFmtId="170" fontId="59" fillId="0" borderId="6" xfId="0" applyNumberFormat="1" applyFont="1" applyFill="1" applyBorder="1" applyAlignment="1" applyProtection="1">
      <alignment vertical="center"/>
      <protection/>
    </xf>
    <xf numFmtId="170" fontId="59" fillId="0" borderId="4" xfId="0" applyNumberFormat="1" applyFont="1" applyFill="1" applyBorder="1" applyAlignment="1" applyProtection="1">
      <alignment vertical="center"/>
      <protection/>
    </xf>
    <xf numFmtId="3" fontId="53" fillId="0" borderId="2" xfId="0" applyNumberFormat="1" applyFont="1" applyBorder="1" applyProtection="1">
      <protection/>
    </xf>
    <xf numFmtId="0" fontId="64" fillId="0" borderId="2" xfId="0" applyNumberFormat="1" applyFont="1" applyBorder="1" applyAlignment="1" applyProtection="1">
      <alignment horizontal="right"/>
      <protection/>
    </xf>
    <xf numFmtId="49" fontId="53" fillId="0" borderId="7" xfId="0" applyNumberFormat="1" applyFont="1" applyBorder="1" applyAlignment="1" applyProtection="1">
      <alignment vertical="center"/>
      <protection/>
    </xf>
    <xf numFmtId="0" fontId="53" fillId="0" borderId="5" xfId="0" applyFont="1" applyBorder="1" applyAlignment="1" applyProtection="1">
      <alignment horizontal="justify" vertical="top" wrapText="1"/>
      <protection/>
    </xf>
    <xf numFmtId="171" fontId="53" fillId="0" borderId="5" xfId="0" applyNumberFormat="1" applyFont="1" applyBorder="1" applyAlignment="1" applyProtection="1">
      <alignment horizontal="right" vertical="center"/>
      <protection/>
    </xf>
    <xf numFmtId="170" fontId="53" fillId="3" borderId="0" xfId="0" applyNumberFormat="1" applyFont="1" applyFill="1" applyBorder="1" applyAlignment="1" applyProtection="1">
      <alignment vertical="center"/>
      <protection locked="0"/>
    </xf>
    <xf numFmtId="4" fontId="21" fillId="3" borderId="8" xfId="0" applyNumberFormat="1" applyFont="1" applyFill="1" applyBorder="1" applyAlignment="1" applyProtection="1">
      <alignment vertical="center"/>
      <protection locked="0"/>
    </xf>
    <xf numFmtId="4" fontId="34" fillId="3" borderId="8" xfId="0" applyNumberFormat="1" applyFont="1" applyFill="1" applyBorder="1" applyAlignment="1" applyProtection="1">
      <alignment vertical="center"/>
      <protection locked="0"/>
    </xf>
    <xf numFmtId="167" fontId="21" fillId="3" borderId="8" xfId="0" applyNumberFormat="1" applyFont="1" applyFill="1" applyBorder="1" applyAlignment="1" applyProtection="1">
      <alignment vertical="center"/>
      <protection locked="0"/>
    </xf>
    <xf numFmtId="170" fontId="59" fillId="0" borderId="9" xfId="0" applyNumberFormat="1" applyFont="1" applyFill="1" applyBorder="1" applyAlignment="1" applyProtection="1">
      <alignment vertical="center"/>
      <protection/>
    </xf>
    <xf numFmtId="170" fontId="59" fillId="0" borderId="10" xfId="0" applyNumberFormat="1" applyFont="1" applyFill="1" applyBorder="1" applyAlignment="1" applyProtection="1">
      <alignment vertical="center"/>
      <protection/>
    </xf>
    <xf numFmtId="170" fontId="59" fillId="0" borderId="11" xfId="0" applyNumberFormat="1" applyFont="1" applyFill="1" applyBorder="1" applyAlignment="1" applyProtection="1">
      <alignment vertical="center"/>
      <protection/>
    </xf>
    <xf numFmtId="0" fontId="3" fillId="3" borderId="0" xfId="0" applyFont="1" applyFill="1" applyAlignment="1" applyProtection="1">
      <alignment horizontal="left" vertical="center"/>
      <protection locked="0"/>
    </xf>
    <xf numFmtId="0" fontId="0" fillId="3" borderId="0" xfId="0" applyFill="1" applyProtection="1">
      <protection locked="0"/>
    </xf>
    <xf numFmtId="0" fontId="1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2" xfId="0" applyBorder="1" applyProtection="1">
      <protection/>
    </xf>
    <xf numFmtId="0" fontId="0" fillId="0" borderId="13" xfId="0" applyBorder="1" applyProtection="1">
      <protection/>
    </xf>
    <xf numFmtId="0" fontId="0" fillId="0" borderId="14" xfId="0" applyBorder="1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5" xfId="0" applyBorder="1" applyProtection="1">
      <protection/>
    </xf>
    <xf numFmtId="0" fontId="0" fillId="0" borderId="0" xfId="0" applyFont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16" fillId="0" borderId="16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5" fillId="4" borderId="17" xfId="0" applyFont="1" applyFill="1" applyBorder="1" applyAlignment="1" applyProtection="1">
      <alignment horizontal="left" vertical="center"/>
      <protection/>
    </xf>
    <xf numFmtId="0" fontId="0" fillId="4" borderId="18" xfId="0" applyFont="1" applyFill="1" applyBorder="1" applyAlignment="1" applyProtection="1">
      <alignment vertical="center"/>
      <protection/>
    </xf>
    <xf numFmtId="0" fontId="5" fillId="4" borderId="18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vertical="center"/>
      <protection/>
    </xf>
    <xf numFmtId="0" fontId="18" fillId="0" borderId="15" xfId="0" applyFont="1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5" borderId="18" xfId="0" applyFont="1" applyFill="1" applyBorder="1" applyAlignment="1" applyProtection="1">
      <alignment vertical="center"/>
      <protection/>
    </xf>
    <xf numFmtId="0" fontId="21" fillId="5" borderId="0" xfId="0" applyFont="1" applyFill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 wrapText="1"/>
      <protection/>
    </xf>
    <xf numFmtId="0" fontId="22" fillId="0" borderId="25" xfId="0" applyFont="1" applyBorder="1" applyAlignment="1" applyProtection="1">
      <alignment horizontal="center" vertical="center" wrapText="1"/>
      <protection/>
    </xf>
    <xf numFmtId="0" fontId="22" fillId="0" borderId="26" xfId="0" applyFont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4" fontId="19" fillId="0" borderId="28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23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5" fillId="0" borderId="0" xfId="20" applyFont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8" fillId="0" borderId="29" xfId="0" applyNumberFormat="1" applyFont="1" applyBorder="1" applyAlignment="1" applyProtection="1">
      <alignment vertical="center"/>
      <protection/>
    </xf>
    <xf numFmtId="4" fontId="28" fillId="0" borderId="30" xfId="0" applyNumberFormat="1" applyFont="1" applyBorder="1" applyAlignment="1" applyProtection="1">
      <alignment vertical="center"/>
      <protection/>
    </xf>
    <xf numFmtId="166" fontId="28" fillId="0" borderId="30" xfId="0" applyNumberFormat="1" applyFont="1" applyBorder="1" applyAlignment="1" applyProtection="1">
      <alignment vertical="center"/>
      <protection/>
    </xf>
    <xf numFmtId="4" fontId="28" fillId="0" borderId="31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16" fillId="0" borderId="0" xfId="0" applyFont="1" applyAlignment="1" applyProtection="1">
      <alignment horizontal="lef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/>
      <protection/>
    </xf>
    <xf numFmtId="4" fontId="2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0" fillId="5" borderId="0" xfId="0" applyFont="1" applyFill="1" applyAlignment="1" applyProtection="1">
      <alignment vertical="center"/>
      <protection/>
    </xf>
    <xf numFmtId="0" fontId="5" fillId="5" borderId="17" xfId="0" applyFont="1" applyFill="1" applyBorder="1" applyAlignment="1" applyProtection="1">
      <alignment horizontal="left" vertical="center"/>
      <protection/>
    </xf>
    <xf numFmtId="0" fontId="5" fillId="5" borderId="18" xfId="0" applyFont="1" applyFill="1" applyBorder="1" applyAlignment="1" applyProtection="1">
      <alignment horizontal="right" vertical="center"/>
      <protection/>
    </xf>
    <xf numFmtId="0" fontId="5" fillId="5" borderId="18" xfId="0" applyFont="1" applyFill="1" applyBorder="1" applyAlignment="1" applyProtection="1">
      <alignment horizontal="center" vertical="center"/>
      <protection/>
    </xf>
    <xf numFmtId="4" fontId="5" fillId="5" borderId="18" xfId="0" applyNumberFormat="1" applyFont="1" applyFill="1" applyBorder="1" applyAlignment="1" applyProtection="1">
      <alignment vertical="center"/>
      <protection/>
    </xf>
    <xf numFmtId="0" fontId="0" fillId="5" borderId="32" xfId="0" applyFont="1" applyFill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1" fillId="5" borderId="0" xfId="0" applyFont="1" applyFill="1" applyAlignment="1" applyProtection="1">
      <alignment horizontal="left" vertical="center"/>
      <protection/>
    </xf>
    <xf numFmtId="0" fontId="21" fillId="5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14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30" xfId="0" applyFont="1" applyBorder="1" applyAlignment="1" applyProtection="1">
      <alignment horizontal="left" vertical="center"/>
      <protection/>
    </xf>
    <xf numFmtId="0" fontId="7" fillId="0" borderId="30" xfId="0" applyFont="1" applyBorder="1" applyAlignment="1" applyProtection="1">
      <alignment vertical="center"/>
      <protection/>
    </xf>
    <xf numFmtId="4" fontId="7" fillId="0" borderId="30" xfId="0" applyNumberFormat="1" applyFont="1" applyBorder="1" applyAlignment="1" applyProtection="1">
      <alignment vertical="center"/>
      <protection/>
    </xf>
    <xf numFmtId="0" fontId="8" fillId="0" borderId="1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30" xfId="0" applyFont="1" applyBorder="1" applyAlignment="1" applyProtection="1">
      <alignment horizontal="left" vertical="center"/>
      <protection/>
    </xf>
    <xf numFmtId="0" fontId="8" fillId="0" borderId="30" xfId="0" applyFont="1" applyBorder="1" applyAlignment="1" applyProtection="1">
      <alignment vertical="center"/>
      <protection/>
    </xf>
    <xf numFmtId="4" fontId="8" fillId="0" borderId="30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21" fillId="5" borderId="24" xfId="0" applyFont="1" applyFill="1" applyBorder="1" applyAlignment="1" applyProtection="1">
      <alignment horizontal="center" vertical="center" wrapText="1"/>
      <protection/>
    </xf>
    <xf numFmtId="0" fontId="21" fillId="5" borderId="25" xfId="0" applyFont="1" applyFill="1" applyBorder="1" applyAlignment="1" applyProtection="1">
      <alignment horizontal="center" vertical="center" wrapText="1"/>
      <protection/>
    </xf>
    <xf numFmtId="0" fontId="21" fillId="5" borderId="26" xfId="0" applyFont="1" applyFill="1" applyBorder="1" applyAlignment="1" applyProtection="1">
      <alignment horizontal="center" vertical="center" wrapText="1"/>
      <protection/>
    </xf>
    <xf numFmtId="0" fontId="21" fillId="5" borderId="0" xfId="0" applyFont="1" applyFill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4" fontId="23" fillId="0" borderId="0" xfId="0" applyNumberFormat="1" applyFont="1" applyAlignment="1" applyProtection="1">
      <alignment/>
      <protection/>
    </xf>
    <xf numFmtId="166" fontId="31" fillId="0" borderId="21" xfId="0" applyNumberFormat="1" applyFont="1" applyBorder="1" applyAlignment="1" applyProtection="1">
      <alignment/>
      <protection/>
    </xf>
    <xf numFmtId="166" fontId="31" fillId="0" borderId="22" xfId="0" applyNumberFormat="1" applyFont="1" applyBorder="1" applyAlignment="1" applyProtection="1">
      <alignment/>
      <protection/>
    </xf>
    <xf numFmtId="4" fontId="32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9" fillId="0" borderId="2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23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4" fontId="9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8" xfId="0" applyFont="1" applyBorder="1" applyAlignment="1" applyProtection="1">
      <alignment horizontal="center" vertical="center"/>
      <protection/>
    </xf>
    <xf numFmtId="49" fontId="21" fillId="0" borderId="8" xfId="0" applyNumberFormat="1" applyFont="1" applyBorder="1" applyAlignment="1" applyProtection="1">
      <alignment horizontal="left" vertical="center" wrapText="1"/>
      <protection/>
    </xf>
    <xf numFmtId="0" fontId="21" fillId="0" borderId="8" xfId="0" applyFont="1" applyBorder="1" applyAlignment="1" applyProtection="1">
      <alignment horizontal="left" vertical="center" wrapText="1"/>
      <protection/>
    </xf>
    <xf numFmtId="0" fontId="21" fillId="0" borderId="8" xfId="0" applyFont="1" applyBorder="1" applyAlignment="1" applyProtection="1">
      <alignment horizontal="center" vertical="center" wrapText="1"/>
      <protection/>
    </xf>
    <xf numFmtId="167" fontId="21" fillId="0" borderId="8" xfId="0" applyNumberFormat="1" applyFont="1" applyBorder="1" applyAlignment="1" applyProtection="1">
      <alignment vertical="center"/>
      <protection/>
    </xf>
    <xf numFmtId="4" fontId="21" fillId="0" borderId="8" xfId="0" applyNumberFormat="1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22" fillId="0" borderId="2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23" xfId="0" applyNumberFormat="1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2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2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2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2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2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23" xfId="0" applyFont="1" applyBorder="1" applyAlignment="1" applyProtection="1">
      <alignment vertical="center"/>
      <protection/>
    </xf>
    <xf numFmtId="0" fontId="34" fillId="0" borderId="8" xfId="0" applyFont="1" applyBorder="1" applyAlignment="1" applyProtection="1">
      <alignment horizontal="center" vertical="center"/>
      <protection/>
    </xf>
    <xf numFmtId="49" fontId="34" fillId="0" borderId="8" xfId="0" applyNumberFormat="1" applyFont="1" applyBorder="1" applyAlignment="1" applyProtection="1">
      <alignment horizontal="left" vertical="center" wrapText="1"/>
      <protection/>
    </xf>
    <xf numFmtId="0" fontId="34" fillId="0" borderId="8" xfId="0" applyFont="1" applyBorder="1" applyAlignment="1" applyProtection="1">
      <alignment horizontal="left" vertical="center" wrapText="1"/>
      <protection/>
    </xf>
    <xf numFmtId="0" fontId="34" fillId="0" borderId="8" xfId="0" applyFont="1" applyBorder="1" applyAlignment="1" applyProtection="1">
      <alignment horizontal="center" vertical="center" wrapText="1"/>
      <protection/>
    </xf>
    <xf numFmtId="167" fontId="34" fillId="0" borderId="8" xfId="0" applyNumberFormat="1" applyFont="1" applyBorder="1" applyAlignment="1" applyProtection="1">
      <alignment vertical="center"/>
      <protection/>
    </xf>
    <xf numFmtId="4" fontId="34" fillId="0" borderId="8" xfId="0" applyNumberFormat="1" applyFont="1" applyBorder="1" applyAlignment="1" applyProtection="1">
      <alignment vertical="center"/>
      <protection/>
    </xf>
    <xf numFmtId="0" fontId="35" fillId="0" borderId="8" xfId="0" applyFont="1" applyBorder="1" applyAlignment="1" applyProtection="1">
      <alignment vertical="center"/>
      <protection/>
    </xf>
    <xf numFmtId="0" fontId="35" fillId="0" borderId="14" xfId="0" applyFont="1" applyBorder="1" applyAlignment="1" applyProtection="1">
      <alignment vertical="center"/>
      <protection/>
    </xf>
    <xf numFmtId="0" fontId="34" fillId="0" borderId="28" xfId="0" applyFont="1" applyBorder="1" applyAlignment="1" applyProtection="1">
      <alignment horizontal="left" vertical="center"/>
      <protection/>
    </xf>
    <xf numFmtId="0" fontId="34" fillId="0" borderId="0" xfId="0" applyFont="1" applyBorder="1" applyAlignment="1" applyProtection="1">
      <alignment horizontal="center" vertical="center"/>
      <protection/>
    </xf>
    <xf numFmtId="0" fontId="22" fillId="0" borderId="29" xfId="0" applyFont="1" applyBorder="1" applyAlignment="1" applyProtection="1">
      <alignment horizontal="left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166" fontId="22" fillId="0" borderId="30" xfId="0" applyNumberFormat="1" applyFont="1" applyBorder="1" applyAlignment="1" applyProtection="1">
      <alignment vertical="center"/>
      <protection/>
    </xf>
    <xf numFmtId="166" fontId="22" fillId="0" borderId="31" xfId="0" applyNumberFormat="1" applyFont="1" applyBorder="1" applyAlignment="1" applyProtection="1">
      <alignment vertical="center"/>
      <protection/>
    </xf>
    <xf numFmtId="0" fontId="38" fillId="6" borderId="0" xfId="21" applyFont="1" applyFill="1" applyBorder="1" applyAlignment="1" applyProtection="1">
      <alignment horizontal="left" vertical="center"/>
      <protection/>
    </xf>
    <xf numFmtId="0" fontId="39" fillId="6" borderId="0" xfId="21" applyFont="1" applyFill="1" applyBorder="1" applyAlignment="1" applyProtection="1">
      <alignment horizontal="left" vertical="center" wrapText="1"/>
      <protection/>
    </xf>
    <xf numFmtId="0" fontId="39" fillId="6" borderId="0" xfId="21" applyFont="1" applyFill="1" applyBorder="1" applyAlignment="1" applyProtection="1">
      <alignment wrapText="1"/>
      <protection/>
    </xf>
    <xf numFmtId="0" fontId="39" fillId="6" borderId="0" xfId="21" applyFont="1" applyFill="1" applyBorder="1" applyAlignment="1" applyProtection="1">
      <alignment horizontal="center" wrapText="1"/>
      <protection/>
    </xf>
    <xf numFmtId="0" fontId="0" fillId="0" borderId="0" xfId="0" applyNumberFormat="1" applyProtection="1">
      <protection/>
    </xf>
    <xf numFmtId="0" fontId="0" fillId="0" borderId="33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Border="1" applyAlignment="1" applyProtection="1">
      <alignment horizontal="center" vertical="top" wrapText="1"/>
      <protection/>
    </xf>
    <xf numFmtId="0" fontId="41" fillId="0" borderId="34" xfId="0" applyFont="1" applyBorder="1" applyAlignment="1" applyProtection="1">
      <alignment wrapText="1"/>
      <protection/>
    </xf>
    <xf numFmtId="0" fontId="41" fillId="0" borderId="35" xfId="0" applyFont="1" applyBorder="1" applyAlignment="1" applyProtection="1">
      <alignment wrapText="1"/>
      <protection/>
    </xf>
    <xf numFmtId="0" fontId="42" fillId="0" borderId="36" xfId="0" applyFont="1" applyBorder="1" applyProtection="1">
      <protection/>
    </xf>
    <xf numFmtId="0" fontId="43" fillId="0" borderId="34" xfId="0" applyFont="1" applyBorder="1" applyProtection="1">
      <protection/>
    </xf>
    <xf numFmtId="0" fontId="43" fillId="0" borderId="34" xfId="0" applyFont="1" applyBorder="1" applyAlignment="1" applyProtection="1">
      <alignment horizontal="center"/>
      <protection/>
    </xf>
    <xf numFmtId="0" fontId="1" fillId="0" borderId="34" xfId="0" applyFont="1" applyBorder="1" applyProtection="1">
      <protection/>
    </xf>
    <xf numFmtId="0" fontId="1" fillId="0" borderId="37" xfId="0" applyFont="1" applyBorder="1" applyProtection="1">
      <protection/>
    </xf>
    <xf numFmtId="0" fontId="44" fillId="0" borderId="34" xfId="0" applyFont="1" applyBorder="1" applyAlignment="1" applyProtection="1">
      <alignment wrapText="1"/>
      <protection/>
    </xf>
    <xf numFmtId="0" fontId="43" fillId="0" borderId="36" xfId="0" applyFont="1" applyBorder="1" applyAlignment="1" applyProtection="1">
      <alignment horizontal="center"/>
      <protection/>
    </xf>
    <xf numFmtId="0" fontId="45" fillId="0" borderId="34" xfId="0" applyFont="1" applyBorder="1" applyAlignment="1" applyProtection="1">
      <alignment wrapText="1"/>
      <protection/>
    </xf>
    <xf numFmtId="0" fontId="45" fillId="0" borderId="34" xfId="0" applyFont="1" applyBorder="1" applyAlignment="1" applyProtection="1">
      <alignment horizontal="center" wrapText="1"/>
      <protection/>
    </xf>
    <xf numFmtId="8" fontId="43" fillId="0" borderId="34" xfId="0" applyNumberFormat="1" applyFont="1" applyBorder="1" applyAlignment="1" applyProtection="1">
      <alignment horizontal="right"/>
      <protection/>
    </xf>
    <xf numFmtId="0" fontId="42" fillId="0" borderId="34" xfId="0" applyFont="1" applyBorder="1" applyProtection="1">
      <protection/>
    </xf>
    <xf numFmtId="0" fontId="43" fillId="0" borderId="38" xfId="0" applyFont="1" applyBorder="1" applyAlignment="1" applyProtection="1">
      <alignment horizontal="center"/>
      <protection/>
    </xf>
    <xf numFmtId="0" fontId="45" fillId="0" borderId="39" xfId="0" applyFont="1" applyBorder="1" applyAlignment="1" applyProtection="1">
      <alignment horizontal="center" wrapText="1"/>
      <protection/>
    </xf>
    <xf numFmtId="0" fontId="45" fillId="0" borderId="34" xfId="0" applyFont="1" applyBorder="1" applyAlignment="1" applyProtection="1">
      <alignment horizontal="right" wrapText="1"/>
      <protection/>
    </xf>
    <xf numFmtId="0" fontId="45" fillId="0" borderId="34" xfId="0" applyFont="1" applyFill="1" applyBorder="1" applyAlignment="1" applyProtection="1">
      <alignment wrapText="1"/>
      <protection/>
    </xf>
    <xf numFmtId="0" fontId="44" fillId="0" borderId="34" xfId="0" applyFont="1" applyFill="1" applyBorder="1" applyAlignment="1" applyProtection="1">
      <alignment wrapText="1"/>
      <protection/>
    </xf>
    <xf numFmtId="0" fontId="45" fillId="0" borderId="34" xfId="0" applyFont="1" applyFill="1" applyBorder="1" applyAlignment="1" applyProtection="1">
      <alignment horizontal="center" wrapText="1"/>
      <protection/>
    </xf>
    <xf numFmtId="0" fontId="50" fillId="0" borderId="34" xfId="0" applyFont="1" applyBorder="1" applyProtection="1">
      <protection/>
    </xf>
    <xf numFmtId="8" fontId="50" fillId="0" borderId="34" xfId="0" applyNumberFormat="1" applyFont="1" applyBorder="1" applyAlignment="1" applyProtection="1">
      <alignment horizontal="right"/>
      <protection/>
    </xf>
    <xf numFmtId="0" fontId="43" fillId="0" borderId="34" xfId="0" applyFont="1" applyBorder="1" applyAlignment="1" applyProtection="1">
      <alignment horizontal="right"/>
      <protection/>
    </xf>
    <xf numFmtId="0" fontId="45" fillId="0" borderId="35" xfId="0" applyFont="1" applyBorder="1" applyAlignment="1" applyProtection="1">
      <alignment horizontal="right" wrapText="1"/>
      <protection/>
    </xf>
    <xf numFmtId="0" fontId="43" fillId="0" borderId="37" xfId="0" applyFont="1" applyBorder="1" applyProtection="1">
      <protection/>
    </xf>
    <xf numFmtId="168" fontId="0" fillId="0" borderId="0" xfId="0" applyNumberFormat="1" applyProtection="1">
      <protection/>
    </xf>
    <xf numFmtId="8" fontId="0" fillId="0" borderId="0" xfId="0" applyNumberFormat="1" applyProtection="1">
      <protection/>
    </xf>
    <xf numFmtId="0" fontId="51" fillId="0" borderId="34" xfId="0" applyFont="1" applyBorder="1" applyAlignment="1" applyProtection="1">
      <alignment wrapText="1"/>
      <protection/>
    </xf>
    <xf numFmtId="0" fontId="43" fillId="0" borderId="34" xfId="0" applyFont="1" applyBorder="1" applyAlignment="1" applyProtection="1">
      <alignment wrapText="1"/>
      <protection/>
    </xf>
    <xf numFmtId="0" fontId="43" fillId="0" borderId="40" xfId="0" applyFont="1" applyBorder="1" applyAlignment="1" applyProtection="1">
      <alignment horizontal="center"/>
      <protection/>
    </xf>
    <xf numFmtId="0" fontId="43" fillId="0" borderId="35" xfId="0" applyFont="1" applyBorder="1" applyProtection="1">
      <protection/>
    </xf>
    <xf numFmtId="0" fontId="43" fillId="0" borderId="35" xfId="0" applyFont="1" applyBorder="1" applyAlignment="1" applyProtection="1">
      <alignment horizontal="center"/>
      <protection/>
    </xf>
    <xf numFmtId="0" fontId="1" fillId="0" borderId="35" xfId="0" applyFont="1" applyBorder="1" applyProtection="1">
      <protection/>
    </xf>
    <xf numFmtId="0" fontId="43" fillId="0" borderId="41" xfId="0" applyFont="1" applyBorder="1" applyAlignment="1" applyProtection="1">
      <alignment horizontal="center"/>
      <protection/>
    </xf>
    <xf numFmtId="0" fontId="43" fillId="0" borderId="42" xfId="0" applyFont="1" applyBorder="1" applyProtection="1">
      <protection/>
    </xf>
    <xf numFmtId="0" fontId="43" fillId="0" borderId="42" xfId="0" applyFont="1" applyBorder="1" applyAlignment="1" applyProtection="1">
      <alignment horizontal="center"/>
      <protection/>
    </xf>
    <xf numFmtId="0" fontId="1" fillId="0" borderId="42" xfId="0" applyFont="1" applyBorder="1" applyProtection="1">
      <protection/>
    </xf>
    <xf numFmtId="0" fontId="42" fillId="0" borderId="43" xfId="0" applyFont="1" applyBorder="1" applyProtection="1">
      <protection/>
    </xf>
    <xf numFmtId="0" fontId="50" fillId="0" borderId="34" xfId="0" applyFont="1" applyBorder="1" applyAlignment="1" applyProtection="1">
      <alignment wrapText="1"/>
      <protection/>
    </xf>
    <xf numFmtId="0" fontId="43" fillId="0" borderId="37" xfId="0" applyFont="1" applyBorder="1" applyAlignment="1" applyProtection="1">
      <alignment horizontal="center"/>
      <protection/>
    </xf>
    <xf numFmtId="8" fontId="50" fillId="0" borderId="37" xfId="0" applyNumberFormat="1" applyFont="1" applyBorder="1" applyAlignment="1" applyProtection="1">
      <alignment horizontal="right"/>
      <protection/>
    </xf>
    <xf numFmtId="0" fontId="0" fillId="0" borderId="0" xfId="0" applyBorder="1" applyProtection="1">
      <protection/>
    </xf>
    <xf numFmtId="0" fontId="42" fillId="0" borderId="0" xfId="0" applyFont="1" applyProtection="1">
      <protection/>
    </xf>
    <xf numFmtId="0" fontId="42" fillId="0" borderId="0" xfId="0" applyFont="1" applyAlignment="1" applyProtection="1">
      <alignment wrapText="1"/>
      <protection/>
    </xf>
    <xf numFmtId="8" fontId="0" fillId="0" borderId="0" xfId="0" applyNumberFormat="1" applyBorder="1" applyProtection="1">
      <protection/>
    </xf>
    <xf numFmtId="0" fontId="43" fillId="0" borderId="43" xfId="0" applyFont="1" applyBorder="1" applyProtection="1">
      <protection/>
    </xf>
    <xf numFmtId="0" fontId="52" fillId="0" borderId="37" xfId="0" applyFont="1" applyBorder="1" applyProtection="1">
      <protection/>
    </xf>
    <xf numFmtId="0" fontId="50" fillId="0" borderId="37" xfId="0" applyFont="1" applyBorder="1" applyProtection="1">
      <protection/>
    </xf>
    <xf numFmtId="0" fontId="43" fillId="0" borderId="36" xfId="0" applyFont="1" applyBorder="1" applyProtection="1">
      <protection/>
    </xf>
    <xf numFmtId="0" fontId="52" fillId="0" borderId="34" xfId="0" applyFont="1" applyBorder="1" applyProtection="1">
      <protection/>
    </xf>
    <xf numFmtId="8" fontId="50" fillId="0" borderId="0" xfId="0" applyNumberFormat="1" applyFont="1" applyBorder="1" applyAlignment="1" applyProtection="1">
      <alignment horizontal="right"/>
      <protection/>
    </xf>
    <xf numFmtId="0" fontId="50" fillId="0" borderId="44" xfId="0" applyFont="1" applyBorder="1" applyProtection="1">
      <protection/>
    </xf>
    <xf numFmtId="0" fontId="43" fillId="0" borderId="0" xfId="0" applyFont="1" applyAlignment="1" applyProtection="1">
      <alignment horizontal="left" vertical="center"/>
      <protection/>
    </xf>
    <xf numFmtId="0" fontId="43" fillId="0" borderId="0" xfId="0" applyFont="1" applyAlignment="1" applyProtection="1">
      <alignment/>
      <protection/>
    </xf>
    <xf numFmtId="0" fontId="43" fillId="0" borderId="0" xfId="0" applyFont="1" applyAlignment="1" applyProtection="1">
      <alignment horizontal="center"/>
      <protection/>
    </xf>
    <xf numFmtId="0" fontId="43" fillId="3" borderId="34" xfId="0" applyFont="1" applyFill="1" applyBorder="1" applyAlignment="1" applyProtection="1">
      <alignment horizontal="right"/>
      <protection locked="0"/>
    </xf>
    <xf numFmtId="0" fontId="45" fillId="3" borderId="34" xfId="0" applyFont="1" applyFill="1" applyBorder="1" applyAlignment="1" applyProtection="1">
      <alignment horizontal="right" wrapText="1"/>
      <protection locked="0"/>
    </xf>
    <xf numFmtId="0" fontId="43" fillId="3" borderId="43" xfId="0" applyFont="1" applyFill="1" applyBorder="1" applyAlignment="1" applyProtection="1">
      <alignment horizontal="right"/>
      <protection locked="0"/>
    </xf>
    <xf numFmtId="0" fontId="53" fillId="0" borderId="0" xfId="0" applyFont="1" applyProtection="1">
      <protection/>
    </xf>
    <xf numFmtId="0" fontId="54" fillId="0" borderId="0" xfId="0" applyFont="1" applyFill="1" applyAlignment="1" applyProtection="1">
      <alignment horizontal="center"/>
      <protection/>
    </xf>
    <xf numFmtId="0" fontId="53" fillId="0" borderId="0" xfId="0" applyFont="1" applyAlignment="1" applyProtection="1">
      <alignment horizontal="center"/>
      <protection/>
    </xf>
    <xf numFmtId="0" fontId="57" fillId="0" borderId="0" xfId="0" applyFont="1" applyProtection="1">
      <protection/>
    </xf>
    <xf numFmtId="0" fontId="58" fillId="0" borderId="0" xfId="0" applyFont="1" applyProtection="1">
      <protection/>
    </xf>
    <xf numFmtId="0" fontId="54" fillId="0" borderId="0" xfId="0" applyFont="1" applyProtection="1">
      <protection/>
    </xf>
    <xf numFmtId="49" fontId="53" fillId="0" borderId="0" xfId="0" applyNumberFormat="1" applyFont="1" applyAlignment="1" applyProtection="1">
      <alignment vertical="top" wrapText="1"/>
      <protection/>
    </xf>
    <xf numFmtId="0" fontId="53" fillId="0" borderId="0" xfId="0" applyFont="1" applyAlignment="1" applyProtection="1">
      <alignment/>
      <protection/>
    </xf>
    <xf numFmtId="49" fontId="60" fillId="0" borderId="0" xfId="0" applyNumberFormat="1" applyFont="1" applyAlignment="1" applyProtection="1">
      <alignment vertical="top" wrapText="1"/>
      <protection/>
    </xf>
    <xf numFmtId="49" fontId="53" fillId="0" borderId="2" xfId="0" applyNumberFormat="1" applyFont="1" applyBorder="1" applyProtection="1">
      <protection/>
    </xf>
    <xf numFmtId="49" fontId="53" fillId="0" borderId="2" xfId="0" applyNumberFormat="1" applyFont="1" applyBorder="1" applyAlignment="1" applyProtection="1">
      <alignment horizontal="center" wrapText="1"/>
      <protection/>
    </xf>
    <xf numFmtId="49" fontId="53" fillId="0" borderId="2" xfId="0" applyNumberFormat="1" applyFont="1" applyBorder="1" applyAlignment="1" applyProtection="1">
      <alignment wrapText="1"/>
      <protection/>
    </xf>
    <xf numFmtId="3" fontId="53" fillId="0" borderId="2" xfId="0" applyNumberFormat="1" applyFont="1" applyBorder="1" applyAlignment="1" applyProtection="1">
      <alignment horizontal="center" wrapText="1"/>
      <protection/>
    </xf>
    <xf numFmtId="4" fontId="53" fillId="0" borderId="2" xfId="0" applyNumberFormat="1" applyFont="1" applyBorder="1" applyAlignment="1" applyProtection="1">
      <alignment horizontal="center"/>
      <protection/>
    </xf>
    <xf numFmtId="4" fontId="53" fillId="0" borderId="2" xfId="0" applyNumberFormat="1" applyFont="1" applyBorder="1" applyAlignment="1" applyProtection="1">
      <alignment horizontal="center" wrapText="1"/>
      <protection/>
    </xf>
    <xf numFmtId="4" fontId="53" fillId="0" borderId="2" xfId="0" applyNumberFormat="1" applyFont="1" applyFill="1" applyBorder="1" applyAlignment="1" applyProtection="1">
      <alignment horizontal="center" wrapText="1"/>
      <protection/>
    </xf>
    <xf numFmtId="4" fontId="59" fillId="0" borderId="2" xfId="0" applyNumberFormat="1" applyFont="1" applyBorder="1" applyAlignment="1" applyProtection="1">
      <alignment horizontal="center" wrapText="1"/>
      <protection/>
    </xf>
    <xf numFmtId="49" fontId="61" fillId="0" borderId="0" xfId="0" applyNumberFormat="1" applyFont="1" applyBorder="1" applyProtection="1">
      <protection/>
    </xf>
    <xf numFmtId="49" fontId="61" fillId="0" borderId="0" xfId="0" applyNumberFormat="1" applyFont="1" applyBorder="1" applyAlignment="1" applyProtection="1">
      <alignment vertical="top" wrapText="1"/>
      <protection/>
    </xf>
    <xf numFmtId="3" fontId="62" fillId="0" borderId="0" xfId="0" applyNumberFormat="1" applyFont="1" applyBorder="1" applyAlignment="1" applyProtection="1">
      <alignment horizontal="center"/>
      <protection/>
    </xf>
    <xf numFmtId="4" fontId="62" fillId="0" borderId="0" xfId="0" applyNumberFormat="1" applyFont="1" applyBorder="1" applyAlignment="1" applyProtection="1">
      <alignment horizontal="center"/>
      <protection/>
    </xf>
    <xf numFmtId="4" fontId="62" fillId="0" borderId="0" xfId="0" applyNumberFormat="1" applyFont="1" applyBorder="1" applyAlignment="1" applyProtection="1">
      <alignment horizontal="right"/>
      <protection/>
    </xf>
    <xf numFmtId="0" fontId="62" fillId="0" borderId="6" xfId="0" applyFont="1" applyBorder="1" applyProtection="1">
      <protection/>
    </xf>
    <xf numFmtId="4" fontId="62" fillId="0" borderId="4" xfId="0" applyNumberFormat="1" applyFont="1" applyBorder="1" applyAlignment="1" applyProtection="1">
      <alignment horizontal="right"/>
      <protection/>
    </xf>
    <xf numFmtId="4" fontId="53" fillId="0" borderId="0" xfId="0" applyNumberFormat="1" applyFont="1" applyBorder="1" applyAlignment="1" applyProtection="1">
      <alignment horizontal="right"/>
      <protection/>
    </xf>
    <xf numFmtId="0" fontId="64" fillId="0" borderId="0" xfId="0" applyFont="1" applyAlignment="1" applyProtection="1">
      <alignment vertical="center"/>
      <protection/>
    </xf>
    <xf numFmtId="0" fontId="64" fillId="0" borderId="0" xfId="0" applyFont="1" applyProtection="1">
      <protection/>
    </xf>
    <xf numFmtId="2" fontId="64" fillId="0" borderId="0" xfId="0" applyNumberFormat="1" applyFont="1" applyAlignment="1" applyProtection="1">
      <alignment vertical="center"/>
      <protection/>
    </xf>
    <xf numFmtId="0" fontId="64" fillId="0" borderId="0" xfId="0" applyFont="1" applyBorder="1" applyProtection="1">
      <protection/>
    </xf>
    <xf numFmtId="2" fontId="64" fillId="0" borderId="0" xfId="0" applyNumberFormat="1" applyFont="1" applyProtection="1">
      <protection/>
    </xf>
    <xf numFmtId="0" fontId="53" fillId="0" borderId="0" xfId="0" applyFont="1" applyAlignment="1" applyProtection="1">
      <alignment vertical="center"/>
      <protection/>
    </xf>
    <xf numFmtId="2" fontId="53" fillId="0" borderId="0" xfId="0" applyNumberFormat="1" applyFont="1" applyProtection="1">
      <protection/>
    </xf>
    <xf numFmtId="0" fontId="65" fillId="0" borderId="0" xfId="0" applyFont="1" applyProtection="1"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1" xfId="0" applyBorder="1" applyAlignment="1" applyProtection="1">
      <alignment horizontal="left" vertical="center"/>
      <protection/>
    </xf>
    <xf numFmtId="0" fontId="0" fillId="7" borderId="1" xfId="0" applyFont="1" applyFill="1" applyBorder="1" applyAlignment="1" applyProtection="1">
      <alignment vertical="center"/>
      <protection/>
    </xf>
    <xf numFmtId="0" fontId="0" fillId="7" borderId="1" xfId="0" applyFill="1" applyBorder="1" applyAlignment="1" applyProtection="1">
      <alignment horizontal="left" vertical="center"/>
      <protection/>
    </xf>
    <xf numFmtId="49" fontId="0" fillId="0" borderId="0" xfId="0" applyNumberFormat="1" applyProtection="1">
      <protection/>
    </xf>
    <xf numFmtId="0" fontId="0" fillId="0" borderId="0" xfId="0" applyAlignment="1" applyProtection="1">
      <alignment horizontal="center"/>
      <protection/>
    </xf>
    <xf numFmtId="0" fontId="0" fillId="8" borderId="1" xfId="0" applyFill="1" applyBorder="1" applyProtection="1">
      <protection/>
    </xf>
    <xf numFmtId="49" fontId="0" fillId="8" borderId="1" xfId="0" applyNumberFormat="1" applyFill="1" applyBorder="1" applyProtection="1">
      <protection/>
    </xf>
    <xf numFmtId="0" fontId="0" fillId="8" borderId="1" xfId="0" applyFill="1" applyBorder="1" applyAlignment="1" applyProtection="1">
      <alignment horizontal="center"/>
      <protection/>
    </xf>
    <xf numFmtId="0" fontId="0" fillId="8" borderId="45" xfId="0" applyFill="1" applyBorder="1" applyProtection="1">
      <protection/>
    </xf>
    <xf numFmtId="0" fontId="65" fillId="8" borderId="1" xfId="0" applyFont="1" applyFill="1" applyBorder="1" applyAlignment="1" applyProtection="1">
      <alignment wrapText="1"/>
      <protection/>
    </xf>
    <xf numFmtId="0" fontId="0" fillId="8" borderId="1" xfId="0" applyFill="1" applyBorder="1" applyAlignment="1" applyProtection="1">
      <alignment wrapText="1"/>
      <protection/>
    </xf>
    <xf numFmtId="0" fontId="0" fillId="0" borderId="0" xfId="0" applyAlignme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/>
    </xf>
    <xf numFmtId="166" fontId="0" fillId="0" borderId="0" xfId="0" applyNumberFormat="1" applyAlignment="1" applyProtection="1">
      <alignment vertical="top"/>
      <protection/>
    </xf>
    <xf numFmtId="4" fontId="0" fillId="0" borderId="0" xfId="0" applyNumberFormat="1" applyAlignment="1" applyProtection="1">
      <alignment vertical="top"/>
      <protection/>
    </xf>
    <xf numFmtId="4" fontId="65" fillId="0" borderId="0" xfId="0" applyNumberFormat="1" applyFont="1" applyAlignment="1" applyProtection="1">
      <alignment vertical="top"/>
      <protection/>
    </xf>
    <xf numFmtId="0" fontId="32" fillId="7" borderId="46" xfId="0" applyFont="1" applyFill="1" applyBorder="1" applyAlignment="1" applyProtection="1">
      <alignment vertical="top"/>
      <protection/>
    </xf>
    <xf numFmtId="49" fontId="32" fillId="7" borderId="4" xfId="0" applyNumberFormat="1" applyFont="1" applyFill="1" applyBorder="1" applyAlignment="1" applyProtection="1">
      <alignment vertical="top"/>
      <protection/>
    </xf>
    <xf numFmtId="49" fontId="32" fillId="7" borderId="4" xfId="0" applyNumberFormat="1" applyFont="1" applyFill="1" applyBorder="1" applyAlignment="1" applyProtection="1">
      <alignment horizontal="left" vertical="top" wrapText="1"/>
      <protection/>
    </xf>
    <xf numFmtId="0" fontId="32" fillId="7" borderId="4" xfId="0" applyFont="1" applyFill="1" applyBorder="1" applyAlignment="1" applyProtection="1">
      <alignment horizontal="center" vertical="top" shrinkToFit="1"/>
      <protection/>
    </xf>
    <xf numFmtId="166" fontId="32" fillId="7" borderId="4" xfId="0" applyNumberFormat="1" applyFont="1" applyFill="1" applyBorder="1" applyAlignment="1" applyProtection="1">
      <alignment vertical="top" shrinkToFit="1"/>
      <protection/>
    </xf>
    <xf numFmtId="4" fontId="32" fillId="7" borderId="4" xfId="0" applyNumberFormat="1" applyFont="1" applyFill="1" applyBorder="1" applyAlignment="1" applyProtection="1">
      <alignment vertical="top" shrinkToFit="1"/>
      <protection/>
    </xf>
    <xf numFmtId="4" fontId="66" fillId="7" borderId="4" xfId="0" applyNumberFormat="1" applyFont="1" applyFill="1" applyBorder="1" applyAlignment="1" applyProtection="1">
      <alignment vertical="top" shrinkToFit="1"/>
      <protection/>
    </xf>
    <xf numFmtId="4" fontId="32" fillId="7" borderId="6" xfId="0" applyNumberFormat="1" applyFont="1" applyFill="1" applyBorder="1" applyAlignment="1" applyProtection="1">
      <alignment vertical="top" shrinkToFit="1"/>
      <protection/>
    </xf>
    <xf numFmtId="4" fontId="32" fillId="7" borderId="0" xfId="0" applyNumberFormat="1" applyFont="1" applyFill="1" applyBorder="1" applyAlignment="1" applyProtection="1">
      <alignment vertical="top" shrinkToFit="1"/>
      <protection/>
    </xf>
    <xf numFmtId="0" fontId="0" fillId="0" borderId="47" xfId="0" applyFont="1" applyBorder="1" applyAlignment="1" applyProtection="1">
      <alignment vertical="top"/>
      <protection/>
    </xf>
    <xf numFmtId="49" fontId="0" fillId="0" borderId="48" xfId="0" applyNumberFormat="1" applyFont="1" applyBorder="1" applyAlignment="1" applyProtection="1">
      <alignment vertical="top"/>
      <protection/>
    </xf>
    <xf numFmtId="49" fontId="0" fillId="0" borderId="48" xfId="0" applyNumberFormat="1" applyFont="1" applyBorder="1" applyAlignment="1" applyProtection="1">
      <alignment horizontal="left" vertical="top" wrapText="1"/>
      <protection/>
    </xf>
    <xf numFmtId="0" fontId="0" fillId="0" borderId="48" xfId="0" applyFont="1" applyBorder="1" applyAlignment="1" applyProtection="1">
      <alignment horizontal="center" vertical="center" shrinkToFit="1"/>
      <protection/>
    </xf>
    <xf numFmtId="166" fontId="0" fillId="0" borderId="48" xfId="0" applyNumberFormat="1" applyFont="1" applyBorder="1" applyAlignment="1" applyProtection="1">
      <alignment vertical="center" shrinkToFit="1"/>
      <protection/>
    </xf>
    <xf numFmtId="4" fontId="0" fillId="0" borderId="48" xfId="0" applyNumberFormat="1" applyFont="1" applyBorder="1" applyAlignment="1" applyProtection="1">
      <alignment vertical="center" shrinkToFit="1"/>
      <protection/>
    </xf>
    <xf numFmtId="4" fontId="67" fillId="0" borderId="48" xfId="0" applyNumberFormat="1" applyFont="1" applyBorder="1" applyAlignment="1" applyProtection="1">
      <alignment vertical="center" shrinkToFit="1"/>
      <protection/>
    </xf>
    <xf numFmtId="4" fontId="0" fillId="0" borderId="49" xfId="0" applyNumberFormat="1" applyFont="1" applyBorder="1" applyAlignment="1" applyProtection="1">
      <alignment vertical="center" shrinkToFit="1"/>
      <protection/>
    </xf>
    <xf numFmtId="4" fontId="0" fillId="0" borderId="0" xfId="0" applyNumberFormat="1" applyFont="1" applyBorder="1" applyAlignment="1" applyProtection="1">
      <alignment horizontal="right" vertical="center" shrinkToFit="1"/>
      <protection/>
    </xf>
    <xf numFmtId="0" fontId="0" fillId="0" borderId="0" xfId="0" applyFont="1" applyProtection="1">
      <protection/>
    </xf>
    <xf numFmtId="0" fontId="32" fillId="7" borderId="4" xfId="0" applyFont="1" applyFill="1" applyBorder="1" applyAlignment="1" applyProtection="1">
      <alignment horizontal="center" vertical="center" shrinkToFit="1"/>
      <protection/>
    </xf>
    <xf numFmtId="166" fontId="32" fillId="7" borderId="4" xfId="0" applyNumberFormat="1" applyFont="1" applyFill="1" applyBorder="1" applyAlignment="1" applyProtection="1">
      <alignment vertical="center" shrinkToFit="1"/>
      <protection/>
    </xf>
    <xf numFmtId="4" fontId="32" fillId="7" borderId="4" xfId="0" applyNumberFormat="1" applyFont="1" applyFill="1" applyBorder="1" applyAlignment="1" applyProtection="1">
      <alignment vertical="center" shrinkToFit="1"/>
      <protection/>
    </xf>
    <xf numFmtId="4" fontId="66" fillId="7" borderId="4" xfId="0" applyNumberFormat="1" applyFont="1" applyFill="1" applyBorder="1" applyAlignment="1" applyProtection="1">
      <alignment vertical="center" shrinkToFit="1"/>
      <protection/>
    </xf>
    <xf numFmtId="4" fontId="32" fillId="7" borderId="6" xfId="0" applyNumberFormat="1" applyFont="1" applyFill="1" applyBorder="1" applyAlignment="1" applyProtection="1">
      <alignment vertical="center" shrinkToFit="1"/>
      <protection/>
    </xf>
    <xf numFmtId="0" fontId="0" fillId="0" borderId="50" xfId="0" applyFont="1" applyBorder="1" applyAlignment="1" applyProtection="1">
      <alignment vertical="top"/>
      <protection/>
    </xf>
    <xf numFmtId="49" fontId="0" fillId="0" borderId="51" xfId="0" applyNumberFormat="1" applyFont="1" applyBorder="1" applyAlignment="1" applyProtection="1">
      <alignment vertical="top"/>
      <protection/>
    </xf>
    <xf numFmtId="49" fontId="0" fillId="0" borderId="51" xfId="0" applyNumberFormat="1" applyFont="1" applyBorder="1" applyAlignment="1" applyProtection="1">
      <alignment horizontal="left" vertical="top" wrapText="1"/>
      <protection/>
    </xf>
    <xf numFmtId="0" fontId="0" fillId="0" borderId="51" xfId="0" applyFont="1" applyBorder="1" applyAlignment="1" applyProtection="1">
      <alignment horizontal="center" vertical="center" shrinkToFit="1"/>
      <protection/>
    </xf>
    <xf numFmtId="166" fontId="0" fillId="0" borderId="51" xfId="0" applyNumberFormat="1" applyFont="1" applyBorder="1" applyAlignment="1" applyProtection="1">
      <alignment vertical="center" shrinkToFit="1"/>
      <protection/>
    </xf>
    <xf numFmtId="4" fontId="0" fillId="0" borderId="51" xfId="0" applyNumberFormat="1" applyFont="1" applyBorder="1" applyAlignment="1" applyProtection="1">
      <alignment vertical="center" shrinkToFit="1"/>
      <protection/>
    </xf>
    <xf numFmtId="4" fontId="67" fillId="0" borderId="51" xfId="0" applyNumberFormat="1" applyFont="1" applyBorder="1" applyAlignment="1" applyProtection="1">
      <alignment vertical="center" shrinkToFit="1"/>
      <protection/>
    </xf>
    <xf numFmtId="4" fontId="0" fillId="0" borderId="52" xfId="0" applyNumberFormat="1" applyFont="1" applyBorder="1" applyAlignment="1" applyProtection="1">
      <alignment vertical="center" shrinkToFit="1"/>
      <protection/>
    </xf>
    <xf numFmtId="49" fontId="0" fillId="0" borderId="0" xfId="0" applyNumberFormat="1" applyAlignment="1" applyProtection="1">
      <alignment horizontal="left" vertical="top" wrapText="1"/>
      <protection/>
    </xf>
    <xf numFmtId="49" fontId="0" fillId="0" borderId="0" xfId="0" applyNumberFormat="1" applyAlignment="1" applyProtection="1">
      <alignment horizontal="left" wrapText="1"/>
      <protection/>
    </xf>
    <xf numFmtId="4" fontId="0" fillId="0" borderId="0" xfId="0" applyNumberFormat="1" applyProtection="1">
      <protection/>
    </xf>
    <xf numFmtId="4" fontId="67" fillId="3" borderId="48" xfId="0" applyNumberFormat="1" applyFont="1" applyFill="1" applyBorder="1" applyAlignment="1" applyProtection="1">
      <alignment vertical="center" shrinkToFit="1"/>
      <protection locked="0"/>
    </xf>
    <xf numFmtId="4" fontId="0" fillId="3" borderId="48" xfId="0" applyNumberFormat="1" applyFont="1" applyFill="1" applyBorder="1" applyAlignment="1" applyProtection="1">
      <alignment vertical="center" shrinkToFit="1"/>
      <protection locked="0"/>
    </xf>
    <xf numFmtId="4" fontId="67" fillId="3" borderId="51" xfId="0" applyNumberFormat="1" applyFont="1" applyFill="1" applyBorder="1" applyAlignment="1" applyProtection="1">
      <alignment vertical="center" shrinkToFit="1"/>
      <protection locked="0"/>
    </xf>
    <xf numFmtId="4" fontId="0" fillId="3" borderId="51" xfId="0" applyNumberFormat="1" applyFont="1" applyFill="1" applyBorder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6" fillId="0" borderId="16" xfId="0" applyNumberFormat="1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14" fillId="9" borderId="0" xfId="0" applyFont="1" applyFill="1" applyAlignment="1" applyProtection="1">
      <alignment horizontal="center" vertical="center"/>
      <protection/>
    </xf>
    <xf numFmtId="0" fontId="21" fillId="5" borderId="17" xfId="0" applyFont="1" applyFill="1" applyBorder="1" applyAlignment="1" applyProtection="1">
      <alignment horizontal="center" vertical="center"/>
      <protection/>
    </xf>
    <xf numFmtId="0" fontId="21" fillId="5" borderId="18" xfId="0" applyFont="1" applyFill="1" applyBorder="1" applyAlignment="1" applyProtection="1">
      <alignment horizontal="left" vertical="center"/>
      <protection/>
    </xf>
    <xf numFmtId="0" fontId="21" fillId="5" borderId="18" xfId="0" applyFont="1" applyFill="1" applyBorder="1" applyAlignment="1" applyProtection="1">
      <alignment horizontal="center" vertical="center"/>
      <protection/>
    </xf>
    <xf numFmtId="0" fontId="21" fillId="5" borderId="18" xfId="0" applyFont="1" applyFill="1" applyBorder="1" applyAlignment="1" applyProtection="1">
      <alignment horizontal="right" vertical="center"/>
      <protection/>
    </xf>
    <xf numFmtId="0" fontId="21" fillId="5" borderId="32" xfId="0" applyFont="1" applyFill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9" fillId="0" borderId="27" xfId="0" applyFont="1" applyBorder="1" applyAlignment="1" applyProtection="1">
      <alignment horizontal="center" vertical="center"/>
      <protection/>
    </xf>
    <xf numFmtId="0" fontId="19" fillId="0" borderId="21" xfId="0" applyFont="1" applyBorder="1" applyAlignment="1" applyProtection="1">
      <alignment horizontal="left" vertical="center"/>
      <protection/>
    </xf>
    <xf numFmtId="0" fontId="20" fillId="0" borderId="28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5" fillId="4" borderId="18" xfId="0" applyFont="1" applyFill="1" applyBorder="1" applyAlignment="1" applyProtection="1">
      <alignment horizontal="left" vertical="center"/>
      <protection/>
    </xf>
    <xf numFmtId="0" fontId="0" fillId="4" borderId="18" xfId="0" applyFont="1" applyFill="1" applyBorder="1" applyAlignment="1" applyProtection="1">
      <alignment vertical="center"/>
      <protection/>
    </xf>
    <xf numFmtId="4" fontId="5" fillId="4" borderId="18" xfId="0" applyNumberFormat="1" applyFont="1" applyFill="1" applyBorder="1" applyAlignment="1" applyProtection="1">
      <alignment vertical="center"/>
      <protection/>
    </xf>
    <xf numFmtId="0" fontId="0" fillId="4" borderId="3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41" fillId="0" borderId="41" xfId="0" applyFont="1" applyBorder="1" applyAlignment="1" applyProtection="1">
      <alignment wrapText="1"/>
      <protection/>
    </xf>
    <xf numFmtId="0" fontId="41" fillId="0" borderId="36" xfId="0" applyFont="1" applyBorder="1" applyAlignment="1" applyProtection="1">
      <alignment wrapText="1"/>
      <protection/>
    </xf>
    <xf numFmtId="8" fontId="52" fillId="0" borderId="53" xfId="0" applyNumberFormat="1" applyFont="1" applyBorder="1" applyAlignment="1" applyProtection="1">
      <alignment horizontal="right"/>
      <protection/>
    </xf>
    <xf numFmtId="8" fontId="52" fillId="0" borderId="54" xfId="0" applyNumberFormat="1" applyFont="1" applyBorder="1" applyAlignment="1" applyProtection="1">
      <alignment horizontal="right"/>
      <protection/>
    </xf>
    <xf numFmtId="0" fontId="40" fillId="10" borderId="55" xfId="0" applyFont="1" applyFill="1" applyBorder="1" applyAlignment="1" applyProtection="1">
      <alignment vertical="top" wrapText="1"/>
      <protection/>
    </xf>
    <xf numFmtId="0" fontId="40" fillId="10" borderId="56" xfId="0" applyFont="1" applyFill="1" applyBorder="1" applyAlignment="1" applyProtection="1">
      <alignment vertical="top" wrapText="1"/>
      <protection/>
    </xf>
    <xf numFmtId="0" fontId="40" fillId="10" borderId="57" xfId="0" applyFont="1" applyFill="1" applyBorder="1" applyAlignment="1" applyProtection="1">
      <alignment vertical="top" wrapText="1"/>
      <protection/>
    </xf>
    <xf numFmtId="0" fontId="40" fillId="10" borderId="58" xfId="0" applyFont="1" applyFill="1" applyBorder="1" applyAlignment="1" applyProtection="1">
      <alignment vertical="top" wrapText="1"/>
      <protection/>
    </xf>
    <xf numFmtId="0" fontId="40" fillId="10" borderId="59" xfId="0" applyFont="1" applyFill="1" applyBorder="1" applyAlignment="1" applyProtection="1">
      <alignment vertical="top" wrapText="1"/>
      <protection/>
    </xf>
    <xf numFmtId="0" fontId="40" fillId="10" borderId="60" xfId="0" applyFont="1" applyFill="1" applyBorder="1" applyAlignment="1" applyProtection="1">
      <alignment vertical="top" wrapText="1"/>
      <protection/>
    </xf>
    <xf numFmtId="0" fontId="40" fillId="10" borderId="61" xfId="0" applyFont="1" applyFill="1" applyBorder="1" applyAlignment="1" applyProtection="1">
      <alignment wrapText="1"/>
      <protection/>
    </xf>
    <xf numFmtId="0" fontId="40" fillId="10" borderId="56" xfId="0" applyFont="1" applyFill="1" applyBorder="1" applyAlignment="1" applyProtection="1">
      <alignment wrapText="1"/>
      <protection/>
    </xf>
    <xf numFmtId="0" fontId="40" fillId="10" borderId="57" xfId="0" applyFont="1" applyFill="1" applyBorder="1" applyAlignment="1" applyProtection="1">
      <alignment wrapText="1"/>
      <protection/>
    </xf>
    <xf numFmtId="0" fontId="40" fillId="10" borderId="62" xfId="0" applyFont="1" applyFill="1" applyBorder="1" applyAlignment="1" applyProtection="1">
      <alignment wrapText="1"/>
      <protection/>
    </xf>
    <xf numFmtId="0" fontId="40" fillId="10" borderId="59" xfId="0" applyFont="1" applyFill="1" applyBorder="1" applyAlignment="1" applyProtection="1">
      <alignment wrapText="1"/>
      <protection/>
    </xf>
    <xf numFmtId="0" fontId="40" fillId="10" borderId="60" xfId="0" applyFont="1" applyFill="1" applyBorder="1" applyAlignment="1" applyProtection="1">
      <alignment wrapText="1"/>
      <protection/>
    </xf>
    <xf numFmtId="0" fontId="41" fillId="0" borderId="63" xfId="0" applyFont="1" applyBorder="1" applyAlignment="1" applyProtection="1">
      <alignment wrapText="1"/>
      <protection/>
    </xf>
    <xf numFmtId="0" fontId="41" fillId="0" borderId="64" xfId="0" applyFont="1" applyBorder="1" applyAlignment="1" applyProtection="1">
      <alignment wrapText="1"/>
      <protection/>
    </xf>
    <xf numFmtId="0" fontId="41" fillId="0" borderId="65" xfId="0" applyFont="1" applyBorder="1" applyAlignment="1" applyProtection="1">
      <alignment wrapText="1"/>
      <protection/>
    </xf>
    <xf numFmtId="0" fontId="41" fillId="0" borderId="66" xfId="0" applyFont="1" applyBorder="1" applyAlignment="1" applyProtection="1">
      <alignment horizontal="center" wrapText="1"/>
      <protection/>
    </xf>
    <xf numFmtId="0" fontId="41" fillId="0" borderId="40" xfId="0" applyFont="1" applyBorder="1" applyAlignment="1" applyProtection="1">
      <alignment horizontal="center" wrapText="1"/>
      <protection/>
    </xf>
    <xf numFmtId="0" fontId="41" fillId="0" borderId="67" xfId="0" applyFont="1" applyBorder="1" applyAlignment="1" applyProtection="1">
      <alignment horizontal="center" wrapText="1"/>
      <protection/>
    </xf>
    <xf numFmtId="0" fontId="41" fillId="0" borderId="68" xfId="0" applyFont="1" applyBorder="1" applyAlignment="1" applyProtection="1">
      <alignment horizontal="center" wrapText="1"/>
      <protection/>
    </xf>
    <xf numFmtId="0" fontId="41" fillId="0" borderId="69" xfId="0" applyFont="1" applyBorder="1" applyAlignment="1" applyProtection="1">
      <alignment horizontal="center" wrapText="1"/>
      <protection/>
    </xf>
    <xf numFmtId="0" fontId="41" fillId="0" borderId="70" xfId="0" applyFont="1" applyBorder="1" applyAlignment="1" applyProtection="1">
      <alignment horizontal="center" wrapText="1"/>
      <protection/>
    </xf>
    <xf numFmtId="0" fontId="41" fillId="0" borderId="71" xfId="0" applyFont="1" applyBorder="1" applyAlignment="1" applyProtection="1">
      <alignment wrapText="1"/>
      <protection/>
    </xf>
    <xf numFmtId="0" fontId="41" fillId="0" borderId="72" xfId="0" applyFont="1" applyBorder="1" applyAlignment="1" applyProtection="1">
      <alignment wrapText="1"/>
      <protection/>
    </xf>
    <xf numFmtId="0" fontId="41" fillId="0" borderId="73" xfId="0" applyFont="1" applyBorder="1" applyAlignment="1" applyProtection="1">
      <alignment wrapText="1"/>
      <protection/>
    </xf>
    <xf numFmtId="0" fontId="41" fillId="0" borderId="38" xfId="0" applyFont="1" applyBorder="1" applyAlignment="1" applyProtection="1">
      <alignment wrapText="1"/>
      <protection/>
    </xf>
    <xf numFmtId="0" fontId="41" fillId="0" borderId="53" xfId="0" applyFont="1" applyBorder="1" applyAlignment="1" applyProtection="1">
      <alignment wrapText="1"/>
      <protection/>
    </xf>
    <xf numFmtId="0" fontId="41" fillId="0" borderId="37" xfId="0" applyFont="1" applyBorder="1" applyAlignment="1" applyProtection="1">
      <alignment wrapText="1"/>
      <protection/>
    </xf>
    <xf numFmtId="49" fontId="59" fillId="0" borderId="45" xfId="0" applyNumberFormat="1" applyFont="1" applyBorder="1" applyAlignment="1" applyProtection="1">
      <alignment vertical="top" wrapText="1"/>
      <protection/>
    </xf>
    <xf numFmtId="0" fontId="53" fillId="0" borderId="74" xfId="0" applyFont="1" applyBorder="1" applyAlignment="1" applyProtection="1">
      <alignment/>
      <protection/>
    </xf>
    <xf numFmtId="0" fontId="53" fillId="0" borderId="75" xfId="0" applyFont="1" applyBorder="1" applyAlignment="1" applyProtection="1">
      <alignment/>
      <protection/>
    </xf>
    <xf numFmtId="0" fontId="54" fillId="0" borderId="0" xfId="0" applyFont="1" applyFill="1" applyAlignment="1" applyProtection="1">
      <alignment horizontal="center"/>
      <protection/>
    </xf>
    <xf numFmtId="0" fontId="53" fillId="0" borderId="0" xfId="0" applyFont="1" applyAlignment="1" applyProtection="1">
      <alignment horizontal="center"/>
      <protection/>
    </xf>
    <xf numFmtId="0" fontId="55" fillId="0" borderId="0" xfId="0" applyFont="1" applyFill="1" applyAlignment="1" applyProtection="1">
      <alignment horizontal="center"/>
      <protection/>
    </xf>
    <xf numFmtId="0" fontId="56" fillId="0" borderId="0" xfId="0" applyFont="1" applyAlignment="1" applyProtection="1">
      <alignment horizontal="center"/>
      <protection/>
    </xf>
    <xf numFmtId="0" fontId="53" fillId="0" borderId="0" xfId="0" applyNumberFormat="1" applyFont="1" applyAlignment="1" applyProtection="1">
      <alignment vertical="top" wrapText="1"/>
      <protection/>
    </xf>
    <xf numFmtId="0" fontId="53" fillId="0" borderId="0" xfId="0" applyFont="1" applyAlignment="1" applyProtection="1">
      <alignment/>
      <protection/>
    </xf>
    <xf numFmtId="49" fontId="53" fillId="0" borderId="0" xfId="0" applyNumberFormat="1" applyFont="1" applyAlignment="1" applyProtection="1">
      <alignment vertical="top" wrapText="1"/>
      <protection/>
    </xf>
    <xf numFmtId="0" fontId="58" fillId="11" borderId="1" xfId="0" applyFont="1" applyFill="1" applyBorder="1" applyAlignment="1" applyProtection="1">
      <alignment horizontal="right"/>
      <protection/>
    </xf>
    <xf numFmtId="0" fontId="53" fillId="11" borderId="1" xfId="0" applyFont="1" applyFill="1" applyBorder="1" applyAlignment="1" applyProtection="1">
      <alignment/>
      <protection/>
    </xf>
    <xf numFmtId="0" fontId="53" fillId="11" borderId="45" xfId="0" applyFont="1" applyFill="1" applyBorder="1" applyAlignment="1" applyProtection="1">
      <alignment/>
      <protection/>
    </xf>
    <xf numFmtId="169" fontId="58" fillId="0" borderId="76" xfId="0" applyNumberFormat="1" applyFont="1" applyBorder="1" applyAlignment="1" applyProtection="1">
      <alignment horizontal="right"/>
      <protection/>
    </xf>
    <xf numFmtId="169" fontId="58" fillId="0" borderId="77" xfId="0" applyNumberFormat="1" applyFont="1" applyBorder="1" applyAlignment="1" applyProtection="1">
      <alignment horizontal="right"/>
      <protection/>
    </xf>
    <xf numFmtId="169" fontId="58" fillId="0" borderId="78" xfId="0" applyNumberFormat="1" applyFont="1" applyBorder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0" fontId="65" fillId="0" borderId="1" xfId="0" applyFont="1" applyBorder="1" applyAlignment="1" applyProtection="1">
      <alignment horizontal="left" vertical="center"/>
      <protection/>
    </xf>
    <xf numFmtId="49" fontId="65" fillId="0" borderId="1" xfId="0" applyNumberFormat="1" applyFont="1" applyBorder="1" applyAlignment="1" applyProtection="1">
      <alignment horizontal="left" vertical="center"/>
      <protection/>
    </xf>
    <xf numFmtId="0" fontId="65" fillId="7" borderId="1" xfId="0" applyFont="1" applyFill="1" applyBorder="1" applyAlignment="1" applyProtection="1">
      <alignment horizontal="left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_List1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ranti&#353;ek\AppData\Roaming\Microsoft\Excel\rozpo&#269;et%2020.014.v.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kyny pro vyplnění"/>
      <sheetName val="Stavba"/>
      <sheetName val="VzorPolozky"/>
      <sheetName val="20.014"/>
    </sheetNames>
    <definedNames>
      <definedName name="CisloStavby" sheetId="1" refersTo="='Stavba'!$D$2"/>
      <definedName name="NazevStavby" sheetId="1" refersTo="='Stavba'!$E$2"/>
    </definedNames>
    <sheetDataSet>
      <sheetData sheetId="0"/>
      <sheetData sheetId="1">
        <row r="2">
          <cell r="D2" t="str">
            <v>0001</v>
          </cell>
          <cell r="E2" t="str">
            <v>ZŠ - Bílá , Rekonstrukce </v>
          </cell>
        </row>
        <row r="3">
          <cell r="D3" t="str">
            <v>20.014</v>
          </cell>
          <cell r="E3" t="str">
            <v>ZŠ Bílá, </v>
          </cell>
        </row>
        <row r="4">
          <cell r="D4" t="str">
            <v>02</v>
          </cell>
          <cell r="E4" t="str">
            <v>rozpočet projektu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workbookViewId="0" topLeftCell="A97">
      <selection activeCell="AN8" sqref="AN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58" max="70" width="9.28125" style="1" customWidth="1"/>
    <col min="71" max="91" width="9.28125" style="1" hidden="1" customWidth="1"/>
    <col min="92" max="16384" width="9.28125" style="1" customWidth="1"/>
  </cols>
  <sheetData>
    <row r="1" spans="1:74" ht="12">
      <c r="A1" s="47" t="s">
        <v>0</v>
      </c>
      <c r="AZ1" s="47" t="s">
        <v>1</v>
      </c>
      <c r="BA1" s="47" t="s">
        <v>2</v>
      </c>
      <c r="BB1" s="47" t="s">
        <v>1</v>
      </c>
      <c r="BT1" s="47" t="s">
        <v>3</v>
      </c>
      <c r="BU1" s="47" t="s">
        <v>3</v>
      </c>
      <c r="BV1" s="47" t="s">
        <v>4</v>
      </c>
    </row>
    <row r="2" spans="44:72" ht="36.95" customHeight="1">
      <c r="AR2" s="400" t="s">
        <v>5</v>
      </c>
      <c r="AS2" s="386"/>
      <c r="AT2" s="386"/>
      <c r="AU2" s="386"/>
      <c r="AV2" s="386"/>
      <c r="AW2" s="386"/>
      <c r="AX2" s="386"/>
      <c r="AY2" s="386"/>
      <c r="AZ2" s="386"/>
      <c r="BA2" s="386"/>
      <c r="BB2" s="386"/>
      <c r="BC2" s="386"/>
      <c r="BD2" s="386"/>
      <c r="BE2" s="386"/>
      <c r="BS2" s="48" t="s">
        <v>6</v>
      </c>
      <c r="BT2" s="48" t="s">
        <v>7</v>
      </c>
    </row>
    <row r="3" spans="2:72" ht="6.95" customHeight="1"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1"/>
      <c r="BS3" s="48" t="s">
        <v>6</v>
      </c>
      <c r="BT3" s="48" t="s">
        <v>8</v>
      </c>
    </row>
    <row r="4" spans="2:71" ht="24.95" customHeight="1">
      <c r="B4" s="51"/>
      <c r="D4" s="52" t="s">
        <v>9</v>
      </c>
      <c r="AR4" s="51"/>
      <c r="AS4" s="53" t="s">
        <v>10</v>
      </c>
      <c r="BS4" s="48" t="s">
        <v>11</v>
      </c>
    </row>
    <row r="5" spans="2:71" ht="12" customHeight="1">
      <c r="B5" s="51"/>
      <c r="D5" s="54" t="s">
        <v>12</v>
      </c>
      <c r="K5" s="385" t="s">
        <v>13</v>
      </c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6"/>
      <c r="Y5" s="386"/>
      <c r="Z5" s="386"/>
      <c r="AA5" s="386"/>
      <c r="AB5" s="386"/>
      <c r="AC5" s="386"/>
      <c r="AD5" s="386"/>
      <c r="AE5" s="386"/>
      <c r="AF5" s="386"/>
      <c r="AG5" s="386"/>
      <c r="AH5" s="386"/>
      <c r="AI5" s="386"/>
      <c r="AJ5" s="386"/>
      <c r="AK5" s="386"/>
      <c r="AL5" s="386"/>
      <c r="AM5" s="386"/>
      <c r="AN5" s="386"/>
      <c r="AO5" s="386"/>
      <c r="AR5" s="51"/>
      <c r="BS5" s="48" t="s">
        <v>6</v>
      </c>
    </row>
    <row r="6" spans="2:71" ht="36.95" customHeight="1">
      <c r="B6" s="51"/>
      <c r="D6" s="55" t="s">
        <v>14</v>
      </c>
      <c r="K6" s="387" t="s">
        <v>15</v>
      </c>
      <c r="L6" s="386"/>
      <c r="M6" s="386"/>
      <c r="N6" s="386"/>
      <c r="O6" s="386"/>
      <c r="P6" s="386"/>
      <c r="Q6" s="386"/>
      <c r="R6" s="386"/>
      <c r="S6" s="386"/>
      <c r="T6" s="386"/>
      <c r="U6" s="386"/>
      <c r="V6" s="386"/>
      <c r="W6" s="386"/>
      <c r="X6" s="386"/>
      <c r="Y6" s="386"/>
      <c r="Z6" s="386"/>
      <c r="AA6" s="386"/>
      <c r="AB6" s="386"/>
      <c r="AC6" s="386"/>
      <c r="AD6" s="386"/>
      <c r="AE6" s="386"/>
      <c r="AF6" s="386"/>
      <c r="AG6" s="386"/>
      <c r="AH6" s="386"/>
      <c r="AI6" s="386"/>
      <c r="AJ6" s="386"/>
      <c r="AK6" s="386"/>
      <c r="AL6" s="386"/>
      <c r="AM6" s="386"/>
      <c r="AN6" s="386"/>
      <c r="AO6" s="386"/>
      <c r="AR6" s="51"/>
      <c r="BS6" s="48" t="s">
        <v>6</v>
      </c>
    </row>
    <row r="7" spans="2:71" ht="12" customHeight="1">
      <c r="B7" s="51"/>
      <c r="D7" s="56" t="s">
        <v>16</v>
      </c>
      <c r="K7" s="57" t="s">
        <v>1</v>
      </c>
      <c r="AK7" s="56" t="s">
        <v>17</v>
      </c>
      <c r="AN7" s="57" t="s">
        <v>1</v>
      </c>
      <c r="AR7" s="51"/>
      <c r="BS7" s="48" t="s">
        <v>6</v>
      </c>
    </row>
    <row r="8" spans="2:71" ht="12" customHeight="1">
      <c r="B8" s="51"/>
      <c r="D8" s="56" t="s">
        <v>18</v>
      </c>
      <c r="K8" s="57" t="s">
        <v>19</v>
      </c>
      <c r="AK8" s="56" t="s">
        <v>20</v>
      </c>
      <c r="AN8" s="45" t="s">
        <v>21</v>
      </c>
      <c r="AR8" s="51"/>
      <c r="BS8" s="48" t="s">
        <v>6</v>
      </c>
    </row>
    <row r="9" spans="2:71" ht="14.45" customHeight="1">
      <c r="B9" s="51"/>
      <c r="AR9" s="51"/>
      <c r="BS9" s="48" t="s">
        <v>6</v>
      </c>
    </row>
    <row r="10" spans="2:71" ht="12" customHeight="1">
      <c r="B10" s="51"/>
      <c r="D10" s="56" t="s">
        <v>22</v>
      </c>
      <c r="AK10" s="56" t="s">
        <v>23</v>
      </c>
      <c r="AN10" s="57" t="s">
        <v>1</v>
      </c>
      <c r="AR10" s="51"/>
      <c r="BS10" s="48" t="s">
        <v>6</v>
      </c>
    </row>
    <row r="11" spans="2:71" ht="18.4" customHeight="1">
      <c r="B11" s="51"/>
      <c r="E11" s="57" t="s">
        <v>24</v>
      </c>
      <c r="AK11" s="56" t="s">
        <v>25</v>
      </c>
      <c r="AN11" s="57" t="s">
        <v>1</v>
      </c>
      <c r="AR11" s="51"/>
      <c r="BS11" s="48" t="s">
        <v>6</v>
      </c>
    </row>
    <row r="12" spans="2:71" ht="6.95" customHeight="1">
      <c r="B12" s="51"/>
      <c r="AR12" s="51"/>
      <c r="BS12" s="48" t="s">
        <v>6</v>
      </c>
    </row>
    <row r="13" spans="2:71" ht="12" customHeight="1">
      <c r="B13" s="51"/>
      <c r="D13" s="56" t="s">
        <v>26</v>
      </c>
      <c r="AK13" s="56" t="s">
        <v>23</v>
      </c>
      <c r="AM13" s="46"/>
      <c r="AN13" s="45"/>
      <c r="AR13" s="51"/>
      <c r="BS13" s="48" t="s">
        <v>6</v>
      </c>
    </row>
    <row r="14" spans="2:71" ht="12.75">
      <c r="B14" s="51"/>
      <c r="E14" s="45" t="s">
        <v>24</v>
      </c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K14" s="56" t="s">
        <v>25</v>
      </c>
      <c r="AM14" s="46"/>
      <c r="AN14" s="45"/>
      <c r="AR14" s="51"/>
      <c r="BS14" s="48" t="s">
        <v>6</v>
      </c>
    </row>
    <row r="15" spans="2:71" ht="6.95" customHeight="1">
      <c r="B15" s="51"/>
      <c r="AR15" s="51"/>
      <c r="BS15" s="48" t="s">
        <v>3</v>
      </c>
    </row>
    <row r="16" spans="2:71" ht="12" customHeight="1">
      <c r="B16" s="51"/>
      <c r="D16" s="56" t="s">
        <v>27</v>
      </c>
      <c r="AK16" s="56" t="s">
        <v>23</v>
      </c>
      <c r="AN16" s="57" t="s">
        <v>1</v>
      </c>
      <c r="AR16" s="51"/>
      <c r="BS16" s="48" t="s">
        <v>3</v>
      </c>
    </row>
    <row r="17" spans="2:71" ht="18.4" customHeight="1">
      <c r="B17" s="51"/>
      <c r="E17" s="57" t="s">
        <v>28</v>
      </c>
      <c r="AK17" s="56" t="s">
        <v>25</v>
      </c>
      <c r="AN17" s="57" t="s">
        <v>1</v>
      </c>
      <c r="AR17" s="51"/>
      <c r="BS17" s="48" t="s">
        <v>29</v>
      </c>
    </row>
    <row r="18" spans="2:71" ht="6.95" customHeight="1">
      <c r="B18" s="51"/>
      <c r="AR18" s="51"/>
      <c r="BS18" s="48" t="s">
        <v>6</v>
      </c>
    </row>
    <row r="19" spans="2:71" ht="12" customHeight="1">
      <c r="B19" s="51"/>
      <c r="D19" s="56" t="s">
        <v>30</v>
      </c>
      <c r="AK19" s="56" t="s">
        <v>23</v>
      </c>
      <c r="AN19" s="57" t="s">
        <v>1</v>
      </c>
      <c r="AR19" s="51"/>
      <c r="BS19" s="48" t="s">
        <v>6</v>
      </c>
    </row>
    <row r="20" spans="2:71" ht="18.4" customHeight="1">
      <c r="B20" s="51"/>
      <c r="E20" s="57" t="s">
        <v>31</v>
      </c>
      <c r="AK20" s="56" t="s">
        <v>25</v>
      </c>
      <c r="AN20" s="57" t="s">
        <v>1</v>
      </c>
      <c r="AR20" s="51"/>
      <c r="BS20" s="48" t="s">
        <v>29</v>
      </c>
    </row>
    <row r="21" spans="2:44" ht="6.95" customHeight="1">
      <c r="B21" s="51"/>
      <c r="AR21" s="51"/>
    </row>
    <row r="22" spans="2:44" ht="12" customHeight="1">
      <c r="B22" s="51"/>
      <c r="D22" s="56" t="s">
        <v>32</v>
      </c>
      <c r="AR22" s="51"/>
    </row>
    <row r="23" spans="2:44" ht="16.5" customHeight="1">
      <c r="B23" s="51"/>
      <c r="E23" s="388" t="s">
        <v>1</v>
      </c>
      <c r="F23" s="388"/>
      <c r="G23" s="388"/>
      <c r="H23" s="388"/>
      <c r="I23" s="388"/>
      <c r="J23" s="388"/>
      <c r="K23" s="388"/>
      <c r="L23" s="388"/>
      <c r="M23" s="388"/>
      <c r="N23" s="388"/>
      <c r="O23" s="388"/>
      <c r="P23" s="388"/>
      <c r="Q23" s="388"/>
      <c r="R23" s="388"/>
      <c r="S23" s="388"/>
      <c r="T23" s="388"/>
      <c r="U23" s="388"/>
      <c r="V23" s="388"/>
      <c r="W23" s="388"/>
      <c r="X23" s="388"/>
      <c r="Y23" s="388"/>
      <c r="Z23" s="388"/>
      <c r="AA23" s="388"/>
      <c r="AB23" s="388"/>
      <c r="AC23" s="388"/>
      <c r="AD23" s="388"/>
      <c r="AE23" s="388"/>
      <c r="AF23" s="388"/>
      <c r="AG23" s="388"/>
      <c r="AH23" s="388"/>
      <c r="AI23" s="388"/>
      <c r="AJ23" s="388"/>
      <c r="AK23" s="388"/>
      <c r="AL23" s="388"/>
      <c r="AM23" s="388"/>
      <c r="AN23" s="388"/>
      <c r="AR23" s="51"/>
    </row>
    <row r="24" spans="2:44" ht="6.95" customHeight="1">
      <c r="B24" s="51"/>
      <c r="AR24" s="51"/>
    </row>
    <row r="25" spans="2:44" ht="6.95" customHeight="1">
      <c r="B25" s="51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R25" s="51"/>
    </row>
    <row r="26" spans="1:57" s="63" customFormat="1" ht="25.9" customHeight="1">
      <c r="A26" s="59"/>
      <c r="B26" s="60"/>
      <c r="C26" s="59"/>
      <c r="D26" s="61" t="s">
        <v>33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389">
        <f>ROUND(AG94,2)</f>
        <v>0</v>
      </c>
      <c r="AL26" s="390"/>
      <c r="AM26" s="390"/>
      <c r="AN26" s="390"/>
      <c r="AO26" s="390"/>
      <c r="AP26" s="59"/>
      <c r="AQ26" s="59"/>
      <c r="AR26" s="60"/>
      <c r="BE26" s="59"/>
    </row>
    <row r="27" spans="1:57" s="63" customFormat="1" ht="6.95" customHeight="1">
      <c r="A27" s="59"/>
      <c r="B27" s="60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60"/>
      <c r="BE27" s="59"/>
    </row>
    <row r="28" spans="1:57" s="63" customFormat="1" ht="12.75">
      <c r="A28" s="59"/>
      <c r="B28" s="60"/>
      <c r="C28" s="59"/>
      <c r="D28" s="59"/>
      <c r="E28" s="59"/>
      <c r="F28" s="59"/>
      <c r="G28" s="59"/>
      <c r="H28" s="59"/>
      <c r="I28" s="59"/>
      <c r="J28" s="59"/>
      <c r="K28" s="59"/>
      <c r="L28" s="391" t="s">
        <v>34</v>
      </c>
      <c r="M28" s="391"/>
      <c r="N28" s="391"/>
      <c r="O28" s="391"/>
      <c r="P28" s="391"/>
      <c r="Q28" s="59"/>
      <c r="R28" s="59"/>
      <c r="S28" s="59"/>
      <c r="T28" s="59"/>
      <c r="U28" s="59"/>
      <c r="V28" s="59"/>
      <c r="W28" s="391" t="s">
        <v>35</v>
      </c>
      <c r="X28" s="391"/>
      <c r="Y28" s="391"/>
      <c r="Z28" s="391"/>
      <c r="AA28" s="391"/>
      <c r="AB28" s="391"/>
      <c r="AC28" s="391"/>
      <c r="AD28" s="391"/>
      <c r="AE28" s="391"/>
      <c r="AF28" s="59"/>
      <c r="AG28" s="59"/>
      <c r="AH28" s="59"/>
      <c r="AI28" s="59"/>
      <c r="AJ28" s="59"/>
      <c r="AK28" s="391" t="s">
        <v>36</v>
      </c>
      <c r="AL28" s="391"/>
      <c r="AM28" s="391"/>
      <c r="AN28" s="391"/>
      <c r="AO28" s="391"/>
      <c r="AP28" s="59"/>
      <c r="AQ28" s="59"/>
      <c r="AR28" s="60"/>
      <c r="BE28" s="59"/>
    </row>
    <row r="29" spans="2:44" s="64" customFormat="1" ht="14.45" customHeight="1">
      <c r="B29" s="65"/>
      <c r="D29" s="56" t="s">
        <v>37</v>
      </c>
      <c r="F29" s="56" t="s">
        <v>38</v>
      </c>
      <c r="L29" s="394">
        <v>0.21</v>
      </c>
      <c r="M29" s="393"/>
      <c r="N29" s="393"/>
      <c r="O29" s="393"/>
      <c r="P29" s="393"/>
      <c r="W29" s="392">
        <f>ROUND(AZ94,2)</f>
        <v>0</v>
      </c>
      <c r="X29" s="393"/>
      <c r="Y29" s="393"/>
      <c r="Z29" s="393"/>
      <c r="AA29" s="393"/>
      <c r="AB29" s="393"/>
      <c r="AC29" s="393"/>
      <c r="AD29" s="393"/>
      <c r="AE29" s="393"/>
      <c r="AK29" s="392">
        <f>ROUND(AV94,2)</f>
        <v>0</v>
      </c>
      <c r="AL29" s="393"/>
      <c r="AM29" s="393"/>
      <c r="AN29" s="393"/>
      <c r="AO29" s="393"/>
      <c r="AR29" s="65"/>
    </row>
    <row r="30" spans="2:44" s="64" customFormat="1" ht="14.45" customHeight="1">
      <c r="B30" s="65"/>
      <c r="F30" s="56" t="s">
        <v>39</v>
      </c>
      <c r="L30" s="394">
        <v>0.15</v>
      </c>
      <c r="M30" s="393"/>
      <c r="N30" s="393"/>
      <c r="O30" s="393"/>
      <c r="P30" s="393"/>
      <c r="W30" s="392">
        <f>ROUND(BA94,2)</f>
        <v>0</v>
      </c>
      <c r="X30" s="393"/>
      <c r="Y30" s="393"/>
      <c r="Z30" s="393"/>
      <c r="AA30" s="393"/>
      <c r="AB30" s="393"/>
      <c r="AC30" s="393"/>
      <c r="AD30" s="393"/>
      <c r="AE30" s="393"/>
      <c r="AK30" s="392">
        <f>ROUND(AW94,2)</f>
        <v>0</v>
      </c>
      <c r="AL30" s="393"/>
      <c r="AM30" s="393"/>
      <c r="AN30" s="393"/>
      <c r="AO30" s="393"/>
      <c r="AR30" s="65"/>
    </row>
    <row r="31" spans="2:44" s="64" customFormat="1" ht="14.45" customHeight="1" hidden="1">
      <c r="B31" s="65"/>
      <c r="F31" s="56" t="s">
        <v>40</v>
      </c>
      <c r="L31" s="394">
        <v>0.21</v>
      </c>
      <c r="M31" s="393"/>
      <c r="N31" s="393"/>
      <c r="O31" s="393"/>
      <c r="P31" s="393"/>
      <c r="W31" s="392">
        <f>ROUND(BB94,2)</f>
        <v>0</v>
      </c>
      <c r="X31" s="393"/>
      <c r="Y31" s="393"/>
      <c r="Z31" s="393"/>
      <c r="AA31" s="393"/>
      <c r="AB31" s="393"/>
      <c r="AC31" s="393"/>
      <c r="AD31" s="393"/>
      <c r="AE31" s="393"/>
      <c r="AK31" s="392">
        <v>0</v>
      </c>
      <c r="AL31" s="393"/>
      <c r="AM31" s="393"/>
      <c r="AN31" s="393"/>
      <c r="AO31" s="393"/>
      <c r="AR31" s="65"/>
    </row>
    <row r="32" spans="2:44" s="64" customFormat="1" ht="14.45" customHeight="1" hidden="1">
      <c r="B32" s="65"/>
      <c r="F32" s="56" t="s">
        <v>41</v>
      </c>
      <c r="L32" s="394">
        <v>0.15</v>
      </c>
      <c r="M32" s="393"/>
      <c r="N32" s="393"/>
      <c r="O32" s="393"/>
      <c r="P32" s="393"/>
      <c r="W32" s="392">
        <f>ROUND(BC94,2)</f>
        <v>0</v>
      </c>
      <c r="X32" s="393"/>
      <c r="Y32" s="393"/>
      <c r="Z32" s="393"/>
      <c r="AA32" s="393"/>
      <c r="AB32" s="393"/>
      <c r="AC32" s="393"/>
      <c r="AD32" s="393"/>
      <c r="AE32" s="393"/>
      <c r="AK32" s="392">
        <v>0</v>
      </c>
      <c r="AL32" s="393"/>
      <c r="AM32" s="393"/>
      <c r="AN32" s="393"/>
      <c r="AO32" s="393"/>
      <c r="AR32" s="65"/>
    </row>
    <row r="33" spans="2:44" s="64" customFormat="1" ht="14.45" customHeight="1" hidden="1">
      <c r="B33" s="65"/>
      <c r="F33" s="56" t="s">
        <v>42</v>
      </c>
      <c r="L33" s="394">
        <v>0</v>
      </c>
      <c r="M33" s="393"/>
      <c r="N33" s="393"/>
      <c r="O33" s="393"/>
      <c r="P33" s="393"/>
      <c r="W33" s="392">
        <f>ROUND(BD94,2)</f>
        <v>0</v>
      </c>
      <c r="X33" s="393"/>
      <c r="Y33" s="393"/>
      <c r="Z33" s="393"/>
      <c r="AA33" s="393"/>
      <c r="AB33" s="393"/>
      <c r="AC33" s="393"/>
      <c r="AD33" s="393"/>
      <c r="AE33" s="393"/>
      <c r="AK33" s="392">
        <v>0</v>
      </c>
      <c r="AL33" s="393"/>
      <c r="AM33" s="393"/>
      <c r="AN33" s="393"/>
      <c r="AO33" s="393"/>
      <c r="AR33" s="65"/>
    </row>
    <row r="34" spans="1:57" s="63" customFormat="1" ht="6.95" customHeight="1">
      <c r="A34" s="59"/>
      <c r="B34" s="60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60"/>
      <c r="BE34" s="59"/>
    </row>
    <row r="35" spans="1:57" s="63" customFormat="1" ht="25.9" customHeight="1">
      <c r="A35" s="59"/>
      <c r="B35" s="60"/>
      <c r="C35" s="66"/>
      <c r="D35" s="67" t="s">
        <v>43</v>
      </c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9" t="s">
        <v>44</v>
      </c>
      <c r="U35" s="68"/>
      <c r="V35" s="68"/>
      <c r="W35" s="68"/>
      <c r="X35" s="415" t="s">
        <v>45</v>
      </c>
      <c r="Y35" s="416"/>
      <c r="Z35" s="416"/>
      <c r="AA35" s="416"/>
      <c r="AB35" s="416"/>
      <c r="AC35" s="68"/>
      <c r="AD35" s="68"/>
      <c r="AE35" s="68"/>
      <c r="AF35" s="68"/>
      <c r="AG35" s="68"/>
      <c r="AH35" s="68"/>
      <c r="AI35" s="68"/>
      <c r="AJ35" s="68"/>
      <c r="AK35" s="417">
        <f>SUM(AK26:AK33)</f>
        <v>0</v>
      </c>
      <c r="AL35" s="416"/>
      <c r="AM35" s="416"/>
      <c r="AN35" s="416"/>
      <c r="AO35" s="418"/>
      <c r="AP35" s="66"/>
      <c r="AQ35" s="66"/>
      <c r="AR35" s="60"/>
      <c r="BE35" s="59"/>
    </row>
    <row r="36" spans="1:57" s="63" customFormat="1" ht="6.95" customHeight="1">
      <c r="A36" s="59"/>
      <c r="B36" s="60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60"/>
      <c r="BE36" s="59"/>
    </row>
    <row r="37" spans="1:57" s="63" customFormat="1" ht="14.45" customHeight="1">
      <c r="A37" s="59"/>
      <c r="B37" s="60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60"/>
      <c r="BE37" s="59"/>
    </row>
    <row r="38" spans="2:44" ht="14.45" customHeight="1">
      <c r="B38" s="51"/>
      <c r="AR38" s="51"/>
    </row>
    <row r="39" spans="2:44" ht="14.45" customHeight="1">
      <c r="B39" s="51"/>
      <c r="AR39" s="51"/>
    </row>
    <row r="40" spans="2:44" ht="14.45" customHeight="1">
      <c r="B40" s="51"/>
      <c r="AR40" s="51"/>
    </row>
    <row r="41" spans="2:44" ht="14.45" customHeight="1">
      <c r="B41" s="51"/>
      <c r="AR41" s="51"/>
    </row>
    <row r="42" spans="2:44" ht="14.45" customHeight="1">
      <c r="B42" s="51"/>
      <c r="AR42" s="51"/>
    </row>
    <row r="43" spans="2:44" ht="14.45" customHeight="1">
      <c r="B43" s="51"/>
      <c r="AR43" s="51"/>
    </row>
    <row r="44" spans="2:44" ht="14.45" customHeight="1">
      <c r="B44" s="51"/>
      <c r="AR44" s="51"/>
    </row>
    <row r="45" spans="2:44" ht="14.45" customHeight="1">
      <c r="B45" s="51"/>
      <c r="AR45" s="51"/>
    </row>
    <row r="46" spans="2:44" ht="14.45" customHeight="1">
      <c r="B46" s="51"/>
      <c r="AR46" s="51"/>
    </row>
    <row r="47" spans="2:44" ht="14.45" customHeight="1">
      <c r="B47" s="51"/>
      <c r="AR47" s="51"/>
    </row>
    <row r="48" spans="2:44" ht="14.45" customHeight="1">
      <c r="B48" s="51"/>
      <c r="AR48" s="51"/>
    </row>
    <row r="49" spans="2:44" s="63" customFormat="1" ht="14.45" customHeight="1">
      <c r="B49" s="70"/>
      <c r="D49" s="71" t="s">
        <v>46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1" t="s">
        <v>47</v>
      </c>
      <c r="AI49" s="72"/>
      <c r="AJ49" s="72"/>
      <c r="AK49" s="72"/>
      <c r="AL49" s="72"/>
      <c r="AM49" s="72"/>
      <c r="AN49" s="72"/>
      <c r="AO49" s="72"/>
      <c r="AR49" s="70"/>
    </row>
    <row r="50" spans="2:44" ht="12">
      <c r="B50" s="51"/>
      <c r="AR50" s="51"/>
    </row>
    <row r="51" spans="2:44" ht="12">
      <c r="B51" s="51"/>
      <c r="AR51" s="51"/>
    </row>
    <row r="52" spans="2:44" ht="12">
      <c r="B52" s="51"/>
      <c r="AR52" s="51"/>
    </row>
    <row r="53" spans="2:44" ht="12">
      <c r="B53" s="51"/>
      <c r="AR53" s="51"/>
    </row>
    <row r="54" spans="2:44" ht="12">
      <c r="B54" s="51"/>
      <c r="AR54" s="51"/>
    </row>
    <row r="55" spans="2:44" ht="12">
      <c r="B55" s="51"/>
      <c r="AR55" s="51"/>
    </row>
    <row r="56" spans="2:44" ht="12">
      <c r="B56" s="51"/>
      <c r="AR56" s="51"/>
    </row>
    <row r="57" spans="2:44" ht="12">
      <c r="B57" s="51"/>
      <c r="AR57" s="51"/>
    </row>
    <row r="58" spans="2:44" ht="12">
      <c r="B58" s="51"/>
      <c r="AR58" s="51"/>
    </row>
    <row r="59" spans="2:44" ht="12">
      <c r="B59" s="51"/>
      <c r="AR59" s="51"/>
    </row>
    <row r="60" spans="1:57" s="63" customFormat="1" ht="12.75">
      <c r="A60" s="59"/>
      <c r="B60" s="60"/>
      <c r="C60" s="59"/>
      <c r="D60" s="73" t="s">
        <v>48</v>
      </c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73" t="s">
        <v>49</v>
      </c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73" t="s">
        <v>48</v>
      </c>
      <c r="AI60" s="62"/>
      <c r="AJ60" s="62"/>
      <c r="AK60" s="62"/>
      <c r="AL60" s="62"/>
      <c r="AM60" s="73" t="s">
        <v>49</v>
      </c>
      <c r="AN60" s="62"/>
      <c r="AO60" s="62"/>
      <c r="AP60" s="59"/>
      <c r="AQ60" s="59"/>
      <c r="AR60" s="60"/>
      <c r="BE60" s="59"/>
    </row>
    <row r="61" spans="2:44" ht="12">
      <c r="B61" s="51"/>
      <c r="AR61" s="51"/>
    </row>
    <row r="62" spans="2:44" ht="12">
      <c r="B62" s="51"/>
      <c r="AR62" s="51"/>
    </row>
    <row r="63" spans="2:44" ht="12">
      <c r="B63" s="51"/>
      <c r="AR63" s="51"/>
    </row>
    <row r="64" spans="1:57" s="63" customFormat="1" ht="12.75">
      <c r="A64" s="59"/>
      <c r="B64" s="60"/>
      <c r="C64" s="59"/>
      <c r="D64" s="71" t="s">
        <v>50</v>
      </c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1" t="s">
        <v>51</v>
      </c>
      <c r="AI64" s="74"/>
      <c r="AJ64" s="74"/>
      <c r="AK64" s="74"/>
      <c r="AL64" s="74"/>
      <c r="AM64" s="74"/>
      <c r="AN64" s="74"/>
      <c r="AO64" s="74"/>
      <c r="AP64" s="59"/>
      <c r="AQ64" s="59"/>
      <c r="AR64" s="60"/>
      <c r="BE64" s="59"/>
    </row>
    <row r="65" spans="2:44" ht="12">
      <c r="B65" s="51"/>
      <c r="AR65" s="51"/>
    </row>
    <row r="66" spans="2:44" ht="12">
      <c r="B66" s="51"/>
      <c r="AR66" s="51"/>
    </row>
    <row r="67" spans="2:44" ht="12">
      <c r="B67" s="51"/>
      <c r="AR67" s="51"/>
    </row>
    <row r="68" spans="2:44" ht="12">
      <c r="B68" s="51"/>
      <c r="AR68" s="51"/>
    </row>
    <row r="69" spans="2:44" ht="12">
      <c r="B69" s="51"/>
      <c r="AR69" s="51"/>
    </row>
    <row r="70" spans="2:44" ht="12">
      <c r="B70" s="51"/>
      <c r="AR70" s="51"/>
    </row>
    <row r="71" spans="2:44" ht="12">
      <c r="B71" s="51"/>
      <c r="AR71" s="51"/>
    </row>
    <row r="72" spans="2:44" ht="12">
      <c r="B72" s="51"/>
      <c r="AR72" s="51"/>
    </row>
    <row r="73" spans="2:44" ht="12">
      <c r="B73" s="51"/>
      <c r="AR73" s="51"/>
    </row>
    <row r="74" spans="2:44" ht="12">
      <c r="B74" s="51"/>
      <c r="AR74" s="51"/>
    </row>
    <row r="75" spans="1:57" s="63" customFormat="1" ht="12.75">
      <c r="A75" s="59"/>
      <c r="B75" s="60"/>
      <c r="C75" s="59"/>
      <c r="D75" s="73" t="s">
        <v>48</v>
      </c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73" t="s">
        <v>49</v>
      </c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73" t="s">
        <v>48</v>
      </c>
      <c r="AI75" s="62"/>
      <c r="AJ75" s="62"/>
      <c r="AK75" s="62"/>
      <c r="AL75" s="62"/>
      <c r="AM75" s="73" t="s">
        <v>49</v>
      </c>
      <c r="AN75" s="62"/>
      <c r="AO75" s="62"/>
      <c r="AP75" s="59"/>
      <c r="AQ75" s="59"/>
      <c r="AR75" s="60"/>
      <c r="BE75" s="59"/>
    </row>
    <row r="76" spans="1:57" s="63" customFormat="1" ht="12">
      <c r="A76" s="59"/>
      <c r="B76" s="60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60"/>
      <c r="BE76" s="59"/>
    </row>
    <row r="77" spans="1:57" s="63" customFormat="1" ht="6.95" customHeight="1">
      <c r="A77" s="59"/>
      <c r="B77" s="75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60"/>
      <c r="BE77" s="59"/>
    </row>
    <row r="81" spans="1:57" s="63" customFormat="1" ht="6.95" customHeight="1">
      <c r="A81" s="59"/>
      <c r="B81" s="77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60"/>
      <c r="BE81" s="59"/>
    </row>
    <row r="82" spans="1:57" s="63" customFormat="1" ht="24.95" customHeight="1">
      <c r="A82" s="59"/>
      <c r="B82" s="60"/>
      <c r="C82" s="52" t="s">
        <v>52</v>
      </c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60"/>
      <c r="BE82" s="59"/>
    </row>
    <row r="83" spans="1:57" s="63" customFormat="1" ht="6.95" customHeight="1">
      <c r="A83" s="59"/>
      <c r="B83" s="60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60"/>
      <c r="BE83" s="59"/>
    </row>
    <row r="84" spans="2:44" s="79" customFormat="1" ht="12" customHeight="1">
      <c r="B84" s="80"/>
      <c r="C84" s="56" t="s">
        <v>12</v>
      </c>
      <c r="L84" s="79" t="str">
        <f>K5</f>
        <v>20-024</v>
      </c>
      <c r="AR84" s="80"/>
    </row>
    <row r="85" spans="2:44" s="81" customFormat="1" ht="36.95" customHeight="1">
      <c r="B85" s="82"/>
      <c r="C85" s="83" t="s">
        <v>14</v>
      </c>
      <c r="L85" s="406" t="str">
        <f>K6</f>
        <v>Rekonstrukce venkovního sportoviště, Praha 6</v>
      </c>
      <c r="M85" s="407"/>
      <c r="N85" s="407"/>
      <c r="O85" s="407"/>
      <c r="P85" s="407"/>
      <c r="Q85" s="407"/>
      <c r="R85" s="407"/>
      <c r="S85" s="407"/>
      <c r="T85" s="407"/>
      <c r="U85" s="407"/>
      <c r="V85" s="407"/>
      <c r="W85" s="407"/>
      <c r="X85" s="407"/>
      <c r="Y85" s="407"/>
      <c r="Z85" s="407"/>
      <c r="AA85" s="407"/>
      <c r="AB85" s="407"/>
      <c r="AC85" s="407"/>
      <c r="AD85" s="407"/>
      <c r="AE85" s="407"/>
      <c r="AF85" s="407"/>
      <c r="AG85" s="407"/>
      <c r="AH85" s="407"/>
      <c r="AI85" s="407"/>
      <c r="AJ85" s="407"/>
      <c r="AK85" s="407"/>
      <c r="AL85" s="407"/>
      <c r="AM85" s="407"/>
      <c r="AN85" s="407"/>
      <c r="AO85" s="407"/>
      <c r="AR85" s="82"/>
    </row>
    <row r="86" spans="1:57" s="63" customFormat="1" ht="6.95" customHeight="1">
      <c r="A86" s="59"/>
      <c r="B86" s="60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60"/>
      <c r="BE86" s="59"/>
    </row>
    <row r="87" spans="1:57" s="63" customFormat="1" ht="12" customHeight="1">
      <c r="A87" s="59"/>
      <c r="B87" s="60"/>
      <c r="C87" s="56" t="s">
        <v>18</v>
      </c>
      <c r="D87" s="59"/>
      <c r="E87" s="59"/>
      <c r="F87" s="59"/>
      <c r="G87" s="59"/>
      <c r="H87" s="59"/>
      <c r="I87" s="59"/>
      <c r="J87" s="59"/>
      <c r="K87" s="59"/>
      <c r="L87" s="84" t="str">
        <f>IF(K8="","",K8)</f>
        <v>Pozemek p.č.656, k.ú. Dejvice</v>
      </c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6" t="s">
        <v>20</v>
      </c>
      <c r="AJ87" s="59"/>
      <c r="AK87" s="59"/>
      <c r="AL87" s="59"/>
      <c r="AM87" s="408" t="str">
        <f>IF(AN8="","",AN8)</f>
        <v>14. 6. 2020</v>
      </c>
      <c r="AN87" s="408"/>
      <c r="AO87" s="59"/>
      <c r="AP87" s="59"/>
      <c r="AQ87" s="59"/>
      <c r="AR87" s="60"/>
      <c r="BE87" s="59"/>
    </row>
    <row r="88" spans="1:57" s="63" customFormat="1" ht="6.95" customHeight="1">
      <c r="A88" s="59"/>
      <c r="B88" s="60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60"/>
      <c r="BE88" s="59"/>
    </row>
    <row r="89" spans="1:57" s="63" customFormat="1" ht="15.2" customHeight="1">
      <c r="A89" s="59"/>
      <c r="B89" s="60"/>
      <c r="C89" s="56" t="s">
        <v>22</v>
      </c>
      <c r="D89" s="59"/>
      <c r="E89" s="59"/>
      <c r="F89" s="59"/>
      <c r="G89" s="59"/>
      <c r="H89" s="59"/>
      <c r="I89" s="59"/>
      <c r="J89" s="59"/>
      <c r="K89" s="59"/>
      <c r="L89" s="79" t="str">
        <f>IF(E11="","",E11)</f>
        <v xml:space="preserve"> </v>
      </c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6" t="s">
        <v>27</v>
      </c>
      <c r="AJ89" s="59"/>
      <c r="AK89" s="59"/>
      <c r="AL89" s="59"/>
      <c r="AM89" s="409" t="str">
        <f>IF(E17="","",E17)</f>
        <v>Sportovní projekty s.r.o.</v>
      </c>
      <c r="AN89" s="410"/>
      <c r="AO89" s="410"/>
      <c r="AP89" s="410"/>
      <c r="AQ89" s="59"/>
      <c r="AR89" s="60"/>
      <c r="AS89" s="411" t="s">
        <v>53</v>
      </c>
      <c r="AT89" s="412"/>
      <c r="AU89" s="85"/>
      <c r="AV89" s="85"/>
      <c r="AW89" s="85"/>
      <c r="AX89" s="85"/>
      <c r="AY89" s="85"/>
      <c r="AZ89" s="85"/>
      <c r="BA89" s="85"/>
      <c r="BB89" s="85"/>
      <c r="BC89" s="85"/>
      <c r="BD89" s="86"/>
      <c r="BE89" s="59"/>
    </row>
    <row r="90" spans="1:57" s="63" customFormat="1" ht="15.2" customHeight="1">
      <c r="A90" s="59"/>
      <c r="B90" s="60"/>
      <c r="C90" s="56" t="s">
        <v>26</v>
      </c>
      <c r="D90" s="59"/>
      <c r="E90" s="59"/>
      <c r="F90" s="59"/>
      <c r="G90" s="59"/>
      <c r="H90" s="59"/>
      <c r="I90" s="59"/>
      <c r="J90" s="59"/>
      <c r="K90" s="59"/>
      <c r="L90" s="79" t="str">
        <f>IF(E14="","",E14)</f>
        <v xml:space="preserve"> </v>
      </c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6" t="s">
        <v>30</v>
      </c>
      <c r="AJ90" s="59"/>
      <c r="AK90" s="59"/>
      <c r="AL90" s="59"/>
      <c r="AM90" s="409" t="str">
        <f>IF(E20="","",E20)</f>
        <v>F.Pecka</v>
      </c>
      <c r="AN90" s="410"/>
      <c r="AO90" s="410"/>
      <c r="AP90" s="410"/>
      <c r="AQ90" s="59"/>
      <c r="AR90" s="60"/>
      <c r="AS90" s="413"/>
      <c r="AT90" s="414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59"/>
    </row>
    <row r="91" spans="1:57" s="63" customFormat="1" ht="10.9" customHeight="1">
      <c r="A91" s="59"/>
      <c r="B91" s="60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60"/>
      <c r="AS91" s="413"/>
      <c r="AT91" s="414"/>
      <c r="AU91" s="87"/>
      <c r="AV91" s="87"/>
      <c r="AW91" s="87"/>
      <c r="AX91" s="87"/>
      <c r="AY91" s="87"/>
      <c r="AZ91" s="87"/>
      <c r="BA91" s="87"/>
      <c r="BB91" s="87"/>
      <c r="BC91" s="87"/>
      <c r="BD91" s="88"/>
      <c r="BE91" s="59"/>
    </row>
    <row r="92" spans="1:57" s="63" customFormat="1" ht="29.25" customHeight="1">
      <c r="A92" s="59"/>
      <c r="B92" s="60"/>
      <c r="C92" s="401" t="s">
        <v>54</v>
      </c>
      <c r="D92" s="402"/>
      <c r="E92" s="402"/>
      <c r="F92" s="402"/>
      <c r="G92" s="402"/>
      <c r="H92" s="89"/>
      <c r="I92" s="403" t="s">
        <v>55</v>
      </c>
      <c r="J92" s="402"/>
      <c r="K92" s="402"/>
      <c r="L92" s="402"/>
      <c r="M92" s="402"/>
      <c r="N92" s="402"/>
      <c r="O92" s="402"/>
      <c r="P92" s="402"/>
      <c r="Q92" s="402"/>
      <c r="R92" s="402"/>
      <c r="S92" s="402"/>
      <c r="T92" s="402"/>
      <c r="U92" s="402"/>
      <c r="V92" s="402"/>
      <c r="W92" s="402"/>
      <c r="X92" s="402"/>
      <c r="Y92" s="402"/>
      <c r="Z92" s="402"/>
      <c r="AA92" s="402"/>
      <c r="AB92" s="402"/>
      <c r="AC92" s="402"/>
      <c r="AD92" s="402"/>
      <c r="AE92" s="402"/>
      <c r="AF92" s="402"/>
      <c r="AG92" s="404" t="s">
        <v>56</v>
      </c>
      <c r="AH92" s="402"/>
      <c r="AI92" s="402"/>
      <c r="AJ92" s="402"/>
      <c r="AK92" s="402"/>
      <c r="AL92" s="402"/>
      <c r="AM92" s="402"/>
      <c r="AN92" s="403" t="s">
        <v>57</v>
      </c>
      <c r="AO92" s="402"/>
      <c r="AP92" s="405"/>
      <c r="AQ92" s="90" t="s">
        <v>58</v>
      </c>
      <c r="AR92" s="60"/>
      <c r="AS92" s="91" t="s">
        <v>59</v>
      </c>
      <c r="AT92" s="92" t="s">
        <v>60</v>
      </c>
      <c r="AU92" s="92" t="s">
        <v>61</v>
      </c>
      <c r="AV92" s="92" t="s">
        <v>62</v>
      </c>
      <c r="AW92" s="92" t="s">
        <v>63</v>
      </c>
      <c r="AX92" s="92" t="s">
        <v>64</v>
      </c>
      <c r="AY92" s="92" t="s">
        <v>65</v>
      </c>
      <c r="AZ92" s="92" t="s">
        <v>66</v>
      </c>
      <c r="BA92" s="92" t="s">
        <v>67</v>
      </c>
      <c r="BB92" s="92" t="s">
        <v>68</v>
      </c>
      <c r="BC92" s="92" t="s">
        <v>69</v>
      </c>
      <c r="BD92" s="93" t="s">
        <v>70</v>
      </c>
      <c r="BE92" s="59"/>
    </row>
    <row r="93" spans="1:57" s="63" customFormat="1" ht="10.9" customHeight="1">
      <c r="A93" s="59"/>
      <c r="B93" s="60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60"/>
      <c r="AS93" s="94"/>
      <c r="AT93" s="95"/>
      <c r="AU93" s="95"/>
      <c r="AV93" s="95"/>
      <c r="AW93" s="95"/>
      <c r="AX93" s="95"/>
      <c r="AY93" s="95"/>
      <c r="AZ93" s="95"/>
      <c r="BA93" s="95"/>
      <c r="BB93" s="95"/>
      <c r="BC93" s="95"/>
      <c r="BD93" s="96"/>
      <c r="BE93" s="59"/>
    </row>
    <row r="94" spans="2:90" s="97" customFormat="1" ht="32.45" customHeight="1">
      <c r="B94" s="98"/>
      <c r="C94" s="99" t="s">
        <v>71</v>
      </c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398">
        <f>ROUND(AG95,2)</f>
        <v>0</v>
      </c>
      <c r="AH94" s="398"/>
      <c r="AI94" s="398"/>
      <c r="AJ94" s="398"/>
      <c r="AK94" s="398"/>
      <c r="AL94" s="398"/>
      <c r="AM94" s="398"/>
      <c r="AN94" s="399">
        <f>SUM(AG94,AT94)</f>
        <v>0</v>
      </c>
      <c r="AO94" s="399"/>
      <c r="AP94" s="399"/>
      <c r="AQ94" s="101" t="s">
        <v>1</v>
      </c>
      <c r="AR94" s="98"/>
      <c r="AS94" s="102">
        <f>ROUND(AS95,2)</f>
        <v>0</v>
      </c>
      <c r="AT94" s="103">
        <f>ROUND(SUM(AV94:AW94),2)</f>
        <v>0</v>
      </c>
      <c r="AU94" s="104">
        <f>ROUND(AU95,5)</f>
        <v>1281.02785</v>
      </c>
      <c r="AV94" s="103">
        <f>ROUND(AZ94*L29,2)</f>
        <v>0</v>
      </c>
      <c r="AW94" s="103">
        <f>ROUND(BA94*L30,2)</f>
        <v>0</v>
      </c>
      <c r="AX94" s="103">
        <f>ROUND(BB94*L29,2)</f>
        <v>0</v>
      </c>
      <c r="AY94" s="103">
        <f>ROUND(BC94*L30,2)</f>
        <v>0</v>
      </c>
      <c r="AZ94" s="103">
        <f>ROUND(AZ95,2)</f>
        <v>0</v>
      </c>
      <c r="BA94" s="103">
        <f>ROUND(BA95,2)</f>
        <v>0</v>
      </c>
      <c r="BB94" s="103">
        <f>ROUND(BB95,2)</f>
        <v>0</v>
      </c>
      <c r="BC94" s="103">
        <f>ROUND(BC95,2)</f>
        <v>0</v>
      </c>
      <c r="BD94" s="105">
        <f>ROUND(BD95,2)</f>
        <v>0</v>
      </c>
      <c r="BS94" s="106" t="s">
        <v>72</v>
      </c>
      <c r="BT94" s="106" t="s">
        <v>73</v>
      </c>
      <c r="BU94" s="107" t="s">
        <v>74</v>
      </c>
      <c r="BV94" s="106" t="s">
        <v>75</v>
      </c>
      <c r="BW94" s="106" t="s">
        <v>4</v>
      </c>
      <c r="BX94" s="106" t="s">
        <v>76</v>
      </c>
      <c r="CL94" s="106" t="s">
        <v>1</v>
      </c>
    </row>
    <row r="95" spans="1:91" s="117" customFormat="1" ht="24.75" customHeight="1">
      <c r="A95" s="108" t="s">
        <v>77</v>
      </c>
      <c r="B95" s="109"/>
      <c r="C95" s="110"/>
      <c r="D95" s="397" t="s">
        <v>78</v>
      </c>
      <c r="E95" s="397"/>
      <c r="F95" s="397"/>
      <c r="G95" s="397"/>
      <c r="H95" s="397"/>
      <c r="I95" s="111"/>
      <c r="J95" s="397" t="s">
        <v>79</v>
      </c>
      <c r="K95" s="397"/>
      <c r="L95" s="397"/>
      <c r="M95" s="397"/>
      <c r="N95" s="397"/>
      <c r="O95" s="397"/>
      <c r="P95" s="397"/>
      <c r="Q95" s="397"/>
      <c r="R95" s="397"/>
      <c r="S95" s="397"/>
      <c r="T95" s="397"/>
      <c r="U95" s="397"/>
      <c r="V95" s="397"/>
      <c r="W95" s="397"/>
      <c r="X95" s="397"/>
      <c r="Y95" s="397"/>
      <c r="Z95" s="397"/>
      <c r="AA95" s="397"/>
      <c r="AB95" s="397"/>
      <c r="AC95" s="397"/>
      <c r="AD95" s="397"/>
      <c r="AE95" s="397"/>
      <c r="AF95" s="397"/>
      <c r="AG95" s="395">
        <f>'SO - 01 - Rekonstrukce hř...'!J30</f>
        <v>0</v>
      </c>
      <c r="AH95" s="396"/>
      <c r="AI95" s="396"/>
      <c r="AJ95" s="396"/>
      <c r="AK95" s="396"/>
      <c r="AL95" s="396"/>
      <c r="AM95" s="396"/>
      <c r="AN95" s="395">
        <f>SUM(AG95,AT95)</f>
        <v>0</v>
      </c>
      <c r="AO95" s="396"/>
      <c r="AP95" s="396"/>
      <c r="AQ95" s="112" t="s">
        <v>80</v>
      </c>
      <c r="AR95" s="109"/>
      <c r="AS95" s="113">
        <v>0</v>
      </c>
      <c r="AT95" s="114">
        <f>ROUND(SUM(AV95:AW95),2)</f>
        <v>0</v>
      </c>
      <c r="AU95" s="115">
        <f>'SO - 01 - Rekonstrukce hř...'!P138</f>
        <v>1281.0278540000004</v>
      </c>
      <c r="AV95" s="114">
        <f>'SO - 01 - Rekonstrukce hř...'!J33</f>
        <v>0</v>
      </c>
      <c r="AW95" s="114">
        <f>'SO - 01 - Rekonstrukce hř...'!J34</f>
        <v>0</v>
      </c>
      <c r="AX95" s="114">
        <f>'SO - 01 - Rekonstrukce hř...'!J35</f>
        <v>0</v>
      </c>
      <c r="AY95" s="114">
        <f>'SO - 01 - Rekonstrukce hř...'!J36</f>
        <v>0</v>
      </c>
      <c r="AZ95" s="114">
        <f>'SO - 01 - Rekonstrukce hř...'!F33</f>
        <v>0</v>
      </c>
      <c r="BA95" s="114">
        <f>'SO - 01 - Rekonstrukce hř...'!F34</f>
        <v>0</v>
      </c>
      <c r="BB95" s="114">
        <f>'SO - 01 - Rekonstrukce hř...'!F35</f>
        <v>0</v>
      </c>
      <c r="BC95" s="114">
        <f>'SO - 01 - Rekonstrukce hř...'!F36</f>
        <v>0</v>
      </c>
      <c r="BD95" s="116">
        <f>'SO - 01 - Rekonstrukce hř...'!F37</f>
        <v>0</v>
      </c>
      <c r="BT95" s="118" t="s">
        <v>81</v>
      </c>
      <c r="BV95" s="118" t="s">
        <v>75</v>
      </c>
      <c r="BW95" s="118" t="s">
        <v>82</v>
      </c>
      <c r="BX95" s="118" t="s">
        <v>4</v>
      </c>
      <c r="CL95" s="118" t="s">
        <v>1</v>
      </c>
      <c r="CM95" s="118" t="s">
        <v>83</v>
      </c>
    </row>
    <row r="96" spans="1:57" s="63" customFormat="1" ht="30" customHeight="1">
      <c r="A96" s="59"/>
      <c r="B96" s="60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60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</row>
    <row r="97" spans="1:57" s="63" customFormat="1" ht="6.95" customHeight="1">
      <c r="A97" s="59"/>
      <c r="B97" s="75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6"/>
      <c r="AR97" s="60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</row>
  </sheetData>
  <sheetProtection algorithmName="SHA-512" hashValue="bJcTfFH9JCE8TMmg0g5ZIduftK2HsOFTgMYgFWcadZWKBPZAUV96HHHcWbIqIX2YO0vrMRtdQ3DLsyEUDscrCg==" saltValue="kYZrb2eTPmBJXQt1q6plVA==" spinCount="100000" sheet="1" objects="1" scenarios="1" selectLockedCells="1"/>
  <mergeCells count="40"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N95:AP95"/>
    <mergeCell ref="AG95:AM95"/>
    <mergeCell ref="D95:H95"/>
    <mergeCell ref="J95:AF95"/>
    <mergeCell ref="AG94:AM94"/>
    <mergeCell ref="AN94:AP94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5" location="'SO - 01 - Rekonstrukce hř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353"/>
  <sheetViews>
    <sheetView showGridLines="0" tabSelected="1" workbookViewId="0" topLeftCell="A281">
      <selection activeCell="I292" sqref="I292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32" max="43" width="9.28125" style="1" customWidth="1"/>
    <col min="44" max="65" width="9.28125" style="1" hidden="1" customWidth="1"/>
    <col min="66" max="16384" width="9.28125" style="1" customWidth="1"/>
  </cols>
  <sheetData>
    <row r="1" ht="12"/>
    <row r="2" spans="12:46" ht="36.95" customHeight="1">
      <c r="L2" s="400" t="s">
        <v>5</v>
      </c>
      <c r="M2" s="386"/>
      <c r="N2" s="386"/>
      <c r="O2" s="386"/>
      <c r="P2" s="386"/>
      <c r="Q2" s="386"/>
      <c r="R2" s="386"/>
      <c r="S2" s="386"/>
      <c r="T2" s="386"/>
      <c r="U2" s="386"/>
      <c r="V2" s="386"/>
      <c r="AT2" s="48" t="s">
        <v>82</v>
      </c>
    </row>
    <row r="3" spans="2:46" ht="6.95" customHeight="1">
      <c r="B3" s="49"/>
      <c r="C3" s="50"/>
      <c r="D3" s="50"/>
      <c r="E3" s="50"/>
      <c r="F3" s="50"/>
      <c r="G3" s="50"/>
      <c r="H3" s="50"/>
      <c r="I3" s="50"/>
      <c r="J3" s="50"/>
      <c r="K3" s="50"/>
      <c r="L3" s="51"/>
      <c r="AT3" s="48" t="s">
        <v>83</v>
      </c>
    </row>
    <row r="4" spans="2:46" ht="24.95" customHeight="1">
      <c r="B4" s="51"/>
      <c r="D4" s="52" t="s">
        <v>84</v>
      </c>
      <c r="L4" s="51"/>
      <c r="M4" s="119" t="s">
        <v>10</v>
      </c>
      <c r="AT4" s="48" t="s">
        <v>3</v>
      </c>
    </row>
    <row r="5" spans="2:12" ht="6.95" customHeight="1">
      <c r="B5" s="51"/>
      <c r="L5" s="51"/>
    </row>
    <row r="6" spans="2:12" ht="12" customHeight="1">
      <c r="B6" s="51"/>
      <c r="D6" s="56" t="s">
        <v>14</v>
      </c>
      <c r="L6" s="51"/>
    </row>
    <row r="7" spans="2:12" ht="16.5" customHeight="1">
      <c r="B7" s="51"/>
      <c r="E7" s="420" t="str">
        <f>'Rekapitulace stavby'!K6</f>
        <v>Rekonstrukce venkovního sportoviště, Praha 6</v>
      </c>
      <c r="F7" s="421"/>
      <c r="G7" s="421"/>
      <c r="H7" s="421"/>
      <c r="L7" s="51"/>
    </row>
    <row r="8" spans="1:31" s="63" customFormat="1" ht="12" customHeight="1">
      <c r="A8" s="59"/>
      <c r="B8" s="60"/>
      <c r="C8" s="59"/>
      <c r="D8" s="56" t="s">
        <v>85</v>
      </c>
      <c r="E8" s="59"/>
      <c r="F8" s="59"/>
      <c r="G8" s="59"/>
      <c r="H8" s="59"/>
      <c r="I8" s="59"/>
      <c r="J8" s="59"/>
      <c r="K8" s="59"/>
      <c r="L8" s="70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</row>
    <row r="9" spans="1:31" s="63" customFormat="1" ht="16.5" customHeight="1">
      <c r="A9" s="59"/>
      <c r="B9" s="60"/>
      <c r="C9" s="59"/>
      <c r="D9" s="59"/>
      <c r="E9" s="406" t="s">
        <v>86</v>
      </c>
      <c r="F9" s="419"/>
      <c r="G9" s="419"/>
      <c r="H9" s="419"/>
      <c r="I9" s="59"/>
      <c r="J9" s="59"/>
      <c r="K9" s="59"/>
      <c r="L9" s="70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</row>
    <row r="10" spans="1:31" s="63" customFormat="1" ht="12">
      <c r="A10" s="59"/>
      <c r="B10" s="60"/>
      <c r="C10" s="59"/>
      <c r="D10" s="59"/>
      <c r="E10" s="59"/>
      <c r="F10" s="59"/>
      <c r="G10" s="59"/>
      <c r="H10" s="59"/>
      <c r="I10" s="59"/>
      <c r="J10" s="59"/>
      <c r="K10" s="59"/>
      <c r="L10" s="70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</row>
    <row r="11" spans="1:31" s="63" customFormat="1" ht="12" customHeight="1">
      <c r="A11" s="59"/>
      <c r="B11" s="60"/>
      <c r="C11" s="59"/>
      <c r="D11" s="56" t="s">
        <v>16</v>
      </c>
      <c r="E11" s="59"/>
      <c r="F11" s="57" t="s">
        <v>1</v>
      </c>
      <c r="G11" s="59"/>
      <c r="H11" s="59"/>
      <c r="I11" s="56" t="s">
        <v>17</v>
      </c>
      <c r="J11" s="57" t="s">
        <v>1</v>
      </c>
      <c r="K11" s="59"/>
      <c r="L11" s="70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</row>
    <row r="12" spans="1:31" s="63" customFormat="1" ht="12" customHeight="1">
      <c r="A12" s="59"/>
      <c r="B12" s="60"/>
      <c r="C12" s="59"/>
      <c r="D12" s="56" t="s">
        <v>18</v>
      </c>
      <c r="E12" s="59"/>
      <c r="F12" s="57" t="s">
        <v>19</v>
      </c>
      <c r="G12" s="59"/>
      <c r="H12" s="59"/>
      <c r="I12" s="56" t="s">
        <v>20</v>
      </c>
      <c r="J12" s="120" t="str">
        <f>'Rekapitulace stavby'!AN8</f>
        <v>14. 6. 2020</v>
      </c>
      <c r="K12" s="59"/>
      <c r="L12" s="70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</row>
    <row r="13" spans="1:31" s="63" customFormat="1" ht="10.9" customHeight="1">
      <c r="A13" s="59"/>
      <c r="B13" s="60"/>
      <c r="C13" s="59"/>
      <c r="D13" s="59"/>
      <c r="E13" s="59"/>
      <c r="F13" s="59"/>
      <c r="G13" s="59"/>
      <c r="H13" s="59"/>
      <c r="I13" s="59"/>
      <c r="J13" s="59"/>
      <c r="K13" s="59"/>
      <c r="L13" s="70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</row>
    <row r="14" spans="1:31" s="63" customFormat="1" ht="12" customHeight="1">
      <c r="A14" s="59"/>
      <c r="B14" s="60"/>
      <c r="C14" s="59"/>
      <c r="D14" s="56" t="s">
        <v>22</v>
      </c>
      <c r="E14" s="59"/>
      <c r="F14" s="59"/>
      <c r="G14" s="59"/>
      <c r="H14" s="59"/>
      <c r="I14" s="56" t="s">
        <v>23</v>
      </c>
      <c r="J14" s="57" t="str">
        <f>IF('Rekapitulace stavby'!AN10="","",'Rekapitulace stavby'!AN10)</f>
        <v/>
      </c>
      <c r="K14" s="59"/>
      <c r="L14" s="70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</row>
    <row r="15" spans="1:31" s="63" customFormat="1" ht="18" customHeight="1">
      <c r="A15" s="59"/>
      <c r="B15" s="60"/>
      <c r="C15" s="59"/>
      <c r="D15" s="59"/>
      <c r="E15" s="57" t="str">
        <f>IF('Rekapitulace stavby'!E11="","",'Rekapitulace stavby'!E11)</f>
        <v xml:space="preserve"> </v>
      </c>
      <c r="F15" s="59"/>
      <c r="G15" s="59"/>
      <c r="H15" s="59"/>
      <c r="I15" s="56" t="s">
        <v>25</v>
      </c>
      <c r="J15" s="57" t="str">
        <f>IF('Rekapitulace stavby'!AN11="","",'Rekapitulace stavby'!AN11)</f>
        <v/>
      </c>
      <c r="K15" s="59"/>
      <c r="L15" s="70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</row>
    <row r="16" spans="1:31" s="63" customFormat="1" ht="6.95" customHeight="1">
      <c r="A16" s="59"/>
      <c r="B16" s="60"/>
      <c r="C16" s="59"/>
      <c r="D16" s="59"/>
      <c r="E16" s="59"/>
      <c r="F16" s="59"/>
      <c r="G16" s="59"/>
      <c r="H16" s="59"/>
      <c r="I16" s="59"/>
      <c r="J16" s="59"/>
      <c r="K16" s="59"/>
      <c r="L16" s="70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</row>
    <row r="17" spans="1:31" s="63" customFormat="1" ht="12" customHeight="1">
      <c r="A17" s="59"/>
      <c r="B17" s="60"/>
      <c r="C17" s="59"/>
      <c r="D17" s="56" t="s">
        <v>26</v>
      </c>
      <c r="E17" s="59"/>
      <c r="F17" s="59"/>
      <c r="G17" s="59"/>
      <c r="H17" s="59"/>
      <c r="I17" s="56" t="s">
        <v>23</v>
      </c>
      <c r="J17" s="57">
        <f>'Rekapitulace stavby'!AN13</f>
        <v>0</v>
      </c>
      <c r="K17" s="59"/>
      <c r="L17" s="70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</row>
    <row r="18" spans="1:31" s="63" customFormat="1" ht="18" customHeight="1">
      <c r="A18" s="59"/>
      <c r="B18" s="60"/>
      <c r="C18" s="59"/>
      <c r="D18" s="59"/>
      <c r="E18" s="385" t="str">
        <f>'Rekapitulace stavby'!E14</f>
        <v xml:space="preserve"> </v>
      </c>
      <c r="F18" s="385"/>
      <c r="G18" s="385"/>
      <c r="H18" s="385"/>
      <c r="I18" s="56" t="s">
        <v>25</v>
      </c>
      <c r="J18" s="57">
        <f>'Rekapitulace stavby'!AN14</f>
        <v>0</v>
      </c>
      <c r="K18" s="59"/>
      <c r="L18" s="70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</row>
    <row r="19" spans="1:31" s="63" customFormat="1" ht="6.95" customHeight="1">
      <c r="A19" s="59"/>
      <c r="B19" s="60"/>
      <c r="C19" s="59"/>
      <c r="D19" s="59"/>
      <c r="E19" s="59"/>
      <c r="F19" s="59"/>
      <c r="G19" s="59"/>
      <c r="H19" s="59"/>
      <c r="I19" s="59"/>
      <c r="J19" s="59"/>
      <c r="K19" s="59"/>
      <c r="L19" s="70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</row>
    <row r="20" spans="1:31" s="63" customFormat="1" ht="12" customHeight="1">
      <c r="A20" s="59"/>
      <c r="B20" s="60"/>
      <c r="C20" s="59"/>
      <c r="D20" s="56" t="s">
        <v>27</v>
      </c>
      <c r="E20" s="59"/>
      <c r="F20" s="59"/>
      <c r="G20" s="59"/>
      <c r="H20" s="59"/>
      <c r="I20" s="56" t="s">
        <v>23</v>
      </c>
      <c r="J20" s="57" t="s">
        <v>1</v>
      </c>
      <c r="K20" s="59"/>
      <c r="L20" s="70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</row>
    <row r="21" spans="1:31" s="63" customFormat="1" ht="18" customHeight="1">
      <c r="A21" s="59"/>
      <c r="B21" s="60"/>
      <c r="C21" s="59"/>
      <c r="D21" s="59"/>
      <c r="E21" s="57" t="s">
        <v>28</v>
      </c>
      <c r="F21" s="59"/>
      <c r="G21" s="59"/>
      <c r="H21" s="59"/>
      <c r="I21" s="56" t="s">
        <v>25</v>
      </c>
      <c r="J21" s="57" t="s">
        <v>1</v>
      </c>
      <c r="K21" s="59"/>
      <c r="L21" s="70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</row>
    <row r="22" spans="1:31" s="63" customFormat="1" ht="6.95" customHeight="1">
      <c r="A22" s="59"/>
      <c r="B22" s="60"/>
      <c r="C22" s="59"/>
      <c r="D22" s="59"/>
      <c r="E22" s="59"/>
      <c r="F22" s="59"/>
      <c r="G22" s="59"/>
      <c r="H22" s="59"/>
      <c r="I22" s="59"/>
      <c r="J22" s="59"/>
      <c r="K22" s="59"/>
      <c r="L22" s="70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</row>
    <row r="23" spans="1:31" s="63" customFormat="1" ht="12" customHeight="1">
      <c r="A23" s="59"/>
      <c r="B23" s="60"/>
      <c r="C23" s="59"/>
      <c r="D23" s="56" t="s">
        <v>30</v>
      </c>
      <c r="E23" s="59"/>
      <c r="F23" s="59"/>
      <c r="G23" s="59"/>
      <c r="H23" s="59"/>
      <c r="I23" s="56" t="s">
        <v>23</v>
      </c>
      <c r="J23" s="57" t="s">
        <v>1</v>
      </c>
      <c r="K23" s="59"/>
      <c r="L23" s="70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</row>
    <row r="24" spans="1:31" s="63" customFormat="1" ht="18" customHeight="1">
      <c r="A24" s="59"/>
      <c r="B24" s="60"/>
      <c r="C24" s="59"/>
      <c r="D24" s="59"/>
      <c r="E24" s="57" t="s">
        <v>31</v>
      </c>
      <c r="F24" s="59"/>
      <c r="G24" s="59"/>
      <c r="H24" s="59"/>
      <c r="I24" s="56" t="s">
        <v>25</v>
      </c>
      <c r="J24" s="57" t="s">
        <v>1</v>
      </c>
      <c r="K24" s="59"/>
      <c r="L24" s="70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</row>
    <row r="25" spans="1:31" s="63" customFormat="1" ht="6.95" customHeight="1">
      <c r="A25" s="59"/>
      <c r="B25" s="60"/>
      <c r="C25" s="59"/>
      <c r="D25" s="59"/>
      <c r="E25" s="59"/>
      <c r="F25" s="59"/>
      <c r="G25" s="59"/>
      <c r="H25" s="59"/>
      <c r="I25" s="59"/>
      <c r="J25" s="59"/>
      <c r="K25" s="59"/>
      <c r="L25" s="70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</row>
    <row r="26" spans="1:31" s="63" customFormat="1" ht="12" customHeight="1">
      <c r="A26" s="59"/>
      <c r="B26" s="60"/>
      <c r="C26" s="59"/>
      <c r="D26" s="56" t="s">
        <v>32</v>
      </c>
      <c r="E26" s="59"/>
      <c r="F26" s="59"/>
      <c r="G26" s="59"/>
      <c r="H26" s="59"/>
      <c r="I26" s="59"/>
      <c r="J26" s="59"/>
      <c r="K26" s="59"/>
      <c r="L26" s="70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</row>
    <row r="27" spans="1:31" s="124" customFormat="1" ht="16.5" customHeight="1">
      <c r="A27" s="121"/>
      <c r="B27" s="122"/>
      <c r="C27" s="121"/>
      <c r="D27" s="121"/>
      <c r="E27" s="388" t="s">
        <v>1</v>
      </c>
      <c r="F27" s="388"/>
      <c r="G27" s="388"/>
      <c r="H27" s="388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63" customFormat="1" ht="6.95" customHeight="1">
      <c r="A28" s="59"/>
      <c r="B28" s="60"/>
      <c r="C28" s="59"/>
      <c r="D28" s="59"/>
      <c r="E28" s="59"/>
      <c r="F28" s="59"/>
      <c r="G28" s="59"/>
      <c r="H28" s="59"/>
      <c r="I28" s="59"/>
      <c r="J28" s="59"/>
      <c r="K28" s="59"/>
      <c r="L28" s="70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</row>
    <row r="29" spans="1:31" s="63" customFormat="1" ht="6.95" customHeight="1">
      <c r="A29" s="59"/>
      <c r="B29" s="60"/>
      <c r="C29" s="59"/>
      <c r="D29" s="95"/>
      <c r="E29" s="95"/>
      <c r="F29" s="95"/>
      <c r="G29" s="95"/>
      <c r="H29" s="95"/>
      <c r="I29" s="95"/>
      <c r="J29" s="95"/>
      <c r="K29" s="95"/>
      <c r="L29" s="70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</row>
    <row r="30" spans="1:31" s="63" customFormat="1" ht="25.35" customHeight="1">
      <c r="A30" s="59"/>
      <c r="B30" s="60"/>
      <c r="C30" s="59"/>
      <c r="D30" s="125" t="s">
        <v>33</v>
      </c>
      <c r="E30" s="59"/>
      <c r="F30" s="59"/>
      <c r="G30" s="59"/>
      <c r="H30" s="59"/>
      <c r="I30" s="59"/>
      <c r="J30" s="126">
        <f>ROUND(J138,2)</f>
        <v>0</v>
      </c>
      <c r="K30" s="59"/>
      <c r="L30" s="70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</row>
    <row r="31" spans="1:31" s="63" customFormat="1" ht="6.95" customHeight="1">
      <c r="A31" s="59"/>
      <c r="B31" s="60"/>
      <c r="C31" s="59"/>
      <c r="D31" s="95"/>
      <c r="E31" s="95"/>
      <c r="F31" s="95"/>
      <c r="G31" s="95"/>
      <c r="H31" s="95"/>
      <c r="I31" s="95"/>
      <c r="J31" s="95"/>
      <c r="K31" s="95"/>
      <c r="L31" s="70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</row>
    <row r="32" spans="1:31" s="63" customFormat="1" ht="14.45" customHeight="1">
      <c r="A32" s="59"/>
      <c r="B32" s="60"/>
      <c r="C32" s="59"/>
      <c r="D32" s="59"/>
      <c r="E32" s="59"/>
      <c r="F32" s="127" t="s">
        <v>35</v>
      </c>
      <c r="G32" s="59"/>
      <c r="H32" s="59"/>
      <c r="I32" s="127" t="s">
        <v>34</v>
      </c>
      <c r="J32" s="127" t="s">
        <v>36</v>
      </c>
      <c r="K32" s="59"/>
      <c r="L32" s="70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</row>
    <row r="33" spans="1:31" s="63" customFormat="1" ht="14.45" customHeight="1">
      <c r="A33" s="59"/>
      <c r="B33" s="60"/>
      <c r="C33" s="59"/>
      <c r="D33" s="128" t="s">
        <v>37</v>
      </c>
      <c r="E33" s="56" t="s">
        <v>38</v>
      </c>
      <c r="F33" s="129">
        <f>ROUND((SUM(BE138:BE352)),2)</f>
        <v>0</v>
      </c>
      <c r="G33" s="59"/>
      <c r="H33" s="59"/>
      <c r="I33" s="130">
        <v>0.21</v>
      </c>
      <c r="J33" s="129">
        <f>ROUND(((SUM(BE138:BE352))*I33),2)</f>
        <v>0</v>
      </c>
      <c r="K33" s="59"/>
      <c r="L33" s="70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</row>
    <row r="34" spans="1:31" s="63" customFormat="1" ht="14.45" customHeight="1">
      <c r="A34" s="59"/>
      <c r="B34" s="60"/>
      <c r="C34" s="59"/>
      <c r="D34" s="59"/>
      <c r="E34" s="56" t="s">
        <v>39</v>
      </c>
      <c r="F34" s="129">
        <f>ROUND((SUM(BF138:BF352)),2)</f>
        <v>0</v>
      </c>
      <c r="G34" s="59"/>
      <c r="H34" s="59"/>
      <c r="I34" s="130">
        <v>0.15</v>
      </c>
      <c r="J34" s="129">
        <f>ROUND(((SUM(BF138:BF352))*I34),2)</f>
        <v>0</v>
      </c>
      <c r="K34" s="59"/>
      <c r="L34" s="70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</row>
    <row r="35" spans="1:31" s="63" customFormat="1" ht="14.45" customHeight="1" hidden="1">
      <c r="A35" s="59"/>
      <c r="B35" s="60"/>
      <c r="C35" s="59"/>
      <c r="D35" s="59"/>
      <c r="E35" s="56" t="s">
        <v>40</v>
      </c>
      <c r="F35" s="129">
        <f>ROUND((SUM(BG138:BG352)),2)</f>
        <v>0</v>
      </c>
      <c r="G35" s="59"/>
      <c r="H35" s="59"/>
      <c r="I35" s="130">
        <v>0.21</v>
      </c>
      <c r="J35" s="129">
        <f>0</f>
        <v>0</v>
      </c>
      <c r="K35" s="59"/>
      <c r="L35" s="70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</row>
    <row r="36" spans="1:31" s="63" customFormat="1" ht="14.45" customHeight="1" hidden="1">
      <c r="A36" s="59"/>
      <c r="B36" s="60"/>
      <c r="C36" s="59"/>
      <c r="D36" s="59"/>
      <c r="E36" s="56" t="s">
        <v>41</v>
      </c>
      <c r="F36" s="129">
        <f>ROUND((SUM(BH138:BH352)),2)</f>
        <v>0</v>
      </c>
      <c r="G36" s="59"/>
      <c r="H36" s="59"/>
      <c r="I36" s="130">
        <v>0.15</v>
      </c>
      <c r="J36" s="129">
        <f>0</f>
        <v>0</v>
      </c>
      <c r="K36" s="59"/>
      <c r="L36" s="70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</row>
    <row r="37" spans="1:31" s="63" customFormat="1" ht="14.45" customHeight="1" hidden="1">
      <c r="A37" s="59"/>
      <c r="B37" s="60"/>
      <c r="C37" s="59"/>
      <c r="D37" s="59"/>
      <c r="E37" s="56" t="s">
        <v>42</v>
      </c>
      <c r="F37" s="129">
        <f>ROUND((SUM(BI138:BI352)),2)</f>
        <v>0</v>
      </c>
      <c r="G37" s="59"/>
      <c r="H37" s="59"/>
      <c r="I37" s="130">
        <v>0</v>
      </c>
      <c r="J37" s="129">
        <f>0</f>
        <v>0</v>
      </c>
      <c r="K37" s="59"/>
      <c r="L37" s="70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</row>
    <row r="38" spans="1:31" s="63" customFormat="1" ht="6.95" customHeight="1">
      <c r="A38" s="59"/>
      <c r="B38" s="60"/>
      <c r="C38" s="59"/>
      <c r="D38" s="59"/>
      <c r="E38" s="59"/>
      <c r="F38" s="59"/>
      <c r="G38" s="59"/>
      <c r="H38" s="59"/>
      <c r="I38" s="59"/>
      <c r="J38" s="59"/>
      <c r="K38" s="59"/>
      <c r="L38" s="70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</row>
    <row r="39" spans="1:31" s="63" customFormat="1" ht="25.35" customHeight="1">
      <c r="A39" s="59"/>
      <c r="B39" s="60"/>
      <c r="C39" s="131"/>
      <c r="D39" s="132" t="s">
        <v>43</v>
      </c>
      <c r="E39" s="89"/>
      <c r="F39" s="89"/>
      <c r="G39" s="133" t="s">
        <v>44</v>
      </c>
      <c r="H39" s="134" t="s">
        <v>45</v>
      </c>
      <c r="I39" s="89"/>
      <c r="J39" s="135">
        <f>SUM(J30:J37)</f>
        <v>0</v>
      </c>
      <c r="K39" s="136"/>
      <c r="L39" s="70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</row>
    <row r="40" spans="1:31" s="63" customFormat="1" ht="14.45" customHeight="1">
      <c r="A40" s="59"/>
      <c r="B40" s="60"/>
      <c r="C40" s="59"/>
      <c r="D40" s="59"/>
      <c r="E40" s="59"/>
      <c r="F40" s="59"/>
      <c r="G40" s="59"/>
      <c r="H40" s="59"/>
      <c r="I40" s="59"/>
      <c r="J40" s="59"/>
      <c r="K40" s="59"/>
      <c r="L40" s="70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</row>
    <row r="41" spans="2:12" ht="14.45" customHeight="1">
      <c r="B41" s="51"/>
      <c r="L41" s="51"/>
    </row>
    <row r="42" spans="2:12" ht="14.45" customHeight="1">
      <c r="B42" s="51"/>
      <c r="L42" s="51"/>
    </row>
    <row r="43" spans="2:12" ht="14.45" customHeight="1">
      <c r="B43" s="51"/>
      <c r="L43" s="51"/>
    </row>
    <row r="44" spans="2:12" ht="14.45" customHeight="1">
      <c r="B44" s="51"/>
      <c r="L44" s="51"/>
    </row>
    <row r="45" spans="2:12" ht="14.45" customHeight="1">
      <c r="B45" s="51"/>
      <c r="L45" s="51"/>
    </row>
    <row r="46" spans="2:12" ht="14.45" customHeight="1">
      <c r="B46" s="51"/>
      <c r="L46" s="51"/>
    </row>
    <row r="47" spans="2:12" ht="14.45" customHeight="1">
      <c r="B47" s="51"/>
      <c r="L47" s="51"/>
    </row>
    <row r="48" spans="2:12" ht="14.45" customHeight="1">
      <c r="B48" s="51"/>
      <c r="L48" s="51"/>
    </row>
    <row r="49" spans="2:12" ht="14.45" customHeight="1">
      <c r="B49" s="51"/>
      <c r="L49" s="51"/>
    </row>
    <row r="50" spans="2:12" s="63" customFormat="1" ht="14.45" customHeight="1">
      <c r="B50" s="70"/>
      <c r="D50" s="71" t="s">
        <v>46</v>
      </c>
      <c r="E50" s="72"/>
      <c r="F50" s="72"/>
      <c r="G50" s="71" t="s">
        <v>47</v>
      </c>
      <c r="H50" s="72"/>
      <c r="I50" s="72"/>
      <c r="J50" s="72"/>
      <c r="K50" s="72"/>
      <c r="L50" s="70"/>
    </row>
    <row r="51" spans="2:12" ht="12">
      <c r="B51" s="51"/>
      <c r="L51" s="51"/>
    </row>
    <row r="52" spans="2:12" ht="12">
      <c r="B52" s="51"/>
      <c r="L52" s="51"/>
    </row>
    <row r="53" spans="2:12" ht="12">
      <c r="B53" s="51"/>
      <c r="L53" s="51"/>
    </row>
    <row r="54" spans="2:12" ht="12">
      <c r="B54" s="51"/>
      <c r="L54" s="51"/>
    </row>
    <row r="55" spans="2:12" ht="12">
      <c r="B55" s="51"/>
      <c r="L55" s="51"/>
    </row>
    <row r="56" spans="2:12" ht="12">
      <c r="B56" s="51"/>
      <c r="L56" s="51"/>
    </row>
    <row r="57" spans="2:12" ht="12">
      <c r="B57" s="51"/>
      <c r="L57" s="51"/>
    </row>
    <row r="58" spans="2:12" ht="12">
      <c r="B58" s="51"/>
      <c r="L58" s="51"/>
    </row>
    <row r="59" spans="2:12" ht="12">
      <c r="B59" s="51"/>
      <c r="L59" s="51"/>
    </row>
    <row r="60" spans="2:12" ht="12">
      <c r="B60" s="51"/>
      <c r="L60" s="51"/>
    </row>
    <row r="61" spans="1:31" s="63" customFormat="1" ht="12.75">
      <c r="A61" s="59"/>
      <c r="B61" s="60"/>
      <c r="C61" s="59"/>
      <c r="D61" s="73" t="s">
        <v>48</v>
      </c>
      <c r="E61" s="62"/>
      <c r="F61" s="137" t="s">
        <v>49</v>
      </c>
      <c r="G61" s="73" t="s">
        <v>48</v>
      </c>
      <c r="H61" s="62"/>
      <c r="I61" s="62"/>
      <c r="J61" s="138" t="s">
        <v>49</v>
      </c>
      <c r="K61" s="62"/>
      <c r="L61" s="70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</row>
    <row r="62" spans="2:12" ht="12">
      <c r="B62" s="51"/>
      <c r="L62" s="51"/>
    </row>
    <row r="63" spans="2:12" ht="12">
      <c r="B63" s="51"/>
      <c r="L63" s="51"/>
    </row>
    <row r="64" spans="2:12" ht="12">
      <c r="B64" s="51"/>
      <c r="L64" s="51"/>
    </row>
    <row r="65" spans="1:31" s="63" customFormat="1" ht="12.75">
      <c r="A65" s="59"/>
      <c r="B65" s="60"/>
      <c r="C65" s="59"/>
      <c r="D65" s="71" t="s">
        <v>50</v>
      </c>
      <c r="E65" s="74"/>
      <c r="F65" s="74"/>
      <c r="G65" s="71" t="s">
        <v>51</v>
      </c>
      <c r="H65" s="74"/>
      <c r="I65" s="74"/>
      <c r="J65" s="74"/>
      <c r="K65" s="74"/>
      <c r="L65" s="70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</row>
    <row r="66" spans="2:12" ht="12">
      <c r="B66" s="51"/>
      <c r="L66" s="51"/>
    </row>
    <row r="67" spans="2:12" ht="12">
      <c r="B67" s="51"/>
      <c r="L67" s="51"/>
    </row>
    <row r="68" spans="2:12" ht="12">
      <c r="B68" s="51"/>
      <c r="L68" s="51"/>
    </row>
    <row r="69" spans="2:12" ht="12">
      <c r="B69" s="51"/>
      <c r="L69" s="51"/>
    </row>
    <row r="70" spans="2:12" ht="12">
      <c r="B70" s="51"/>
      <c r="L70" s="51"/>
    </row>
    <row r="71" spans="2:12" ht="12">
      <c r="B71" s="51"/>
      <c r="L71" s="51"/>
    </row>
    <row r="72" spans="2:12" ht="12">
      <c r="B72" s="51"/>
      <c r="L72" s="51"/>
    </row>
    <row r="73" spans="2:12" ht="12">
      <c r="B73" s="51"/>
      <c r="L73" s="51"/>
    </row>
    <row r="74" spans="2:12" ht="12">
      <c r="B74" s="51"/>
      <c r="L74" s="51"/>
    </row>
    <row r="75" spans="2:12" ht="12">
      <c r="B75" s="51"/>
      <c r="L75" s="51"/>
    </row>
    <row r="76" spans="1:31" s="63" customFormat="1" ht="12.75">
      <c r="A76" s="59"/>
      <c r="B76" s="60"/>
      <c r="C76" s="59"/>
      <c r="D76" s="73" t="s">
        <v>48</v>
      </c>
      <c r="E76" s="62"/>
      <c r="F76" s="137" t="s">
        <v>49</v>
      </c>
      <c r="G76" s="73" t="s">
        <v>48</v>
      </c>
      <c r="H76" s="62"/>
      <c r="I76" s="62"/>
      <c r="J76" s="138" t="s">
        <v>49</v>
      </c>
      <c r="K76" s="62"/>
      <c r="L76" s="70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</row>
    <row r="77" spans="1:31" s="63" customFormat="1" ht="14.45" customHeight="1">
      <c r="A77" s="59"/>
      <c r="B77" s="75"/>
      <c r="C77" s="76"/>
      <c r="D77" s="76"/>
      <c r="E77" s="76"/>
      <c r="F77" s="76"/>
      <c r="G77" s="76"/>
      <c r="H77" s="76"/>
      <c r="I77" s="76"/>
      <c r="J77" s="76"/>
      <c r="K77" s="76"/>
      <c r="L77" s="70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</row>
    <row r="81" spans="1:31" s="63" customFormat="1" ht="6.95" customHeight="1">
      <c r="A81" s="59"/>
      <c r="B81" s="77"/>
      <c r="C81" s="78"/>
      <c r="D81" s="78"/>
      <c r="E81" s="78"/>
      <c r="F81" s="78"/>
      <c r="G81" s="78"/>
      <c r="H81" s="78"/>
      <c r="I81" s="78"/>
      <c r="J81" s="78"/>
      <c r="K81" s="78"/>
      <c r="L81" s="70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</row>
    <row r="82" spans="1:31" s="63" customFormat="1" ht="24.95" customHeight="1">
      <c r="A82" s="59"/>
      <c r="B82" s="60"/>
      <c r="C82" s="52" t="s">
        <v>87</v>
      </c>
      <c r="D82" s="59"/>
      <c r="E82" s="59"/>
      <c r="F82" s="59"/>
      <c r="G82" s="59"/>
      <c r="H82" s="59"/>
      <c r="I82" s="59"/>
      <c r="J82" s="59"/>
      <c r="K82" s="59"/>
      <c r="L82" s="70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</row>
    <row r="83" spans="1:31" s="63" customFormat="1" ht="6.95" customHeight="1">
      <c r="A83" s="59"/>
      <c r="B83" s="60"/>
      <c r="C83" s="59"/>
      <c r="D83" s="59"/>
      <c r="E83" s="59"/>
      <c r="F83" s="59"/>
      <c r="G83" s="59"/>
      <c r="H83" s="59"/>
      <c r="I83" s="59"/>
      <c r="J83" s="59"/>
      <c r="K83" s="59"/>
      <c r="L83" s="70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</row>
    <row r="84" spans="1:31" s="63" customFormat="1" ht="12" customHeight="1">
      <c r="A84" s="59"/>
      <c r="B84" s="60"/>
      <c r="C84" s="56" t="s">
        <v>14</v>
      </c>
      <c r="D84" s="59"/>
      <c r="E84" s="59"/>
      <c r="F84" s="59"/>
      <c r="G84" s="59"/>
      <c r="H84" s="59"/>
      <c r="I84" s="59"/>
      <c r="J84" s="59"/>
      <c r="K84" s="59"/>
      <c r="L84" s="70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</row>
    <row r="85" spans="1:31" s="63" customFormat="1" ht="16.5" customHeight="1">
      <c r="A85" s="59"/>
      <c r="B85" s="60"/>
      <c r="C85" s="59"/>
      <c r="D85" s="59"/>
      <c r="E85" s="420" t="str">
        <f>E7</f>
        <v>Rekonstrukce venkovního sportoviště, Praha 6</v>
      </c>
      <c r="F85" s="421"/>
      <c r="G85" s="421"/>
      <c r="H85" s="421"/>
      <c r="I85" s="59"/>
      <c r="J85" s="59"/>
      <c r="K85" s="59"/>
      <c r="L85" s="70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</row>
    <row r="86" spans="1:31" s="63" customFormat="1" ht="12" customHeight="1">
      <c r="A86" s="59"/>
      <c r="B86" s="60"/>
      <c r="C86" s="56" t="s">
        <v>85</v>
      </c>
      <c r="D86" s="59"/>
      <c r="E86" s="59"/>
      <c r="F86" s="59"/>
      <c r="G86" s="59"/>
      <c r="H86" s="59"/>
      <c r="I86" s="59"/>
      <c r="J86" s="59"/>
      <c r="K86" s="59"/>
      <c r="L86" s="70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</row>
    <row r="87" spans="1:31" s="63" customFormat="1" ht="16.5" customHeight="1">
      <c r="A87" s="59"/>
      <c r="B87" s="60"/>
      <c r="C87" s="59"/>
      <c r="D87" s="59"/>
      <c r="E87" s="406" t="str">
        <f>E9</f>
        <v>SO - 01 - Rekonstrukce hřiště 44,20 x 24,40 m</v>
      </c>
      <c r="F87" s="419"/>
      <c r="G87" s="419"/>
      <c r="H87" s="419"/>
      <c r="I87" s="59"/>
      <c r="J87" s="59"/>
      <c r="K87" s="59"/>
      <c r="L87" s="70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</row>
    <row r="88" spans="1:31" s="63" customFormat="1" ht="6.95" customHeight="1">
      <c r="A88" s="59"/>
      <c r="B88" s="60"/>
      <c r="C88" s="59"/>
      <c r="D88" s="59"/>
      <c r="E88" s="59"/>
      <c r="F88" s="59"/>
      <c r="G88" s="59"/>
      <c r="H88" s="59"/>
      <c r="I88" s="59"/>
      <c r="J88" s="59"/>
      <c r="K88" s="59"/>
      <c r="L88" s="70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</row>
    <row r="89" spans="1:31" s="63" customFormat="1" ht="12" customHeight="1">
      <c r="A89" s="59"/>
      <c r="B89" s="60"/>
      <c r="C89" s="56" t="s">
        <v>18</v>
      </c>
      <c r="D89" s="59"/>
      <c r="E89" s="59"/>
      <c r="F89" s="57" t="str">
        <f>F12</f>
        <v>Pozemek p.č.656, k.ú. Dejvice</v>
      </c>
      <c r="G89" s="59"/>
      <c r="H89" s="59"/>
      <c r="I89" s="56" t="s">
        <v>20</v>
      </c>
      <c r="J89" s="120" t="str">
        <f>IF(J12="","",J12)</f>
        <v>14. 6. 2020</v>
      </c>
      <c r="K89" s="59"/>
      <c r="L89" s="70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</row>
    <row r="90" spans="1:31" s="63" customFormat="1" ht="6.95" customHeight="1">
      <c r="A90" s="59"/>
      <c r="B90" s="60"/>
      <c r="C90" s="59"/>
      <c r="D90" s="59"/>
      <c r="E90" s="59"/>
      <c r="F90" s="59"/>
      <c r="G90" s="59"/>
      <c r="H90" s="59"/>
      <c r="I90" s="59"/>
      <c r="J90" s="59"/>
      <c r="K90" s="59"/>
      <c r="L90" s="70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</row>
    <row r="91" spans="1:31" s="63" customFormat="1" ht="25.7" customHeight="1">
      <c r="A91" s="59"/>
      <c r="B91" s="60"/>
      <c r="C91" s="56" t="s">
        <v>22</v>
      </c>
      <c r="D91" s="59"/>
      <c r="E91" s="59"/>
      <c r="F91" s="57" t="str">
        <f>E15</f>
        <v xml:space="preserve"> </v>
      </c>
      <c r="G91" s="59"/>
      <c r="H91" s="59"/>
      <c r="I91" s="56" t="s">
        <v>27</v>
      </c>
      <c r="J91" s="139" t="str">
        <f>E21</f>
        <v>Sportovní projekty s.r.o.</v>
      </c>
      <c r="K91" s="59"/>
      <c r="L91" s="70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</row>
    <row r="92" spans="1:31" s="63" customFormat="1" ht="15.2" customHeight="1">
      <c r="A92" s="59"/>
      <c r="B92" s="60"/>
      <c r="C92" s="56" t="s">
        <v>26</v>
      </c>
      <c r="D92" s="59"/>
      <c r="E92" s="59"/>
      <c r="F92" s="57" t="str">
        <f>IF(E18="","",E18)</f>
        <v xml:space="preserve"> </v>
      </c>
      <c r="G92" s="59"/>
      <c r="H92" s="59"/>
      <c r="I92" s="56" t="s">
        <v>30</v>
      </c>
      <c r="J92" s="139" t="str">
        <f>E24</f>
        <v>F.Pecka</v>
      </c>
      <c r="K92" s="59"/>
      <c r="L92" s="70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</row>
    <row r="93" spans="1:31" s="63" customFormat="1" ht="10.35" customHeight="1">
      <c r="A93" s="59"/>
      <c r="B93" s="60"/>
      <c r="C93" s="59"/>
      <c r="D93" s="59"/>
      <c r="E93" s="59"/>
      <c r="F93" s="59"/>
      <c r="G93" s="59"/>
      <c r="H93" s="59"/>
      <c r="I93" s="59"/>
      <c r="J93" s="59"/>
      <c r="K93" s="59"/>
      <c r="L93" s="70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</row>
    <row r="94" spans="1:31" s="63" customFormat="1" ht="29.25" customHeight="1">
      <c r="A94" s="59"/>
      <c r="B94" s="60"/>
      <c r="C94" s="140" t="s">
        <v>88</v>
      </c>
      <c r="D94" s="131"/>
      <c r="E94" s="131"/>
      <c r="F94" s="131"/>
      <c r="G94" s="131"/>
      <c r="H94" s="131"/>
      <c r="I94" s="131"/>
      <c r="J94" s="141" t="s">
        <v>89</v>
      </c>
      <c r="K94" s="131"/>
      <c r="L94" s="70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</row>
    <row r="95" spans="1:31" s="63" customFormat="1" ht="10.35" customHeight="1">
      <c r="A95" s="59"/>
      <c r="B95" s="60"/>
      <c r="C95" s="59"/>
      <c r="D95" s="59"/>
      <c r="E95" s="59"/>
      <c r="F95" s="59"/>
      <c r="G95" s="59"/>
      <c r="H95" s="59"/>
      <c r="I95" s="59"/>
      <c r="J95" s="59"/>
      <c r="K95" s="59"/>
      <c r="L95" s="70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</row>
    <row r="96" spans="1:47" s="63" customFormat="1" ht="22.9" customHeight="1">
      <c r="A96" s="59"/>
      <c r="B96" s="60"/>
      <c r="C96" s="142" t="s">
        <v>90</v>
      </c>
      <c r="D96" s="59"/>
      <c r="E96" s="59"/>
      <c r="F96" s="59"/>
      <c r="G96" s="59"/>
      <c r="H96" s="59"/>
      <c r="I96" s="59"/>
      <c r="J96" s="126">
        <f>J138</f>
        <v>0</v>
      </c>
      <c r="K96" s="59"/>
      <c r="L96" s="70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U96" s="48" t="s">
        <v>91</v>
      </c>
    </row>
    <row r="97" spans="2:12" s="144" customFormat="1" ht="24.95" customHeight="1">
      <c r="B97" s="143"/>
      <c r="D97" s="145" t="s">
        <v>92</v>
      </c>
      <c r="E97" s="146"/>
      <c r="F97" s="146"/>
      <c r="G97" s="146"/>
      <c r="H97" s="146"/>
      <c r="I97" s="146"/>
      <c r="J97" s="147">
        <f>J139</f>
        <v>0</v>
      </c>
      <c r="L97" s="143"/>
    </row>
    <row r="98" spans="2:12" s="149" customFormat="1" ht="19.9" customHeight="1">
      <c r="B98" s="148"/>
      <c r="D98" s="150" t="s">
        <v>93</v>
      </c>
      <c r="E98" s="151"/>
      <c r="F98" s="151"/>
      <c r="G98" s="151"/>
      <c r="H98" s="151"/>
      <c r="I98" s="151"/>
      <c r="J98" s="152">
        <f>J140</f>
        <v>0</v>
      </c>
      <c r="L98" s="148"/>
    </row>
    <row r="99" spans="2:12" s="149" customFormat="1" ht="19.9" customHeight="1">
      <c r="B99" s="148"/>
      <c r="D99" s="150" t="s">
        <v>94</v>
      </c>
      <c r="E99" s="151"/>
      <c r="F99" s="151"/>
      <c r="G99" s="151"/>
      <c r="H99" s="151"/>
      <c r="I99" s="151"/>
      <c r="J99" s="152">
        <f>J209</f>
        <v>0</v>
      </c>
      <c r="L99" s="148"/>
    </row>
    <row r="100" spans="2:12" s="149" customFormat="1" ht="19.9" customHeight="1">
      <c r="B100" s="148"/>
      <c r="D100" s="150" t="s">
        <v>95</v>
      </c>
      <c r="E100" s="151"/>
      <c r="F100" s="151"/>
      <c r="G100" s="151"/>
      <c r="H100" s="151"/>
      <c r="I100" s="151"/>
      <c r="J100" s="152">
        <f>J219</f>
        <v>0</v>
      </c>
      <c r="L100" s="148"/>
    </row>
    <row r="101" spans="2:12" s="149" customFormat="1" ht="19.9" customHeight="1">
      <c r="B101" s="148"/>
      <c r="D101" s="150" t="s">
        <v>96</v>
      </c>
      <c r="E101" s="151"/>
      <c r="F101" s="151"/>
      <c r="G101" s="151"/>
      <c r="H101" s="151"/>
      <c r="I101" s="151"/>
      <c r="J101" s="152">
        <f>J230</f>
        <v>0</v>
      </c>
      <c r="L101" s="148"/>
    </row>
    <row r="102" spans="2:12" s="149" customFormat="1" ht="19.9" customHeight="1">
      <c r="B102" s="148"/>
      <c r="D102" s="150" t="s">
        <v>97</v>
      </c>
      <c r="E102" s="151"/>
      <c r="F102" s="151"/>
      <c r="G102" s="151"/>
      <c r="H102" s="151"/>
      <c r="I102" s="151"/>
      <c r="J102" s="152">
        <f>J239</f>
        <v>0</v>
      </c>
      <c r="L102" s="148"/>
    </row>
    <row r="103" spans="2:12" s="149" customFormat="1" ht="19.9" customHeight="1">
      <c r="B103" s="148"/>
      <c r="D103" s="150" t="s">
        <v>98</v>
      </c>
      <c r="E103" s="151"/>
      <c r="F103" s="151"/>
      <c r="G103" s="151"/>
      <c r="H103" s="151"/>
      <c r="I103" s="151"/>
      <c r="J103" s="152">
        <f>J241</f>
        <v>0</v>
      </c>
      <c r="L103" s="148"/>
    </row>
    <row r="104" spans="2:12" s="149" customFormat="1" ht="19.9" customHeight="1">
      <c r="B104" s="148"/>
      <c r="D104" s="150" t="s">
        <v>99</v>
      </c>
      <c r="E104" s="151"/>
      <c r="F104" s="151"/>
      <c r="G104" s="151"/>
      <c r="H104" s="151"/>
      <c r="I104" s="151"/>
      <c r="J104" s="152">
        <f>J261</f>
        <v>0</v>
      </c>
      <c r="L104" s="148"/>
    </row>
    <row r="105" spans="2:12" s="149" customFormat="1" ht="19.9" customHeight="1">
      <c r="B105" s="148"/>
      <c r="D105" s="150" t="s">
        <v>100</v>
      </c>
      <c r="E105" s="151"/>
      <c r="F105" s="151"/>
      <c r="G105" s="151"/>
      <c r="H105" s="151"/>
      <c r="I105" s="151"/>
      <c r="J105" s="152">
        <f>J272</f>
        <v>0</v>
      </c>
      <c r="L105" s="148"/>
    </row>
    <row r="106" spans="2:12" s="144" customFormat="1" ht="24.95" customHeight="1">
      <c r="B106" s="143"/>
      <c r="D106" s="145" t="s">
        <v>101</v>
      </c>
      <c r="E106" s="146"/>
      <c r="F106" s="146"/>
      <c r="G106" s="146"/>
      <c r="H106" s="146"/>
      <c r="I106" s="146"/>
      <c r="J106" s="147">
        <f>J274</f>
        <v>0</v>
      </c>
      <c r="L106" s="143"/>
    </row>
    <row r="107" spans="2:12" s="149" customFormat="1" ht="19.9" customHeight="1">
      <c r="B107" s="148"/>
      <c r="D107" s="150" t="s">
        <v>102</v>
      </c>
      <c r="E107" s="151"/>
      <c r="F107" s="151"/>
      <c r="G107" s="151"/>
      <c r="H107" s="151"/>
      <c r="I107" s="151"/>
      <c r="J107" s="152">
        <f>J275</f>
        <v>0</v>
      </c>
      <c r="L107" s="148"/>
    </row>
    <row r="108" spans="2:12" s="149" customFormat="1" ht="19.9" customHeight="1">
      <c r="B108" s="148"/>
      <c r="D108" s="150" t="s">
        <v>103</v>
      </c>
      <c r="E108" s="151"/>
      <c r="F108" s="151"/>
      <c r="G108" s="151"/>
      <c r="H108" s="151"/>
      <c r="I108" s="151"/>
      <c r="J108" s="152">
        <f>J291</f>
        <v>0</v>
      </c>
      <c r="L108" s="148"/>
    </row>
    <row r="109" spans="2:12" s="149" customFormat="1" ht="19.9" customHeight="1">
      <c r="B109" s="148"/>
      <c r="D109" s="150" t="s">
        <v>104</v>
      </c>
      <c r="E109" s="151"/>
      <c r="F109" s="151"/>
      <c r="G109" s="151"/>
      <c r="H109" s="151"/>
      <c r="I109" s="151"/>
      <c r="J109" s="152">
        <f>J315</f>
        <v>0</v>
      </c>
      <c r="L109" s="148"/>
    </row>
    <row r="110" spans="2:12" s="149" customFormat="1" ht="19.9" customHeight="1">
      <c r="B110" s="148"/>
      <c r="D110" s="150" t="s">
        <v>105</v>
      </c>
      <c r="E110" s="151"/>
      <c r="F110" s="151"/>
      <c r="G110" s="151"/>
      <c r="H110" s="151"/>
      <c r="I110" s="151"/>
      <c r="J110" s="152">
        <f>J326</f>
        <v>0</v>
      </c>
      <c r="L110" s="148"/>
    </row>
    <row r="111" spans="2:12" s="149" customFormat="1" ht="19.9" customHeight="1">
      <c r="B111" s="148"/>
      <c r="D111" s="150" t="s">
        <v>106</v>
      </c>
      <c r="E111" s="151"/>
      <c r="F111" s="151"/>
      <c r="G111" s="151"/>
      <c r="H111" s="151"/>
      <c r="I111" s="151"/>
      <c r="J111" s="152">
        <f>J338</f>
        <v>0</v>
      </c>
      <c r="L111" s="148"/>
    </row>
    <row r="112" spans="2:12" s="144" customFormat="1" ht="24.95" customHeight="1">
      <c r="B112" s="143"/>
      <c r="D112" s="145" t="s">
        <v>107</v>
      </c>
      <c r="E112" s="146"/>
      <c r="F112" s="146"/>
      <c r="G112" s="146"/>
      <c r="H112" s="146"/>
      <c r="I112" s="146"/>
      <c r="J112" s="147">
        <f>J341</f>
        <v>0</v>
      </c>
      <c r="L112" s="143"/>
    </row>
    <row r="113" spans="2:12" s="149" customFormat="1" ht="19.9" customHeight="1">
      <c r="B113" s="148"/>
      <c r="D113" s="150" t="s">
        <v>108</v>
      </c>
      <c r="E113" s="151"/>
      <c r="F113" s="151"/>
      <c r="G113" s="151"/>
      <c r="H113" s="151"/>
      <c r="I113" s="151"/>
      <c r="J113" s="152">
        <f>J342</f>
        <v>0</v>
      </c>
      <c r="L113" s="148"/>
    </row>
    <row r="114" spans="2:12" s="144" customFormat="1" ht="24.95" customHeight="1">
      <c r="B114" s="143"/>
      <c r="D114" s="145" t="s">
        <v>109</v>
      </c>
      <c r="E114" s="146"/>
      <c r="F114" s="146"/>
      <c r="G114" s="146"/>
      <c r="H114" s="146"/>
      <c r="I114" s="146"/>
      <c r="J114" s="147">
        <f>J344</f>
        <v>0</v>
      </c>
      <c r="L114" s="143"/>
    </row>
    <row r="115" spans="2:12" s="149" customFormat="1" ht="19.9" customHeight="1">
      <c r="B115" s="148"/>
      <c r="D115" s="150" t="s">
        <v>110</v>
      </c>
      <c r="E115" s="151"/>
      <c r="F115" s="151"/>
      <c r="G115" s="151"/>
      <c r="H115" s="151"/>
      <c r="I115" s="151"/>
      <c r="J115" s="152">
        <f>J345</f>
        <v>0</v>
      </c>
      <c r="L115" s="148"/>
    </row>
    <row r="116" spans="2:12" s="149" customFormat="1" ht="19.9" customHeight="1">
      <c r="B116" s="148"/>
      <c r="D116" s="150" t="s">
        <v>111</v>
      </c>
      <c r="E116" s="151"/>
      <c r="F116" s="151"/>
      <c r="G116" s="151"/>
      <c r="H116" s="151"/>
      <c r="I116" s="151"/>
      <c r="J116" s="152">
        <f>J347</f>
        <v>0</v>
      </c>
      <c r="L116" s="148"/>
    </row>
    <row r="117" spans="2:12" s="149" customFormat="1" ht="19.9" customHeight="1">
      <c r="B117" s="148"/>
      <c r="D117" s="150" t="s">
        <v>112</v>
      </c>
      <c r="E117" s="151"/>
      <c r="F117" s="151"/>
      <c r="G117" s="151"/>
      <c r="H117" s="151"/>
      <c r="I117" s="151"/>
      <c r="J117" s="152">
        <f>J349</f>
        <v>0</v>
      </c>
      <c r="L117" s="148"/>
    </row>
    <row r="118" spans="2:12" s="149" customFormat="1" ht="19.9" customHeight="1">
      <c r="B118" s="148"/>
      <c r="D118" s="150" t="s">
        <v>113</v>
      </c>
      <c r="E118" s="151"/>
      <c r="F118" s="151"/>
      <c r="G118" s="151"/>
      <c r="H118" s="151"/>
      <c r="I118" s="151"/>
      <c r="J118" s="152">
        <f>J351</f>
        <v>0</v>
      </c>
      <c r="L118" s="148"/>
    </row>
    <row r="119" spans="1:31" s="63" customFormat="1" ht="21.75" customHeight="1">
      <c r="A119" s="59"/>
      <c r="B119" s="60"/>
      <c r="C119" s="59"/>
      <c r="D119" s="59"/>
      <c r="E119" s="59"/>
      <c r="F119" s="59"/>
      <c r="G119" s="59"/>
      <c r="H119" s="59"/>
      <c r="I119" s="59"/>
      <c r="J119" s="59"/>
      <c r="K119" s="59"/>
      <c r="L119" s="70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</row>
    <row r="120" spans="1:31" s="63" customFormat="1" ht="6.95" customHeight="1">
      <c r="A120" s="59"/>
      <c r="B120" s="75"/>
      <c r="C120" s="76"/>
      <c r="D120" s="76"/>
      <c r="E120" s="76"/>
      <c r="F120" s="76"/>
      <c r="G120" s="76"/>
      <c r="H120" s="76"/>
      <c r="I120" s="76"/>
      <c r="J120" s="76"/>
      <c r="K120" s="76"/>
      <c r="L120" s="70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</row>
    <row r="124" spans="1:31" s="63" customFormat="1" ht="6.95" customHeight="1">
      <c r="A124" s="59"/>
      <c r="B124" s="77"/>
      <c r="C124" s="78"/>
      <c r="D124" s="78"/>
      <c r="E124" s="78"/>
      <c r="F124" s="78"/>
      <c r="G124" s="78"/>
      <c r="H124" s="78"/>
      <c r="I124" s="78"/>
      <c r="J124" s="78"/>
      <c r="K124" s="78"/>
      <c r="L124" s="70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</row>
    <row r="125" spans="1:31" s="63" customFormat="1" ht="24.95" customHeight="1">
      <c r="A125" s="59"/>
      <c r="B125" s="60"/>
      <c r="C125" s="52" t="s">
        <v>114</v>
      </c>
      <c r="D125" s="59"/>
      <c r="E125" s="59"/>
      <c r="F125" s="59"/>
      <c r="G125" s="59"/>
      <c r="H125" s="59"/>
      <c r="I125" s="59"/>
      <c r="J125" s="59"/>
      <c r="K125" s="59"/>
      <c r="L125" s="70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</row>
    <row r="126" spans="1:31" s="63" customFormat="1" ht="6.95" customHeight="1">
      <c r="A126" s="59"/>
      <c r="B126" s="60"/>
      <c r="C126" s="59"/>
      <c r="D126" s="59"/>
      <c r="E126" s="59"/>
      <c r="F126" s="59"/>
      <c r="G126" s="59"/>
      <c r="H126" s="59"/>
      <c r="I126" s="59"/>
      <c r="J126" s="59"/>
      <c r="K126" s="59"/>
      <c r="L126" s="70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</row>
    <row r="127" spans="1:31" s="63" customFormat="1" ht="12" customHeight="1">
      <c r="A127" s="59"/>
      <c r="B127" s="60"/>
      <c r="C127" s="56" t="s">
        <v>14</v>
      </c>
      <c r="D127" s="59"/>
      <c r="E127" s="59"/>
      <c r="F127" s="59"/>
      <c r="G127" s="59"/>
      <c r="H127" s="59"/>
      <c r="I127" s="59"/>
      <c r="J127" s="59"/>
      <c r="K127" s="59"/>
      <c r="L127" s="70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</row>
    <row r="128" spans="1:31" s="63" customFormat="1" ht="16.5" customHeight="1">
      <c r="A128" s="59"/>
      <c r="B128" s="60"/>
      <c r="C128" s="59"/>
      <c r="D128" s="59"/>
      <c r="E128" s="420" t="str">
        <f>E7</f>
        <v>Rekonstrukce venkovního sportoviště, Praha 6</v>
      </c>
      <c r="F128" s="421"/>
      <c r="G128" s="421"/>
      <c r="H128" s="421"/>
      <c r="I128" s="59"/>
      <c r="J128" s="59"/>
      <c r="K128" s="59"/>
      <c r="L128" s="70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</row>
    <row r="129" spans="1:31" s="63" customFormat="1" ht="12" customHeight="1">
      <c r="A129" s="59"/>
      <c r="B129" s="60"/>
      <c r="C129" s="56" t="s">
        <v>85</v>
      </c>
      <c r="D129" s="59"/>
      <c r="E129" s="59"/>
      <c r="F129" s="59"/>
      <c r="G129" s="59"/>
      <c r="H129" s="59"/>
      <c r="I129" s="59"/>
      <c r="J129" s="59"/>
      <c r="K129" s="59"/>
      <c r="L129" s="70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</row>
    <row r="130" spans="1:31" s="63" customFormat="1" ht="16.5" customHeight="1">
      <c r="A130" s="59"/>
      <c r="B130" s="60"/>
      <c r="C130" s="59"/>
      <c r="D130" s="59"/>
      <c r="E130" s="406" t="str">
        <f>E9</f>
        <v>SO - 01 - Rekonstrukce hřiště 44,20 x 24,40 m</v>
      </c>
      <c r="F130" s="419"/>
      <c r="G130" s="419"/>
      <c r="H130" s="419"/>
      <c r="I130" s="59"/>
      <c r="J130" s="59"/>
      <c r="K130" s="59"/>
      <c r="L130" s="70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</row>
    <row r="131" spans="1:31" s="63" customFormat="1" ht="6.95" customHeight="1">
      <c r="A131" s="59"/>
      <c r="B131" s="60"/>
      <c r="C131" s="59"/>
      <c r="D131" s="59"/>
      <c r="E131" s="59"/>
      <c r="F131" s="59"/>
      <c r="G131" s="59"/>
      <c r="H131" s="59"/>
      <c r="I131" s="59"/>
      <c r="J131" s="59"/>
      <c r="K131" s="59"/>
      <c r="L131" s="70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</row>
    <row r="132" spans="1:31" s="63" customFormat="1" ht="12" customHeight="1">
      <c r="A132" s="59"/>
      <c r="B132" s="60"/>
      <c r="C132" s="56" t="s">
        <v>18</v>
      </c>
      <c r="D132" s="59"/>
      <c r="E132" s="59"/>
      <c r="F132" s="57" t="str">
        <f>F12</f>
        <v>Pozemek p.č.656, k.ú. Dejvice</v>
      </c>
      <c r="G132" s="59"/>
      <c r="H132" s="59"/>
      <c r="I132" s="56" t="s">
        <v>20</v>
      </c>
      <c r="J132" s="120" t="str">
        <f>IF(J12="","",J12)</f>
        <v>14. 6. 2020</v>
      </c>
      <c r="K132" s="59"/>
      <c r="L132" s="70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</row>
    <row r="133" spans="1:31" s="63" customFormat="1" ht="6.95" customHeight="1">
      <c r="A133" s="59"/>
      <c r="B133" s="60"/>
      <c r="C133" s="59"/>
      <c r="D133" s="59"/>
      <c r="E133" s="59"/>
      <c r="F133" s="59"/>
      <c r="G133" s="59"/>
      <c r="H133" s="59"/>
      <c r="I133" s="59"/>
      <c r="J133" s="59"/>
      <c r="K133" s="59"/>
      <c r="L133" s="70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</row>
    <row r="134" spans="1:31" s="63" customFormat="1" ht="25.7" customHeight="1">
      <c r="A134" s="59"/>
      <c r="B134" s="60"/>
      <c r="C134" s="56" t="s">
        <v>22</v>
      </c>
      <c r="D134" s="59"/>
      <c r="E134" s="59"/>
      <c r="F134" s="57" t="str">
        <f>E15</f>
        <v xml:space="preserve"> </v>
      </c>
      <c r="G134" s="59"/>
      <c r="H134" s="59"/>
      <c r="I134" s="56" t="s">
        <v>27</v>
      </c>
      <c r="J134" s="139" t="str">
        <f>E21</f>
        <v>Sportovní projekty s.r.o.</v>
      </c>
      <c r="K134" s="59"/>
      <c r="L134" s="70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</row>
    <row r="135" spans="1:31" s="63" customFormat="1" ht="15.2" customHeight="1">
      <c r="A135" s="59"/>
      <c r="B135" s="60"/>
      <c r="C135" s="56" t="s">
        <v>26</v>
      </c>
      <c r="D135" s="59"/>
      <c r="E135" s="59"/>
      <c r="F135" s="57" t="str">
        <f>IF(E18="","",E18)</f>
        <v xml:space="preserve"> </v>
      </c>
      <c r="G135" s="59"/>
      <c r="H135" s="59"/>
      <c r="I135" s="56" t="s">
        <v>30</v>
      </c>
      <c r="J135" s="139" t="str">
        <f>E24</f>
        <v>F.Pecka</v>
      </c>
      <c r="K135" s="59"/>
      <c r="L135" s="70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</row>
    <row r="136" spans="1:31" s="63" customFormat="1" ht="10.35" customHeight="1">
      <c r="A136" s="59"/>
      <c r="B136" s="60"/>
      <c r="C136" s="59"/>
      <c r="D136" s="59"/>
      <c r="E136" s="59"/>
      <c r="F136" s="59"/>
      <c r="G136" s="59"/>
      <c r="H136" s="59"/>
      <c r="I136" s="59"/>
      <c r="J136" s="59"/>
      <c r="K136" s="59"/>
      <c r="L136" s="70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</row>
    <row r="137" spans="1:31" s="160" customFormat="1" ht="29.25" customHeight="1">
      <c r="A137" s="153"/>
      <c r="B137" s="154"/>
      <c r="C137" s="155" t="s">
        <v>115</v>
      </c>
      <c r="D137" s="156" t="s">
        <v>58</v>
      </c>
      <c r="E137" s="156" t="s">
        <v>54</v>
      </c>
      <c r="F137" s="156" t="s">
        <v>55</v>
      </c>
      <c r="G137" s="156" t="s">
        <v>116</v>
      </c>
      <c r="H137" s="156" t="s">
        <v>117</v>
      </c>
      <c r="I137" s="156" t="s">
        <v>118</v>
      </c>
      <c r="J137" s="157" t="s">
        <v>89</v>
      </c>
      <c r="K137" s="158" t="s">
        <v>119</v>
      </c>
      <c r="L137" s="159"/>
      <c r="M137" s="91" t="s">
        <v>1</v>
      </c>
      <c r="N137" s="92" t="s">
        <v>37</v>
      </c>
      <c r="O137" s="92" t="s">
        <v>120</v>
      </c>
      <c r="P137" s="92" t="s">
        <v>121</v>
      </c>
      <c r="Q137" s="92" t="s">
        <v>122</v>
      </c>
      <c r="R137" s="92" t="s">
        <v>123</v>
      </c>
      <c r="S137" s="92" t="s">
        <v>124</v>
      </c>
      <c r="T137" s="93" t="s">
        <v>125</v>
      </c>
      <c r="U137" s="153"/>
      <c r="V137" s="153"/>
      <c r="W137" s="153"/>
      <c r="X137" s="153"/>
      <c r="Y137" s="153"/>
      <c r="Z137" s="153"/>
      <c r="AA137" s="153"/>
      <c r="AB137" s="153"/>
      <c r="AC137" s="153"/>
      <c r="AD137" s="153"/>
      <c r="AE137" s="153"/>
    </row>
    <row r="138" spans="1:63" s="63" customFormat="1" ht="22.9" customHeight="1">
      <c r="A138" s="59"/>
      <c r="B138" s="60"/>
      <c r="C138" s="99" t="s">
        <v>126</v>
      </c>
      <c r="D138" s="59"/>
      <c r="E138" s="59"/>
      <c r="F138" s="59"/>
      <c r="G138" s="59"/>
      <c r="H138" s="59"/>
      <c r="I138" s="59"/>
      <c r="J138" s="161">
        <f>BK138</f>
        <v>0</v>
      </c>
      <c r="K138" s="59"/>
      <c r="L138" s="60"/>
      <c r="M138" s="94"/>
      <c r="N138" s="85"/>
      <c r="O138" s="95"/>
      <c r="P138" s="162">
        <f>P139+P274+P341+P344</f>
        <v>1281.0278540000004</v>
      </c>
      <c r="Q138" s="95"/>
      <c r="R138" s="162">
        <f>R139+R274+R341+R344</f>
        <v>156.28608866</v>
      </c>
      <c r="S138" s="95"/>
      <c r="T138" s="163">
        <f>T139+T274+T341+T344</f>
        <v>53.486464000000005</v>
      </c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T138" s="48" t="s">
        <v>72</v>
      </c>
      <c r="AU138" s="48" t="s">
        <v>91</v>
      </c>
      <c r="BK138" s="164">
        <f>BK139+BK274+BK341+BK344</f>
        <v>0</v>
      </c>
    </row>
    <row r="139" spans="2:63" s="165" customFormat="1" ht="25.9" customHeight="1">
      <c r="B139" s="166"/>
      <c r="D139" s="167" t="s">
        <v>72</v>
      </c>
      <c r="E139" s="168" t="s">
        <v>127</v>
      </c>
      <c r="F139" s="168" t="s">
        <v>128</v>
      </c>
      <c r="J139" s="169">
        <f>BK139</f>
        <v>0</v>
      </c>
      <c r="L139" s="166"/>
      <c r="M139" s="170"/>
      <c r="N139" s="171"/>
      <c r="O139" s="171"/>
      <c r="P139" s="172">
        <f>P140+P209+P219+P230+P239+P241+P261+P272</f>
        <v>984.5872940000003</v>
      </c>
      <c r="Q139" s="171"/>
      <c r="R139" s="172">
        <f>R140+R209+R219+R230+R239+R241+R261+R272</f>
        <v>69.78708866</v>
      </c>
      <c r="S139" s="171"/>
      <c r="T139" s="173">
        <f>T140+T209+T219+T230+T239+T241+T261+T272</f>
        <v>10.3104</v>
      </c>
      <c r="AR139" s="167" t="s">
        <v>81</v>
      </c>
      <c r="AT139" s="174" t="s">
        <v>72</v>
      </c>
      <c r="AU139" s="174" t="s">
        <v>73</v>
      </c>
      <c r="AY139" s="167" t="s">
        <v>129</v>
      </c>
      <c r="BK139" s="175">
        <f>BK140+BK209+BK219+BK230+BK239+BK241+BK261+BK272</f>
        <v>0</v>
      </c>
    </row>
    <row r="140" spans="2:63" s="165" customFormat="1" ht="22.9" customHeight="1">
      <c r="B140" s="166"/>
      <c r="D140" s="167" t="s">
        <v>72</v>
      </c>
      <c r="E140" s="176" t="s">
        <v>81</v>
      </c>
      <c r="F140" s="176" t="s">
        <v>130</v>
      </c>
      <c r="J140" s="177">
        <f>BK140</f>
        <v>0</v>
      </c>
      <c r="L140" s="166"/>
      <c r="M140" s="170"/>
      <c r="N140" s="171"/>
      <c r="O140" s="171"/>
      <c r="P140" s="172">
        <f>SUM(P141:P208)</f>
        <v>586.9093080000001</v>
      </c>
      <c r="Q140" s="171"/>
      <c r="R140" s="172">
        <f>SUM(R141:R208)</f>
        <v>0.003986</v>
      </c>
      <c r="S140" s="171"/>
      <c r="T140" s="173">
        <f>SUM(T141:T208)</f>
        <v>8.443999999999999</v>
      </c>
      <c r="AR140" s="167" t="s">
        <v>81</v>
      </c>
      <c r="AT140" s="174" t="s">
        <v>72</v>
      </c>
      <c r="AU140" s="174" t="s">
        <v>81</v>
      </c>
      <c r="AY140" s="167" t="s">
        <v>129</v>
      </c>
      <c r="BK140" s="175">
        <f>SUM(BK141:BK208)</f>
        <v>0</v>
      </c>
    </row>
    <row r="141" spans="1:65" s="63" customFormat="1" ht="21.75" customHeight="1">
      <c r="A141" s="59"/>
      <c r="B141" s="60"/>
      <c r="C141" s="178" t="s">
        <v>81</v>
      </c>
      <c r="D141" s="178" t="s">
        <v>131</v>
      </c>
      <c r="E141" s="179" t="s">
        <v>132</v>
      </c>
      <c r="F141" s="180" t="s">
        <v>133</v>
      </c>
      <c r="G141" s="181" t="s">
        <v>134</v>
      </c>
      <c r="H141" s="182">
        <v>137</v>
      </c>
      <c r="I141" s="39"/>
      <c r="J141" s="183">
        <f>ROUND(I141*H141,2)</f>
        <v>0</v>
      </c>
      <c r="K141" s="184"/>
      <c r="L141" s="60"/>
      <c r="M141" s="185" t="s">
        <v>1</v>
      </c>
      <c r="N141" s="186" t="s">
        <v>38</v>
      </c>
      <c r="O141" s="187">
        <v>0.348</v>
      </c>
      <c r="P141" s="187">
        <f>O141*H141</f>
        <v>47.675999999999995</v>
      </c>
      <c r="Q141" s="187">
        <v>0</v>
      </c>
      <c r="R141" s="187">
        <f>Q141*H141</f>
        <v>0</v>
      </c>
      <c r="S141" s="187">
        <v>0</v>
      </c>
      <c r="T141" s="188">
        <f>S141*H141</f>
        <v>0</v>
      </c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R141" s="189" t="s">
        <v>135</v>
      </c>
      <c r="AT141" s="189" t="s">
        <v>131</v>
      </c>
      <c r="AU141" s="189" t="s">
        <v>83</v>
      </c>
      <c r="AY141" s="48" t="s">
        <v>129</v>
      </c>
      <c r="BE141" s="190">
        <f>IF(N141="základní",J141,0)</f>
        <v>0</v>
      </c>
      <c r="BF141" s="190">
        <f>IF(N141="snížená",J141,0)</f>
        <v>0</v>
      </c>
      <c r="BG141" s="190">
        <f>IF(N141="zákl. přenesená",J141,0)</f>
        <v>0</v>
      </c>
      <c r="BH141" s="190">
        <f>IF(N141="sníž. přenesená",J141,0)</f>
        <v>0</v>
      </c>
      <c r="BI141" s="190">
        <f>IF(N141="nulová",J141,0)</f>
        <v>0</v>
      </c>
      <c r="BJ141" s="48" t="s">
        <v>81</v>
      </c>
      <c r="BK141" s="190">
        <f>ROUND(I141*H141,2)</f>
        <v>0</v>
      </c>
      <c r="BL141" s="48" t="s">
        <v>135</v>
      </c>
      <c r="BM141" s="189" t="s">
        <v>136</v>
      </c>
    </row>
    <row r="142" spans="1:65" s="63" customFormat="1" ht="21.75" customHeight="1">
      <c r="A142" s="59"/>
      <c r="B142" s="60"/>
      <c r="C142" s="178" t="s">
        <v>83</v>
      </c>
      <c r="D142" s="178" t="s">
        <v>131</v>
      </c>
      <c r="E142" s="179" t="s">
        <v>137</v>
      </c>
      <c r="F142" s="180" t="s">
        <v>138</v>
      </c>
      <c r="G142" s="181" t="s">
        <v>139</v>
      </c>
      <c r="H142" s="182">
        <v>13.7</v>
      </c>
      <c r="I142" s="39"/>
      <c r="J142" s="183">
        <f>ROUND(I142*H142,2)</f>
        <v>0</v>
      </c>
      <c r="K142" s="184"/>
      <c r="L142" s="60"/>
      <c r="M142" s="185" t="s">
        <v>1</v>
      </c>
      <c r="N142" s="186" t="s">
        <v>38</v>
      </c>
      <c r="O142" s="187">
        <v>5.182</v>
      </c>
      <c r="P142" s="187">
        <f>O142*H142</f>
        <v>70.99340000000001</v>
      </c>
      <c r="Q142" s="187">
        <v>0</v>
      </c>
      <c r="R142" s="187">
        <f>Q142*H142</f>
        <v>0</v>
      </c>
      <c r="S142" s="187">
        <v>0.6</v>
      </c>
      <c r="T142" s="188">
        <f>S142*H142</f>
        <v>8.219999999999999</v>
      </c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R142" s="189" t="s">
        <v>135</v>
      </c>
      <c r="AT142" s="189" t="s">
        <v>131</v>
      </c>
      <c r="AU142" s="189" t="s">
        <v>83</v>
      </c>
      <c r="AY142" s="48" t="s">
        <v>129</v>
      </c>
      <c r="BE142" s="190">
        <f>IF(N142="základní",J142,0)</f>
        <v>0</v>
      </c>
      <c r="BF142" s="190">
        <f>IF(N142="snížená",J142,0)</f>
        <v>0</v>
      </c>
      <c r="BG142" s="190">
        <f>IF(N142="zákl. přenesená",J142,0)</f>
        <v>0</v>
      </c>
      <c r="BH142" s="190">
        <f>IF(N142="sníž. přenesená",J142,0)</f>
        <v>0</v>
      </c>
      <c r="BI142" s="190">
        <f>IF(N142="nulová",J142,0)</f>
        <v>0</v>
      </c>
      <c r="BJ142" s="48" t="s">
        <v>81</v>
      </c>
      <c r="BK142" s="190">
        <f>ROUND(I142*H142,2)</f>
        <v>0</v>
      </c>
      <c r="BL142" s="48" t="s">
        <v>135</v>
      </c>
      <c r="BM142" s="189" t="s">
        <v>140</v>
      </c>
    </row>
    <row r="143" spans="2:51" s="191" customFormat="1" ht="12">
      <c r="B143" s="192"/>
      <c r="D143" s="193" t="s">
        <v>141</v>
      </c>
      <c r="E143" s="194" t="s">
        <v>1</v>
      </c>
      <c r="F143" s="195" t="s">
        <v>142</v>
      </c>
      <c r="H143" s="196">
        <v>13.7</v>
      </c>
      <c r="L143" s="192"/>
      <c r="M143" s="197"/>
      <c r="N143" s="198"/>
      <c r="O143" s="198"/>
      <c r="P143" s="198"/>
      <c r="Q143" s="198"/>
      <c r="R143" s="198"/>
      <c r="S143" s="198"/>
      <c r="T143" s="199"/>
      <c r="AT143" s="194" t="s">
        <v>141</v>
      </c>
      <c r="AU143" s="194" t="s">
        <v>83</v>
      </c>
      <c r="AV143" s="191" t="s">
        <v>83</v>
      </c>
      <c r="AW143" s="191" t="s">
        <v>29</v>
      </c>
      <c r="AX143" s="191" t="s">
        <v>81</v>
      </c>
      <c r="AY143" s="194" t="s">
        <v>129</v>
      </c>
    </row>
    <row r="144" spans="1:65" s="63" customFormat="1" ht="16.5" customHeight="1">
      <c r="A144" s="59"/>
      <c r="B144" s="60"/>
      <c r="C144" s="178" t="s">
        <v>143</v>
      </c>
      <c r="D144" s="178" t="s">
        <v>131</v>
      </c>
      <c r="E144" s="179" t="s">
        <v>144</v>
      </c>
      <c r="F144" s="180" t="s">
        <v>145</v>
      </c>
      <c r="G144" s="181" t="s">
        <v>146</v>
      </c>
      <c r="H144" s="182">
        <v>5.6</v>
      </c>
      <c r="I144" s="39"/>
      <c r="J144" s="183">
        <f>ROUND(I144*H144,2)</f>
        <v>0</v>
      </c>
      <c r="K144" s="184"/>
      <c r="L144" s="60"/>
      <c r="M144" s="185" t="s">
        <v>1</v>
      </c>
      <c r="N144" s="186" t="s">
        <v>38</v>
      </c>
      <c r="O144" s="187">
        <v>0.095</v>
      </c>
      <c r="P144" s="187">
        <f>O144*H144</f>
        <v>0.5319999999999999</v>
      </c>
      <c r="Q144" s="187">
        <v>0</v>
      </c>
      <c r="R144" s="187">
        <f>Q144*H144</f>
        <v>0</v>
      </c>
      <c r="S144" s="187">
        <v>0.04</v>
      </c>
      <c r="T144" s="188">
        <f>S144*H144</f>
        <v>0.22399999999999998</v>
      </c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R144" s="189" t="s">
        <v>135</v>
      </c>
      <c r="AT144" s="189" t="s">
        <v>131</v>
      </c>
      <c r="AU144" s="189" t="s">
        <v>83</v>
      </c>
      <c r="AY144" s="48" t="s">
        <v>129</v>
      </c>
      <c r="BE144" s="190">
        <f>IF(N144="základní",J144,0)</f>
        <v>0</v>
      </c>
      <c r="BF144" s="190">
        <f>IF(N144="snížená",J144,0)</f>
        <v>0</v>
      </c>
      <c r="BG144" s="190">
        <f>IF(N144="zákl. přenesená",J144,0)</f>
        <v>0</v>
      </c>
      <c r="BH144" s="190">
        <f>IF(N144="sníž. přenesená",J144,0)</f>
        <v>0</v>
      </c>
      <c r="BI144" s="190">
        <f>IF(N144="nulová",J144,0)</f>
        <v>0</v>
      </c>
      <c r="BJ144" s="48" t="s">
        <v>81</v>
      </c>
      <c r="BK144" s="190">
        <f>ROUND(I144*H144,2)</f>
        <v>0</v>
      </c>
      <c r="BL144" s="48" t="s">
        <v>135</v>
      </c>
      <c r="BM144" s="189" t="s">
        <v>147</v>
      </c>
    </row>
    <row r="145" spans="1:65" s="63" customFormat="1" ht="16.5" customHeight="1">
      <c r="A145" s="59"/>
      <c r="B145" s="60"/>
      <c r="C145" s="178" t="s">
        <v>135</v>
      </c>
      <c r="D145" s="178" t="s">
        <v>131</v>
      </c>
      <c r="E145" s="179" t="s">
        <v>148</v>
      </c>
      <c r="F145" s="180" t="s">
        <v>149</v>
      </c>
      <c r="G145" s="181" t="s">
        <v>134</v>
      </c>
      <c r="H145" s="182">
        <v>243</v>
      </c>
      <c r="I145" s="39"/>
      <c r="J145" s="183">
        <f>ROUND(I145*H145,2)</f>
        <v>0</v>
      </c>
      <c r="K145" s="184"/>
      <c r="L145" s="60"/>
      <c r="M145" s="185" t="s">
        <v>1</v>
      </c>
      <c r="N145" s="186" t="s">
        <v>38</v>
      </c>
      <c r="O145" s="187">
        <v>0.551</v>
      </c>
      <c r="P145" s="187">
        <f>O145*H145</f>
        <v>133.893</v>
      </c>
      <c r="Q145" s="187">
        <v>0</v>
      </c>
      <c r="R145" s="187">
        <f>Q145*H145</f>
        <v>0</v>
      </c>
      <c r="S145" s="187">
        <v>0</v>
      </c>
      <c r="T145" s="188">
        <f>S145*H145</f>
        <v>0</v>
      </c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R145" s="189" t="s">
        <v>135</v>
      </c>
      <c r="AT145" s="189" t="s">
        <v>131</v>
      </c>
      <c r="AU145" s="189" t="s">
        <v>83</v>
      </c>
      <c r="AY145" s="48" t="s">
        <v>129</v>
      </c>
      <c r="BE145" s="190">
        <f>IF(N145="základní",J145,0)</f>
        <v>0</v>
      </c>
      <c r="BF145" s="190">
        <f>IF(N145="snížená",J145,0)</f>
        <v>0</v>
      </c>
      <c r="BG145" s="190">
        <f>IF(N145="zákl. přenesená",J145,0)</f>
        <v>0</v>
      </c>
      <c r="BH145" s="190">
        <f>IF(N145="sníž. přenesená",J145,0)</f>
        <v>0</v>
      </c>
      <c r="BI145" s="190">
        <f>IF(N145="nulová",J145,0)</f>
        <v>0</v>
      </c>
      <c r="BJ145" s="48" t="s">
        <v>81</v>
      </c>
      <c r="BK145" s="190">
        <f>ROUND(I145*H145,2)</f>
        <v>0</v>
      </c>
      <c r="BL145" s="48" t="s">
        <v>135</v>
      </c>
      <c r="BM145" s="189" t="s">
        <v>150</v>
      </c>
    </row>
    <row r="146" spans="2:51" s="191" customFormat="1" ht="12">
      <c r="B146" s="192"/>
      <c r="D146" s="193" t="s">
        <v>141</v>
      </c>
      <c r="E146" s="194" t="s">
        <v>1</v>
      </c>
      <c r="F146" s="195" t="s">
        <v>151</v>
      </c>
      <c r="H146" s="196">
        <v>243</v>
      </c>
      <c r="L146" s="192"/>
      <c r="M146" s="197"/>
      <c r="N146" s="198"/>
      <c r="O146" s="198"/>
      <c r="P146" s="198"/>
      <c r="Q146" s="198"/>
      <c r="R146" s="198"/>
      <c r="S146" s="198"/>
      <c r="T146" s="199"/>
      <c r="AT146" s="194" t="s">
        <v>141</v>
      </c>
      <c r="AU146" s="194" t="s">
        <v>83</v>
      </c>
      <c r="AV146" s="191" t="s">
        <v>83</v>
      </c>
      <c r="AW146" s="191" t="s">
        <v>29</v>
      </c>
      <c r="AX146" s="191" t="s">
        <v>73</v>
      </c>
      <c r="AY146" s="194" t="s">
        <v>129</v>
      </c>
    </row>
    <row r="147" spans="2:51" s="200" customFormat="1" ht="12">
      <c r="B147" s="201"/>
      <c r="D147" s="193" t="s">
        <v>141</v>
      </c>
      <c r="E147" s="202" t="s">
        <v>1</v>
      </c>
      <c r="F147" s="203" t="s">
        <v>152</v>
      </c>
      <c r="H147" s="204">
        <v>243</v>
      </c>
      <c r="L147" s="201"/>
      <c r="M147" s="205"/>
      <c r="N147" s="206"/>
      <c r="O147" s="206"/>
      <c r="P147" s="206"/>
      <c r="Q147" s="206"/>
      <c r="R147" s="206"/>
      <c r="S147" s="206"/>
      <c r="T147" s="207"/>
      <c r="AT147" s="202" t="s">
        <v>141</v>
      </c>
      <c r="AU147" s="202" t="s">
        <v>83</v>
      </c>
      <c r="AV147" s="200" t="s">
        <v>135</v>
      </c>
      <c r="AW147" s="200" t="s">
        <v>29</v>
      </c>
      <c r="AX147" s="200" t="s">
        <v>81</v>
      </c>
      <c r="AY147" s="202" t="s">
        <v>129</v>
      </c>
    </row>
    <row r="148" spans="1:65" s="63" customFormat="1" ht="21.75" customHeight="1">
      <c r="A148" s="59"/>
      <c r="B148" s="60"/>
      <c r="C148" s="178" t="s">
        <v>153</v>
      </c>
      <c r="D148" s="178" t="s">
        <v>131</v>
      </c>
      <c r="E148" s="179" t="s">
        <v>154</v>
      </c>
      <c r="F148" s="180" t="s">
        <v>155</v>
      </c>
      <c r="G148" s="181" t="s">
        <v>139</v>
      </c>
      <c r="H148" s="182">
        <v>19.6</v>
      </c>
      <c r="I148" s="39"/>
      <c r="J148" s="183">
        <f>ROUND(I148*H148,2)</f>
        <v>0</v>
      </c>
      <c r="K148" s="184"/>
      <c r="L148" s="60"/>
      <c r="M148" s="185" t="s">
        <v>1</v>
      </c>
      <c r="N148" s="186" t="s">
        <v>38</v>
      </c>
      <c r="O148" s="187">
        <v>0.406</v>
      </c>
      <c r="P148" s="187">
        <f>O148*H148</f>
        <v>7.957600000000001</v>
      </c>
      <c r="Q148" s="187">
        <v>0</v>
      </c>
      <c r="R148" s="187">
        <f>Q148*H148</f>
        <v>0</v>
      </c>
      <c r="S148" s="187">
        <v>0</v>
      </c>
      <c r="T148" s="188">
        <f>S148*H148</f>
        <v>0</v>
      </c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R148" s="189" t="s">
        <v>135</v>
      </c>
      <c r="AT148" s="189" t="s">
        <v>131</v>
      </c>
      <c r="AU148" s="189" t="s">
        <v>83</v>
      </c>
      <c r="AY148" s="48" t="s">
        <v>129</v>
      </c>
      <c r="BE148" s="190">
        <f>IF(N148="základní",J148,0)</f>
        <v>0</v>
      </c>
      <c r="BF148" s="190">
        <f>IF(N148="snížená",J148,0)</f>
        <v>0</v>
      </c>
      <c r="BG148" s="190">
        <f>IF(N148="zákl. přenesená",J148,0)</f>
        <v>0</v>
      </c>
      <c r="BH148" s="190">
        <f>IF(N148="sníž. přenesená",J148,0)</f>
        <v>0</v>
      </c>
      <c r="BI148" s="190">
        <f>IF(N148="nulová",J148,0)</f>
        <v>0</v>
      </c>
      <c r="BJ148" s="48" t="s">
        <v>81</v>
      </c>
      <c r="BK148" s="190">
        <f>ROUND(I148*H148,2)</f>
        <v>0</v>
      </c>
      <c r="BL148" s="48" t="s">
        <v>135</v>
      </c>
      <c r="BM148" s="189" t="s">
        <v>156</v>
      </c>
    </row>
    <row r="149" spans="2:51" s="191" customFormat="1" ht="12">
      <c r="B149" s="192"/>
      <c r="D149" s="193" t="s">
        <v>141</v>
      </c>
      <c r="E149" s="194" t="s">
        <v>1</v>
      </c>
      <c r="F149" s="195" t="s">
        <v>157</v>
      </c>
      <c r="H149" s="196">
        <v>19.6</v>
      </c>
      <c r="L149" s="192"/>
      <c r="M149" s="197"/>
      <c r="N149" s="198"/>
      <c r="O149" s="198"/>
      <c r="P149" s="198"/>
      <c r="Q149" s="198"/>
      <c r="R149" s="198"/>
      <c r="S149" s="198"/>
      <c r="T149" s="199"/>
      <c r="AT149" s="194" t="s">
        <v>141</v>
      </c>
      <c r="AU149" s="194" t="s">
        <v>83</v>
      </c>
      <c r="AV149" s="191" t="s">
        <v>83</v>
      </c>
      <c r="AW149" s="191" t="s">
        <v>29</v>
      </c>
      <c r="AX149" s="191" t="s">
        <v>81</v>
      </c>
      <c r="AY149" s="194" t="s">
        <v>129</v>
      </c>
    </row>
    <row r="150" spans="1:65" s="63" customFormat="1" ht="21.75" customHeight="1">
      <c r="A150" s="59"/>
      <c r="B150" s="60"/>
      <c r="C150" s="178" t="s">
        <v>158</v>
      </c>
      <c r="D150" s="178" t="s">
        <v>131</v>
      </c>
      <c r="E150" s="179" t="s">
        <v>159</v>
      </c>
      <c r="F150" s="180" t="s">
        <v>160</v>
      </c>
      <c r="G150" s="181" t="s">
        <v>139</v>
      </c>
      <c r="H150" s="182">
        <v>10.441</v>
      </c>
      <c r="I150" s="39"/>
      <c r="J150" s="183">
        <f>ROUND(I150*H150,2)</f>
        <v>0</v>
      </c>
      <c r="K150" s="184"/>
      <c r="L150" s="60"/>
      <c r="M150" s="185" t="s">
        <v>1</v>
      </c>
      <c r="N150" s="186" t="s">
        <v>38</v>
      </c>
      <c r="O150" s="187">
        <v>4.493</v>
      </c>
      <c r="P150" s="187">
        <f>O150*H150</f>
        <v>46.911413</v>
      </c>
      <c r="Q150" s="187">
        <v>0</v>
      </c>
      <c r="R150" s="187">
        <f>Q150*H150</f>
        <v>0</v>
      </c>
      <c r="S150" s="187">
        <v>0</v>
      </c>
      <c r="T150" s="188">
        <f>S150*H150</f>
        <v>0</v>
      </c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R150" s="189" t="s">
        <v>135</v>
      </c>
      <c r="AT150" s="189" t="s">
        <v>131</v>
      </c>
      <c r="AU150" s="189" t="s">
        <v>83</v>
      </c>
      <c r="AY150" s="48" t="s">
        <v>129</v>
      </c>
      <c r="BE150" s="190">
        <f>IF(N150="základní",J150,0)</f>
        <v>0</v>
      </c>
      <c r="BF150" s="190">
        <f>IF(N150="snížená",J150,0)</f>
        <v>0</v>
      </c>
      <c r="BG150" s="190">
        <f>IF(N150="zákl. přenesená",J150,0)</f>
        <v>0</v>
      </c>
      <c r="BH150" s="190">
        <f>IF(N150="sníž. přenesená",J150,0)</f>
        <v>0</v>
      </c>
      <c r="BI150" s="190">
        <f>IF(N150="nulová",J150,0)</f>
        <v>0</v>
      </c>
      <c r="BJ150" s="48" t="s">
        <v>81</v>
      </c>
      <c r="BK150" s="190">
        <f>ROUND(I150*H150,2)</f>
        <v>0</v>
      </c>
      <c r="BL150" s="48" t="s">
        <v>135</v>
      </c>
      <c r="BM150" s="189" t="s">
        <v>161</v>
      </c>
    </row>
    <row r="151" spans="2:51" s="191" customFormat="1" ht="12">
      <c r="B151" s="192"/>
      <c r="D151" s="193" t="s">
        <v>141</v>
      </c>
      <c r="E151" s="194" t="s">
        <v>1</v>
      </c>
      <c r="F151" s="195" t="s">
        <v>162</v>
      </c>
      <c r="H151" s="196">
        <v>0.374</v>
      </c>
      <c r="L151" s="192"/>
      <c r="M151" s="197"/>
      <c r="N151" s="198"/>
      <c r="O151" s="198"/>
      <c r="P151" s="198"/>
      <c r="Q151" s="198"/>
      <c r="R151" s="198"/>
      <c r="S151" s="198"/>
      <c r="T151" s="199"/>
      <c r="AT151" s="194" t="s">
        <v>141</v>
      </c>
      <c r="AU151" s="194" t="s">
        <v>83</v>
      </c>
      <c r="AV151" s="191" t="s">
        <v>83</v>
      </c>
      <c r="AW151" s="191" t="s">
        <v>29</v>
      </c>
      <c r="AX151" s="191" t="s">
        <v>73</v>
      </c>
      <c r="AY151" s="194" t="s">
        <v>129</v>
      </c>
    </row>
    <row r="152" spans="2:51" s="191" customFormat="1" ht="12">
      <c r="B152" s="192"/>
      <c r="D152" s="193" t="s">
        <v>141</v>
      </c>
      <c r="E152" s="194" t="s">
        <v>1</v>
      </c>
      <c r="F152" s="195" t="s">
        <v>163</v>
      </c>
      <c r="H152" s="196">
        <v>9.603</v>
      </c>
      <c r="L152" s="192"/>
      <c r="M152" s="197"/>
      <c r="N152" s="198"/>
      <c r="O152" s="198"/>
      <c r="P152" s="198"/>
      <c r="Q152" s="198"/>
      <c r="R152" s="198"/>
      <c r="S152" s="198"/>
      <c r="T152" s="199"/>
      <c r="AT152" s="194" t="s">
        <v>141</v>
      </c>
      <c r="AU152" s="194" t="s">
        <v>83</v>
      </c>
      <c r="AV152" s="191" t="s">
        <v>83</v>
      </c>
      <c r="AW152" s="191" t="s">
        <v>29</v>
      </c>
      <c r="AX152" s="191" t="s">
        <v>73</v>
      </c>
      <c r="AY152" s="194" t="s">
        <v>129</v>
      </c>
    </row>
    <row r="153" spans="2:51" s="191" customFormat="1" ht="12">
      <c r="B153" s="192"/>
      <c r="D153" s="193" t="s">
        <v>141</v>
      </c>
      <c r="E153" s="194" t="s">
        <v>1</v>
      </c>
      <c r="F153" s="195" t="s">
        <v>164</v>
      </c>
      <c r="H153" s="196">
        <v>0.464</v>
      </c>
      <c r="L153" s="192"/>
      <c r="M153" s="197"/>
      <c r="N153" s="198"/>
      <c r="O153" s="198"/>
      <c r="P153" s="198"/>
      <c r="Q153" s="198"/>
      <c r="R153" s="198"/>
      <c r="S153" s="198"/>
      <c r="T153" s="199"/>
      <c r="AT153" s="194" t="s">
        <v>141</v>
      </c>
      <c r="AU153" s="194" t="s">
        <v>83</v>
      </c>
      <c r="AV153" s="191" t="s">
        <v>83</v>
      </c>
      <c r="AW153" s="191" t="s">
        <v>29</v>
      </c>
      <c r="AX153" s="191" t="s">
        <v>73</v>
      </c>
      <c r="AY153" s="194" t="s">
        <v>129</v>
      </c>
    </row>
    <row r="154" spans="2:51" s="200" customFormat="1" ht="12">
      <c r="B154" s="201"/>
      <c r="D154" s="193" t="s">
        <v>141</v>
      </c>
      <c r="E154" s="202" t="s">
        <v>1</v>
      </c>
      <c r="F154" s="203" t="s">
        <v>152</v>
      </c>
      <c r="H154" s="204">
        <v>10.441</v>
      </c>
      <c r="L154" s="201"/>
      <c r="M154" s="205"/>
      <c r="N154" s="206"/>
      <c r="O154" s="206"/>
      <c r="P154" s="206"/>
      <c r="Q154" s="206"/>
      <c r="R154" s="206"/>
      <c r="S154" s="206"/>
      <c r="T154" s="207"/>
      <c r="AT154" s="202" t="s">
        <v>141</v>
      </c>
      <c r="AU154" s="202" t="s">
        <v>83</v>
      </c>
      <c r="AV154" s="200" t="s">
        <v>135</v>
      </c>
      <c r="AW154" s="200" t="s">
        <v>29</v>
      </c>
      <c r="AX154" s="200" t="s">
        <v>81</v>
      </c>
      <c r="AY154" s="202" t="s">
        <v>129</v>
      </c>
    </row>
    <row r="155" spans="1:65" s="63" customFormat="1" ht="21.75" customHeight="1">
      <c r="A155" s="59"/>
      <c r="B155" s="60"/>
      <c r="C155" s="178" t="s">
        <v>165</v>
      </c>
      <c r="D155" s="178" t="s">
        <v>131</v>
      </c>
      <c r="E155" s="179" t="s">
        <v>166</v>
      </c>
      <c r="F155" s="180" t="s">
        <v>167</v>
      </c>
      <c r="G155" s="181" t="s">
        <v>139</v>
      </c>
      <c r="H155" s="182">
        <v>17</v>
      </c>
      <c r="I155" s="39"/>
      <c r="J155" s="183">
        <f>ROUND(I155*H155,2)</f>
        <v>0</v>
      </c>
      <c r="K155" s="184"/>
      <c r="L155" s="60"/>
      <c r="M155" s="185" t="s">
        <v>1</v>
      </c>
      <c r="N155" s="186" t="s">
        <v>38</v>
      </c>
      <c r="O155" s="187">
        <v>3.77</v>
      </c>
      <c r="P155" s="187">
        <f>O155*H155</f>
        <v>64.09</v>
      </c>
      <c r="Q155" s="187">
        <v>0</v>
      </c>
      <c r="R155" s="187">
        <f>Q155*H155</f>
        <v>0</v>
      </c>
      <c r="S155" s="187">
        <v>0</v>
      </c>
      <c r="T155" s="188">
        <f>S155*H155</f>
        <v>0</v>
      </c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R155" s="189" t="s">
        <v>135</v>
      </c>
      <c r="AT155" s="189" t="s">
        <v>131</v>
      </c>
      <c r="AU155" s="189" t="s">
        <v>83</v>
      </c>
      <c r="AY155" s="48" t="s">
        <v>129</v>
      </c>
      <c r="BE155" s="190">
        <f>IF(N155="základní",J155,0)</f>
        <v>0</v>
      </c>
      <c r="BF155" s="190">
        <f>IF(N155="snížená",J155,0)</f>
        <v>0</v>
      </c>
      <c r="BG155" s="190">
        <f>IF(N155="zákl. přenesená",J155,0)</f>
        <v>0</v>
      </c>
      <c r="BH155" s="190">
        <f>IF(N155="sníž. přenesená",J155,0)</f>
        <v>0</v>
      </c>
      <c r="BI155" s="190">
        <f>IF(N155="nulová",J155,0)</f>
        <v>0</v>
      </c>
      <c r="BJ155" s="48" t="s">
        <v>81</v>
      </c>
      <c r="BK155" s="190">
        <f>ROUND(I155*H155,2)</f>
        <v>0</v>
      </c>
      <c r="BL155" s="48" t="s">
        <v>135</v>
      </c>
      <c r="BM155" s="189" t="s">
        <v>168</v>
      </c>
    </row>
    <row r="156" spans="2:51" s="191" customFormat="1" ht="12">
      <c r="B156" s="192"/>
      <c r="D156" s="193" t="s">
        <v>141</v>
      </c>
      <c r="E156" s="194" t="s">
        <v>1</v>
      </c>
      <c r="F156" s="195" t="s">
        <v>169</v>
      </c>
      <c r="H156" s="196">
        <v>17</v>
      </c>
      <c r="L156" s="192"/>
      <c r="M156" s="197"/>
      <c r="N156" s="198"/>
      <c r="O156" s="198"/>
      <c r="P156" s="198"/>
      <c r="Q156" s="198"/>
      <c r="R156" s="198"/>
      <c r="S156" s="198"/>
      <c r="T156" s="199"/>
      <c r="AT156" s="194" t="s">
        <v>141</v>
      </c>
      <c r="AU156" s="194" t="s">
        <v>83</v>
      </c>
      <c r="AV156" s="191" t="s">
        <v>83</v>
      </c>
      <c r="AW156" s="191" t="s">
        <v>29</v>
      </c>
      <c r="AX156" s="191" t="s">
        <v>81</v>
      </c>
      <c r="AY156" s="194" t="s">
        <v>129</v>
      </c>
    </row>
    <row r="157" spans="1:65" s="63" customFormat="1" ht="21.75" customHeight="1">
      <c r="A157" s="59"/>
      <c r="B157" s="60"/>
      <c r="C157" s="178" t="s">
        <v>170</v>
      </c>
      <c r="D157" s="178" t="s">
        <v>131</v>
      </c>
      <c r="E157" s="179" t="s">
        <v>171</v>
      </c>
      <c r="F157" s="180" t="s">
        <v>172</v>
      </c>
      <c r="G157" s="181" t="s">
        <v>139</v>
      </c>
      <c r="H157" s="182">
        <v>0.288</v>
      </c>
      <c r="I157" s="39"/>
      <c r="J157" s="183">
        <f>ROUND(I157*H157,2)</f>
        <v>0</v>
      </c>
      <c r="K157" s="184"/>
      <c r="L157" s="60"/>
      <c r="M157" s="185" t="s">
        <v>1</v>
      </c>
      <c r="N157" s="186" t="s">
        <v>38</v>
      </c>
      <c r="O157" s="187">
        <v>7.133</v>
      </c>
      <c r="P157" s="187">
        <f>O157*H157</f>
        <v>2.0543039999999997</v>
      </c>
      <c r="Q157" s="187">
        <v>0</v>
      </c>
      <c r="R157" s="187">
        <f>Q157*H157</f>
        <v>0</v>
      </c>
      <c r="S157" s="187">
        <v>0</v>
      </c>
      <c r="T157" s="188">
        <f>S157*H157</f>
        <v>0</v>
      </c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R157" s="189" t="s">
        <v>135</v>
      </c>
      <c r="AT157" s="189" t="s">
        <v>131</v>
      </c>
      <c r="AU157" s="189" t="s">
        <v>83</v>
      </c>
      <c r="AY157" s="48" t="s">
        <v>129</v>
      </c>
      <c r="BE157" s="190">
        <f>IF(N157="základní",J157,0)</f>
        <v>0</v>
      </c>
      <c r="BF157" s="190">
        <f>IF(N157="snížená",J157,0)</f>
        <v>0</v>
      </c>
      <c r="BG157" s="190">
        <f>IF(N157="zákl. přenesená",J157,0)</f>
        <v>0</v>
      </c>
      <c r="BH157" s="190">
        <f>IF(N157="sníž. přenesená",J157,0)</f>
        <v>0</v>
      </c>
      <c r="BI157" s="190">
        <f>IF(N157="nulová",J157,0)</f>
        <v>0</v>
      </c>
      <c r="BJ157" s="48" t="s">
        <v>81</v>
      </c>
      <c r="BK157" s="190">
        <f>ROUND(I157*H157,2)</f>
        <v>0</v>
      </c>
      <c r="BL157" s="48" t="s">
        <v>135</v>
      </c>
      <c r="BM157" s="189" t="s">
        <v>173</v>
      </c>
    </row>
    <row r="158" spans="2:51" s="191" customFormat="1" ht="12">
      <c r="B158" s="192"/>
      <c r="D158" s="193" t="s">
        <v>141</v>
      </c>
      <c r="E158" s="194" t="s">
        <v>1</v>
      </c>
      <c r="F158" s="195" t="s">
        <v>174</v>
      </c>
      <c r="H158" s="196">
        <v>0.288</v>
      </c>
      <c r="L158" s="192"/>
      <c r="M158" s="197"/>
      <c r="N158" s="198"/>
      <c r="O158" s="198"/>
      <c r="P158" s="198"/>
      <c r="Q158" s="198"/>
      <c r="R158" s="198"/>
      <c r="S158" s="198"/>
      <c r="T158" s="199"/>
      <c r="AT158" s="194" t="s">
        <v>141</v>
      </c>
      <c r="AU158" s="194" t="s">
        <v>83</v>
      </c>
      <c r="AV158" s="191" t="s">
        <v>83</v>
      </c>
      <c r="AW158" s="191" t="s">
        <v>29</v>
      </c>
      <c r="AX158" s="191" t="s">
        <v>81</v>
      </c>
      <c r="AY158" s="194" t="s">
        <v>129</v>
      </c>
    </row>
    <row r="159" spans="1:65" s="63" customFormat="1" ht="33" customHeight="1">
      <c r="A159" s="59"/>
      <c r="B159" s="60"/>
      <c r="C159" s="178" t="s">
        <v>175</v>
      </c>
      <c r="D159" s="178" t="s">
        <v>131</v>
      </c>
      <c r="E159" s="179" t="s">
        <v>176</v>
      </c>
      <c r="F159" s="180" t="s">
        <v>177</v>
      </c>
      <c r="G159" s="181" t="s">
        <v>139</v>
      </c>
      <c r="H159" s="182">
        <v>27.729</v>
      </c>
      <c r="I159" s="39"/>
      <c r="J159" s="183">
        <f>ROUND(I159*H159,2)</f>
        <v>0</v>
      </c>
      <c r="K159" s="184"/>
      <c r="L159" s="60"/>
      <c r="M159" s="185" t="s">
        <v>1</v>
      </c>
      <c r="N159" s="186" t="s">
        <v>38</v>
      </c>
      <c r="O159" s="187">
        <v>0.291</v>
      </c>
      <c r="P159" s="187">
        <f>O159*H159</f>
        <v>8.069139</v>
      </c>
      <c r="Q159" s="187">
        <v>0</v>
      </c>
      <c r="R159" s="187">
        <f>Q159*H159</f>
        <v>0</v>
      </c>
      <c r="S159" s="187">
        <v>0</v>
      </c>
      <c r="T159" s="188">
        <f>S159*H159</f>
        <v>0</v>
      </c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R159" s="189" t="s">
        <v>135</v>
      </c>
      <c r="AT159" s="189" t="s">
        <v>131</v>
      </c>
      <c r="AU159" s="189" t="s">
        <v>83</v>
      </c>
      <c r="AY159" s="48" t="s">
        <v>129</v>
      </c>
      <c r="BE159" s="190">
        <f>IF(N159="základní",J159,0)</f>
        <v>0</v>
      </c>
      <c r="BF159" s="190">
        <f>IF(N159="snížená",J159,0)</f>
        <v>0</v>
      </c>
      <c r="BG159" s="190">
        <f>IF(N159="zákl. přenesená",J159,0)</f>
        <v>0</v>
      </c>
      <c r="BH159" s="190">
        <f>IF(N159="sníž. přenesená",J159,0)</f>
        <v>0</v>
      </c>
      <c r="BI159" s="190">
        <f>IF(N159="nulová",J159,0)</f>
        <v>0</v>
      </c>
      <c r="BJ159" s="48" t="s">
        <v>81</v>
      </c>
      <c r="BK159" s="190">
        <f>ROUND(I159*H159,2)</f>
        <v>0</v>
      </c>
      <c r="BL159" s="48" t="s">
        <v>135</v>
      </c>
      <c r="BM159" s="189" t="s">
        <v>178</v>
      </c>
    </row>
    <row r="160" spans="2:51" s="191" customFormat="1" ht="12">
      <c r="B160" s="192"/>
      <c r="D160" s="193" t="s">
        <v>141</v>
      </c>
      <c r="E160" s="194" t="s">
        <v>1</v>
      </c>
      <c r="F160" s="195" t="s">
        <v>179</v>
      </c>
      <c r="H160" s="196">
        <v>27.729</v>
      </c>
      <c r="L160" s="192"/>
      <c r="M160" s="197"/>
      <c r="N160" s="198"/>
      <c r="O160" s="198"/>
      <c r="P160" s="198"/>
      <c r="Q160" s="198"/>
      <c r="R160" s="198"/>
      <c r="S160" s="198"/>
      <c r="T160" s="199"/>
      <c r="AT160" s="194" t="s">
        <v>141</v>
      </c>
      <c r="AU160" s="194" t="s">
        <v>83</v>
      </c>
      <c r="AV160" s="191" t="s">
        <v>83</v>
      </c>
      <c r="AW160" s="191" t="s">
        <v>29</v>
      </c>
      <c r="AX160" s="191" t="s">
        <v>81</v>
      </c>
      <c r="AY160" s="194" t="s">
        <v>129</v>
      </c>
    </row>
    <row r="161" spans="1:65" s="63" customFormat="1" ht="33" customHeight="1">
      <c r="A161" s="59"/>
      <c r="B161" s="60"/>
      <c r="C161" s="178" t="s">
        <v>180</v>
      </c>
      <c r="D161" s="178" t="s">
        <v>131</v>
      </c>
      <c r="E161" s="179" t="s">
        <v>181</v>
      </c>
      <c r="F161" s="180" t="s">
        <v>182</v>
      </c>
      <c r="G161" s="181" t="s">
        <v>139</v>
      </c>
      <c r="H161" s="182">
        <v>110.916</v>
      </c>
      <c r="I161" s="39"/>
      <c r="J161" s="183">
        <f>ROUND(I161*H161,2)</f>
        <v>0</v>
      </c>
      <c r="K161" s="184"/>
      <c r="L161" s="60"/>
      <c r="M161" s="185" t="s">
        <v>1</v>
      </c>
      <c r="N161" s="186" t="s">
        <v>38</v>
      </c>
      <c r="O161" s="187">
        <v>0.316</v>
      </c>
      <c r="P161" s="187">
        <f>O161*H161</f>
        <v>35.049456</v>
      </c>
      <c r="Q161" s="187">
        <v>0</v>
      </c>
      <c r="R161" s="187">
        <f>Q161*H161</f>
        <v>0</v>
      </c>
      <c r="S161" s="187">
        <v>0</v>
      </c>
      <c r="T161" s="188">
        <f>S161*H161</f>
        <v>0</v>
      </c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R161" s="189" t="s">
        <v>135</v>
      </c>
      <c r="AT161" s="189" t="s">
        <v>131</v>
      </c>
      <c r="AU161" s="189" t="s">
        <v>83</v>
      </c>
      <c r="AY161" s="48" t="s">
        <v>129</v>
      </c>
      <c r="BE161" s="190">
        <f>IF(N161="základní",J161,0)</f>
        <v>0</v>
      </c>
      <c r="BF161" s="190">
        <f>IF(N161="snížená",J161,0)</f>
        <v>0</v>
      </c>
      <c r="BG161" s="190">
        <f>IF(N161="zákl. přenesená",J161,0)</f>
        <v>0</v>
      </c>
      <c r="BH161" s="190">
        <f>IF(N161="sníž. přenesená",J161,0)</f>
        <v>0</v>
      </c>
      <c r="BI161" s="190">
        <f>IF(N161="nulová",J161,0)</f>
        <v>0</v>
      </c>
      <c r="BJ161" s="48" t="s">
        <v>81</v>
      </c>
      <c r="BK161" s="190">
        <f>ROUND(I161*H161,2)</f>
        <v>0</v>
      </c>
      <c r="BL161" s="48" t="s">
        <v>135</v>
      </c>
      <c r="BM161" s="189" t="s">
        <v>183</v>
      </c>
    </row>
    <row r="162" spans="2:51" s="191" customFormat="1" ht="12">
      <c r="B162" s="192"/>
      <c r="D162" s="193" t="s">
        <v>141</v>
      </c>
      <c r="E162" s="194" t="s">
        <v>1</v>
      </c>
      <c r="F162" s="195" t="s">
        <v>184</v>
      </c>
      <c r="H162" s="196">
        <v>110.916</v>
      </c>
      <c r="L162" s="192"/>
      <c r="M162" s="197"/>
      <c r="N162" s="198"/>
      <c r="O162" s="198"/>
      <c r="P162" s="198"/>
      <c r="Q162" s="198"/>
      <c r="R162" s="198"/>
      <c r="S162" s="198"/>
      <c r="T162" s="199"/>
      <c r="AT162" s="194" t="s">
        <v>141</v>
      </c>
      <c r="AU162" s="194" t="s">
        <v>83</v>
      </c>
      <c r="AV162" s="191" t="s">
        <v>83</v>
      </c>
      <c r="AW162" s="191" t="s">
        <v>29</v>
      </c>
      <c r="AX162" s="191" t="s">
        <v>81</v>
      </c>
      <c r="AY162" s="194" t="s">
        <v>129</v>
      </c>
    </row>
    <row r="163" spans="1:65" s="63" customFormat="1" ht="21.75" customHeight="1">
      <c r="A163" s="59"/>
      <c r="B163" s="60"/>
      <c r="C163" s="178" t="s">
        <v>185</v>
      </c>
      <c r="D163" s="178" t="s">
        <v>131</v>
      </c>
      <c r="E163" s="179" t="s">
        <v>186</v>
      </c>
      <c r="F163" s="180" t="s">
        <v>187</v>
      </c>
      <c r="G163" s="181" t="s">
        <v>139</v>
      </c>
      <c r="H163" s="182">
        <v>37.74</v>
      </c>
      <c r="I163" s="39"/>
      <c r="J163" s="183">
        <f>ROUND(I163*H163,2)</f>
        <v>0</v>
      </c>
      <c r="K163" s="184"/>
      <c r="L163" s="60"/>
      <c r="M163" s="185" t="s">
        <v>1</v>
      </c>
      <c r="N163" s="186" t="s">
        <v>38</v>
      </c>
      <c r="O163" s="187">
        <v>0.07</v>
      </c>
      <c r="P163" s="187">
        <f>O163*H163</f>
        <v>2.6418000000000004</v>
      </c>
      <c r="Q163" s="187">
        <v>0</v>
      </c>
      <c r="R163" s="187">
        <f>Q163*H163</f>
        <v>0</v>
      </c>
      <c r="S163" s="187">
        <v>0</v>
      </c>
      <c r="T163" s="188">
        <f>S163*H163</f>
        <v>0</v>
      </c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R163" s="189" t="s">
        <v>135</v>
      </c>
      <c r="AT163" s="189" t="s">
        <v>131</v>
      </c>
      <c r="AU163" s="189" t="s">
        <v>83</v>
      </c>
      <c r="AY163" s="48" t="s">
        <v>129</v>
      </c>
      <c r="BE163" s="190">
        <f>IF(N163="základní",J163,0)</f>
        <v>0</v>
      </c>
      <c r="BF163" s="190">
        <f>IF(N163="snížená",J163,0)</f>
        <v>0</v>
      </c>
      <c r="BG163" s="190">
        <f>IF(N163="zákl. přenesená",J163,0)</f>
        <v>0</v>
      </c>
      <c r="BH163" s="190">
        <f>IF(N163="sníž. přenesená",J163,0)</f>
        <v>0</v>
      </c>
      <c r="BI163" s="190">
        <f>IF(N163="nulová",J163,0)</f>
        <v>0</v>
      </c>
      <c r="BJ163" s="48" t="s">
        <v>81</v>
      </c>
      <c r="BK163" s="190">
        <f>ROUND(I163*H163,2)</f>
        <v>0</v>
      </c>
      <c r="BL163" s="48" t="s">
        <v>135</v>
      </c>
      <c r="BM163" s="189" t="s">
        <v>188</v>
      </c>
    </row>
    <row r="164" spans="2:51" s="208" customFormat="1" ht="12">
      <c r="B164" s="209"/>
      <c r="D164" s="193" t="s">
        <v>141</v>
      </c>
      <c r="E164" s="210" t="s">
        <v>1</v>
      </c>
      <c r="F164" s="211" t="s">
        <v>189</v>
      </c>
      <c r="H164" s="210" t="s">
        <v>1</v>
      </c>
      <c r="L164" s="209"/>
      <c r="M164" s="212"/>
      <c r="N164" s="213"/>
      <c r="O164" s="213"/>
      <c r="P164" s="213"/>
      <c r="Q164" s="213"/>
      <c r="R164" s="213"/>
      <c r="S164" s="213"/>
      <c r="T164" s="214"/>
      <c r="AT164" s="210" t="s">
        <v>141</v>
      </c>
      <c r="AU164" s="210" t="s">
        <v>83</v>
      </c>
      <c r="AV164" s="208" t="s">
        <v>81</v>
      </c>
      <c r="AW164" s="208" t="s">
        <v>29</v>
      </c>
      <c r="AX164" s="208" t="s">
        <v>73</v>
      </c>
      <c r="AY164" s="210" t="s">
        <v>129</v>
      </c>
    </row>
    <row r="165" spans="2:51" s="191" customFormat="1" ht="12">
      <c r="B165" s="192"/>
      <c r="D165" s="193" t="s">
        <v>141</v>
      </c>
      <c r="E165" s="194" t="s">
        <v>1</v>
      </c>
      <c r="F165" s="195" t="s">
        <v>190</v>
      </c>
      <c r="H165" s="196">
        <v>13.24</v>
      </c>
      <c r="L165" s="192"/>
      <c r="M165" s="197"/>
      <c r="N165" s="198"/>
      <c r="O165" s="198"/>
      <c r="P165" s="198"/>
      <c r="Q165" s="198"/>
      <c r="R165" s="198"/>
      <c r="S165" s="198"/>
      <c r="T165" s="199"/>
      <c r="AT165" s="194" t="s">
        <v>141</v>
      </c>
      <c r="AU165" s="194" t="s">
        <v>83</v>
      </c>
      <c r="AV165" s="191" t="s">
        <v>83</v>
      </c>
      <c r="AW165" s="191" t="s">
        <v>29</v>
      </c>
      <c r="AX165" s="191" t="s">
        <v>73</v>
      </c>
      <c r="AY165" s="194" t="s">
        <v>129</v>
      </c>
    </row>
    <row r="166" spans="2:51" s="191" customFormat="1" ht="12">
      <c r="B166" s="192"/>
      <c r="D166" s="193" t="s">
        <v>141</v>
      </c>
      <c r="E166" s="194" t="s">
        <v>1</v>
      </c>
      <c r="F166" s="195" t="s">
        <v>191</v>
      </c>
      <c r="H166" s="196">
        <v>24.5</v>
      </c>
      <c r="L166" s="192"/>
      <c r="M166" s="197"/>
      <c r="N166" s="198"/>
      <c r="O166" s="198"/>
      <c r="P166" s="198"/>
      <c r="Q166" s="198"/>
      <c r="R166" s="198"/>
      <c r="S166" s="198"/>
      <c r="T166" s="199"/>
      <c r="AT166" s="194" t="s">
        <v>141</v>
      </c>
      <c r="AU166" s="194" t="s">
        <v>83</v>
      </c>
      <c r="AV166" s="191" t="s">
        <v>83</v>
      </c>
      <c r="AW166" s="191" t="s">
        <v>29</v>
      </c>
      <c r="AX166" s="191" t="s">
        <v>73</v>
      </c>
      <c r="AY166" s="194" t="s">
        <v>129</v>
      </c>
    </row>
    <row r="167" spans="2:51" s="200" customFormat="1" ht="12">
      <c r="B167" s="201"/>
      <c r="D167" s="193" t="s">
        <v>141</v>
      </c>
      <c r="E167" s="202" t="s">
        <v>1</v>
      </c>
      <c r="F167" s="203" t="s">
        <v>152</v>
      </c>
      <c r="H167" s="204">
        <v>37.74</v>
      </c>
      <c r="L167" s="201"/>
      <c r="M167" s="205"/>
      <c r="N167" s="206"/>
      <c r="O167" s="206"/>
      <c r="P167" s="206"/>
      <c r="Q167" s="206"/>
      <c r="R167" s="206"/>
      <c r="S167" s="206"/>
      <c r="T167" s="207"/>
      <c r="AT167" s="202" t="s">
        <v>141</v>
      </c>
      <c r="AU167" s="202" t="s">
        <v>83</v>
      </c>
      <c r="AV167" s="200" t="s">
        <v>135</v>
      </c>
      <c r="AW167" s="200" t="s">
        <v>29</v>
      </c>
      <c r="AX167" s="200" t="s">
        <v>81</v>
      </c>
      <c r="AY167" s="202" t="s">
        <v>129</v>
      </c>
    </row>
    <row r="168" spans="1:65" s="63" customFormat="1" ht="21.75" customHeight="1">
      <c r="A168" s="59"/>
      <c r="B168" s="60"/>
      <c r="C168" s="178" t="s">
        <v>192</v>
      </c>
      <c r="D168" s="178" t="s">
        <v>131</v>
      </c>
      <c r="E168" s="179" t="s">
        <v>193</v>
      </c>
      <c r="F168" s="180" t="s">
        <v>194</v>
      </c>
      <c r="G168" s="181" t="s">
        <v>139</v>
      </c>
      <c r="H168" s="182">
        <v>38.589</v>
      </c>
      <c r="I168" s="39"/>
      <c r="J168" s="183">
        <f>ROUND(I168*H168,2)</f>
        <v>0</v>
      </c>
      <c r="K168" s="184"/>
      <c r="L168" s="60"/>
      <c r="M168" s="185" t="s">
        <v>1</v>
      </c>
      <c r="N168" s="186" t="s">
        <v>38</v>
      </c>
      <c r="O168" s="187">
        <v>0.087</v>
      </c>
      <c r="P168" s="187">
        <f>O168*H168</f>
        <v>3.3572429999999995</v>
      </c>
      <c r="Q168" s="187">
        <v>0</v>
      </c>
      <c r="R168" s="187">
        <f>Q168*H168</f>
        <v>0</v>
      </c>
      <c r="S168" s="187">
        <v>0</v>
      </c>
      <c r="T168" s="188">
        <f>S168*H168</f>
        <v>0</v>
      </c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R168" s="189" t="s">
        <v>135</v>
      </c>
      <c r="AT168" s="189" t="s">
        <v>131</v>
      </c>
      <c r="AU168" s="189" t="s">
        <v>83</v>
      </c>
      <c r="AY168" s="48" t="s">
        <v>129</v>
      </c>
      <c r="BE168" s="190">
        <f>IF(N168="základní",J168,0)</f>
        <v>0</v>
      </c>
      <c r="BF168" s="190">
        <f>IF(N168="snížená",J168,0)</f>
        <v>0</v>
      </c>
      <c r="BG168" s="190">
        <f>IF(N168="zákl. přenesená",J168,0)</f>
        <v>0</v>
      </c>
      <c r="BH168" s="190">
        <f>IF(N168="sníž. přenesená",J168,0)</f>
        <v>0</v>
      </c>
      <c r="BI168" s="190">
        <f>IF(N168="nulová",J168,0)</f>
        <v>0</v>
      </c>
      <c r="BJ168" s="48" t="s">
        <v>81</v>
      </c>
      <c r="BK168" s="190">
        <f>ROUND(I168*H168,2)</f>
        <v>0</v>
      </c>
      <c r="BL168" s="48" t="s">
        <v>135</v>
      </c>
      <c r="BM168" s="189" t="s">
        <v>195</v>
      </c>
    </row>
    <row r="169" spans="2:51" s="191" customFormat="1" ht="12">
      <c r="B169" s="192"/>
      <c r="D169" s="193" t="s">
        <v>141</v>
      </c>
      <c r="E169" s="194" t="s">
        <v>1</v>
      </c>
      <c r="F169" s="195" t="s">
        <v>196</v>
      </c>
      <c r="H169" s="196">
        <v>10.441</v>
      </c>
      <c r="L169" s="192"/>
      <c r="M169" s="197"/>
      <c r="N169" s="198"/>
      <c r="O169" s="198"/>
      <c r="P169" s="198"/>
      <c r="Q169" s="198"/>
      <c r="R169" s="198"/>
      <c r="S169" s="198"/>
      <c r="T169" s="199"/>
      <c r="AT169" s="194" t="s">
        <v>141</v>
      </c>
      <c r="AU169" s="194" t="s">
        <v>83</v>
      </c>
      <c r="AV169" s="191" t="s">
        <v>83</v>
      </c>
      <c r="AW169" s="191" t="s">
        <v>29</v>
      </c>
      <c r="AX169" s="191" t="s">
        <v>73</v>
      </c>
      <c r="AY169" s="194" t="s">
        <v>129</v>
      </c>
    </row>
    <row r="170" spans="2:51" s="191" customFormat="1" ht="12">
      <c r="B170" s="192"/>
      <c r="D170" s="193" t="s">
        <v>141</v>
      </c>
      <c r="E170" s="194" t="s">
        <v>1</v>
      </c>
      <c r="F170" s="195" t="s">
        <v>197</v>
      </c>
      <c r="H170" s="196">
        <v>17</v>
      </c>
      <c r="L170" s="192"/>
      <c r="M170" s="197"/>
      <c r="N170" s="198"/>
      <c r="O170" s="198"/>
      <c r="P170" s="198"/>
      <c r="Q170" s="198"/>
      <c r="R170" s="198"/>
      <c r="S170" s="198"/>
      <c r="T170" s="199"/>
      <c r="AT170" s="194" t="s">
        <v>141</v>
      </c>
      <c r="AU170" s="194" t="s">
        <v>83</v>
      </c>
      <c r="AV170" s="191" t="s">
        <v>83</v>
      </c>
      <c r="AW170" s="191" t="s">
        <v>29</v>
      </c>
      <c r="AX170" s="191" t="s">
        <v>73</v>
      </c>
      <c r="AY170" s="194" t="s">
        <v>129</v>
      </c>
    </row>
    <row r="171" spans="2:51" s="191" customFormat="1" ht="12">
      <c r="B171" s="192"/>
      <c r="D171" s="193" t="s">
        <v>141</v>
      </c>
      <c r="E171" s="194" t="s">
        <v>1</v>
      </c>
      <c r="F171" s="195" t="s">
        <v>198</v>
      </c>
      <c r="H171" s="196">
        <v>0.288</v>
      </c>
      <c r="L171" s="192"/>
      <c r="M171" s="197"/>
      <c r="N171" s="198"/>
      <c r="O171" s="198"/>
      <c r="P171" s="198"/>
      <c r="Q171" s="198"/>
      <c r="R171" s="198"/>
      <c r="S171" s="198"/>
      <c r="T171" s="199"/>
      <c r="AT171" s="194" t="s">
        <v>141</v>
      </c>
      <c r="AU171" s="194" t="s">
        <v>83</v>
      </c>
      <c r="AV171" s="191" t="s">
        <v>83</v>
      </c>
      <c r="AW171" s="191" t="s">
        <v>29</v>
      </c>
      <c r="AX171" s="191" t="s">
        <v>73</v>
      </c>
      <c r="AY171" s="194" t="s">
        <v>129</v>
      </c>
    </row>
    <row r="172" spans="2:51" s="191" customFormat="1" ht="12">
      <c r="B172" s="192"/>
      <c r="D172" s="193" t="s">
        <v>141</v>
      </c>
      <c r="E172" s="194" t="s">
        <v>1</v>
      </c>
      <c r="F172" s="195" t="s">
        <v>199</v>
      </c>
      <c r="H172" s="196">
        <v>10.86</v>
      </c>
      <c r="L172" s="192"/>
      <c r="M172" s="197"/>
      <c r="N172" s="198"/>
      <c r="O172" s="198"/>
      <c r="P172" s="198"/>
      <c r="Q172" s="198"/>
      <c r="R172" s="198"/>
      <c r="S172" s="198"/>
      <c r="T172" s="199"/>
      <c r="AT172" s="194" t="s">
        <v>141</v>
      </c>
      <c r="AU172" s="194" t="s">
        <v>83</v>
      </c>
      <c r="AV172" s="191" t="s">
        <v>83</v>
      </c>
      <c r="AW172" s="191" t="s">
        <v>29</v>
      </c>
      <c r="AX172" s="191" t="s">
        <v>73</v>
      </c>
      <c r="AY172" s="194" t="s">
        <v>129</v>
      </c>
    </row>
    <row r="173" spans="2:51" s="200" customFormat="1" ht="12">
      <c r="B173" s="201"/>
      <c r="D173" s="193" t="s">
        <v>141</v>
      </c>
      <c r="E173" s="202" t="s">
        <v>1</v>
      </c>
      <c r="F173" s="203" t="s">
        <v>152</v>
      </c>
      <c r="H173" s="204">
        <v>38.589</v>
      </c>
      <c r="L173" s="201"/>
      <c r="M173" s="205"/>
      <c r="N173" s="206"/>
      <c r="O173" s="206"/>
      <c r="P173" s="206"/>
      <c r="Q173" s="206"/>
      <c r="R173" s="206"/>
      <c r="S173" s="206"/>
      <c r="T173" s="207"/>
      <c r="AT173" s="202" t="s">
        <v>141</v>
      </c>
      <c r="AU173" s="202" t="s">
        <v>83</v>
      </c>
      <c r="AV173" s="200" t="s">
        <v>135</v>
      </c>
      <c r="AW173" s="200" t="s">
        <v>29</v>
      </c>
      <c r="AX173" s="200" t="s">
        <v>81</v>
      </c>
      <c r="AY173" s="202" t="s">
        <v>129</v>
      </c>
    </row>
    <row r="174" spans="1:65" s="63" customFormat="1" ht="33" customHeight="1">
      <c r="A174" s="59"/>
      <c r="B174" s="60"/>
      <c r="C174" s="178" t="s">
        <v>200</v>
      </c>
      <c r="D174" s="178" t="s">
        <v>131</v>
      </c>
      <c r="E174" s="179" t="s">
        <v>201</v>
      </c>
      <c r="F174" s="180" t="s">
        <v>202</v>
      </c>
      <c r="G174" s="181" t="s">
        <v>139</v>
      </c>
      <c r="H174" s="182">
        <v>385.89</v>
      </c>
      <c r="I174" s="39"/>
      <c r="J174" s="183">
        <f>ROUND(I174*H174,2)</f>
        <v>0</v>
      </c>
      <c r="K174" s="184"/>
      <c r="L174" s="60"/>
      <c r="M174" s="185" t="s">
        <v>1</v>
      </c>
      <c r="N174" s="186" t="s">
        <v>38</v>
      </c>
      <c r="O174" s="187">
        <v>0.005</v>
      </c>
      <c r="P174" s="187">
        <f>O174*H174</f>
        <v>1.9294499999999999</v>
      </c>
      <c r="Q174" s="187">
        <v>0</v>
      </c>
      <c r="R174" s="187">
        <f>Q174*H174</f>
        <v>0</v>
      </c>
      <c r="S174" s="187">
        <v>0</v>
      </c>
      <c r="T174" s="188">
        <f>S174*H174</f>
        <v>0</v>
      </c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R174" s="189" t="s">
        <v>135</v>
      </c>
      <c r="AT174" s="189" t="s">
        <v>131</v>
      </c>
      <c r="AU174" s="189" t="s">
        <v>83</v>
      </c>
      <c r="AY174" s="48" t="s">
        <v>129</v>
      </c>
      <c r="BE174" s="190">
        <f>IF(N174="základní",J174,0)</f>
        <v>0</v>
      </c>
      <c r="BF174" s="190">
        <f>IF(N174="snížená",J174,0)</f>
        <v>0</v>
      </c>
      <c r="BG174" s="190">
        <f>IF(N174="zákl. přenesená",J174,0)</f>
        <v>0</v>
      </c>
      <c r="BH174" s="190">
        <f>IF(N174="sníž. přenesená",J174,0)</f>
        <v>0</v>
      </c>
      <c r="BI174" s="190">
        <f>IF(N174="nulová",J174,0)</f>
        <v>0</v>
      </c>
      <c r="BJ174" s="48" t="s">
        <v>81</v>
      </c>
      <c r="BK174" s="190">
        <f>ROUND(I174*H174,2)</f>
        <v>0</v>
      </c>
      <c r="BL174" s="48" t="s">
        <v>135</v>
      </c>
      <c r="BM174" s="189" t="s">
        <v>203</v>
      </c>
    </row>
    <row r="175" spans="2:51" s="191" customFormat="1" ht="12">
      <c r="B175" s="192"/>
      <c r="D175" s="193" t="s">
        <v>141</v>
      </c>
      <c r="E175" s="194" t="s">
        <v>1</v>
      </c>
      <c r="F175" s="195" t="s">
        <v>204</v>
      </c>
      <c r="H175" s="196">
        <v>385.89</v>
      </c>
      <c r="L175" s="192"/>
      <c r="M175" s="197"/>
      <c r="N175" s="198"/>
      <c r="O175" s="198"/>
      <c r="P175" s="198"/>
      <c r="Q175" s="198"/>
      <c r="R175" s="198"/>
      <c r="S175" s="198"/>
      <c r="T175" s="199"/>
      <c r="AT175" s="194" t="s">
        <v>141</v>
      </c>
      <c r="AU175" s="194" t="s">
        <v>83</v>
      </c>
      <c r="AV175" s="191" t="s">
        <v>83</v>
      </c>
      <c r="AW175" s="191" t="s">
        <v>29</v>
      </c>
      <c r="AX175" s="191" t="s">
        <v>81</v>
      </c>
      <c r="AY175" s="194" t="s">
        <v>129</v>
      </c>
    </row>
    <row r="176" spans="1:65" s="63" customFormat="1" ht="21.75" customHeight="1">
      <c r="A176" s="59"/>
      <c r="B176" s="60"/>
      <c r="C176" s="178" t="s">
        <v>205</v>
      </c>
      <c r="D176" s="178" t="s">
        <v>131</v>
      </c>
      <c r="E176" s="179" t="s">
        <v>206</v>
      </c>
      <c r="F176" s="180" t="s">
        <v>207</v>
      </c>
      <c r="G176" s="181" t="s">
        <v>139</v>
      </c>
      <c r="H176" s="182">
        <v>37.74</v>
      </c>
      <c r="I176" s="39"/>
      <c r="J176" s="183">
        <f>ROUND(I176*H176,2)</f>
        <v>0</v>
      </c>
      <c r="K176" s="184"/>
      <c r="L176" s="60"/>
      <c r="M176" s="185" t="s">
        <v>1</v>
      </c>
      <c r="N176" s="186" t="s">
        <v>38</v>
      </c>
      <c r="O176" s="187">
        <v>0.197</v>
      </c>
      <c r="P176" s="187">
        <f>O176*H176</f>
        <v>7.434780000000001</v>
      </c>
      <c r="Q176" s="187">
        <v>0</v>
      </c>
      <c r="R176" s="187">
        <f>Q176*H176</f>
        <v>0</v>
      </c>
      <c r="S176" s="187">
        <v>0</v>
      </c>
      <c r="T176" s="188">
        <f>S176*H176</f>
        <v>0</v>
      </c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R176" s="189" t="s">
        <v>135</v>
      </c>
      <c r="AT176" s="189" t="s">
        <v>131</v>
      </c>
      <c r="AU176" s="189" t="s">
        <v>83</v>
      </c>
      <c r="AY176" s="48" t="s">
        <v>129</v>
      </c>
      <c r="BE176" s="190">
        <f>IF(N176="základní",J176,0)</f>
        <v>0</v>
      </c>
      <c r="BF176" s="190">
        <f>IF(N176="snížená",J176,0)</f>
        <v>0</v>
      </c>
      <c r="BG176" s="190">
        <f>IF(N176="zákl. přenesená",J176,0)</f>
        <v>0</v>
      </c>
      <c r="BH176" s="190">
        <f>IF(N176="sníž. přenesená",J176,0)</f>
        <v>0</v>
      </c>
      <c r="BI176" s="190">
        <f>IF(N176="nulová",J176,0)</f>
        <v>0</v>
      </c>
      <c r="BJ176" s="48" t="s">
        <v>81</v>
      </c>
      <c r="BK176" s="190">
        <f>ROUND(I176*H176,2)</f>
        <v>0</v>
      </c>
      <c r="BL176" s="48" t="s">
        <v>135</v>
      </c>
      <c r="BM176" s="189" t="s">
        <v>208</v>
      </c>
    </row>
    <row r="177" spans="2:51" s="208" customFormat="1" ht="12">
      <c r="B177" s="209"/>
      <c r="D177" s="193" t="s">
        <v>141</v>
      </c>
      <c r="E177" s="210" t="s">
        <v>1</v>
      </c>
      <c r="F177" s="211" t="s">
        <v>209</v>
      </c>
      <c r="H177" s="210" t="s">
        <v>1</v>
      </c>
      <c r="L177" s="209"/>
      <c r="M177" s="212"/>
      <c r="N177" s="213"/>
      <c r="O177" s="213"/>
      <c r="P177" s="213"/>
      <c r="Q177" s="213"/>
      <c r="R177" s="213"/>
      <c r="S177" s="213"/>
      <c r="T177" s="214"/>
      <c r="AT177" s="210" t="s">
        <v>141</v>
      </c>
      <c r="AU177" s="210" t="s">
        <v>83</v>
      </c>
      <c r="AV177" s="208" t="s">
        <v>81</v>
      </c>
      <c r="AW177" s="208" t="s">
        <v>29</v>
      </c>
      <c r="AX177" s="208" t="s">
        <v>73</v>
      </c>
      <c r="AY177" s="210" t="s">
        <v>129</v>
      </c>
    </row>
    <row r="178" spans="2:51" s="191" customFormat="1" ht="12">
      <c r="B178" s="192"/>
      <c r="D178" s="193" t="s">
        <v>141</v>
      </c>
      <c r="E178" s="194" t="s">
        <v>1</v>
      </c>
      <c r="F178" s="195" t="s">
        <v>190</v>
      </c>
      <c r="H178" s="196">
        <v>13.24</v>
      </c>
      <c r="L178" s="192"/>
      <c r="M178" s="197"/>
      <c r="N178" s="198"/>
      <c r="O178" s="198"/>
      <c r="P178" s="198"/>
      <c r="Q178" s="198"/>
      <c r="R178" s="198"/>
      <c r="S178" s="198"/>
      <c r="T178" s="199"/>
      <c r="AT178" s="194" t="s">
        <v>141</v>
      </c>
      <c r="AU178" s="194" t="s">
        <v>83</v>
      </c>
      <c r="AV178" s="191" t="s">
        <v>83</v>
      </c>
      <c r="AW178" s="191" t="s">
        <v>29</v>
      </c>
      <c r="AX178" s="191" t="s">
        <v>73</v>
      </c>
      <c r="AY178" s="194" t="s">
        <v>129</v>
      </c>
    </row>
    <row r="179" spans="2:51" s="191" customFormat="1" ht="12">
      <c r="B179" s="192"/>
      <c r="D179" s="193" t="s">
        <v>141</v>
      </c>
      <c r="E179" s="194" t="s">
        <v>1</v>
      </c>
      <c r="F179" s="195" t="s">
        <v>210</v>
      </c>
      <c r="H179" s="196">
        <v>24.5</v>
      </c>
      <c r="L179" s="192"/>
      <c r="M179" s="197"/>
      <c r="N179" s="198"/>
      <c r="O179" s="198"/>
      <c r="P179" s="198"/>
      <c r="Q179" s="198"/>
      <c r="R179" s="198"/>
      <c r="S179" s="198"/>
      <c r="T179" s="199"/>
      <c r="AT179" s="194" t="s">
        <v>141</v>
      </c>
      <c r="AU179" s="194" t="s">
        <v>83</v>
      </c>
      <c r="AV179" s="191" t="s">
        <v>83</v>
      </c>
      <c r="AW179" s="191" t="s">
        <v>29</v>
      </c>
      <c r="AX179" s="191" t="s">
        <v>73</v>
      </c>
      <c r="AY179" s="194" t="s">
        <v>129</v>
      </c>
    </row>
    <row r="180" spans="2:51" s="200" customFormat="1" ht="12">
      <c r="B180" s="201"/>
      <c r="D180" s="193" t="s">
        <v>141</v>
      </c>
      <c r="E180" s="202" t="s">
        <v>1</v>
      </c>
      <c r="F180" s="203" t="s">
        <v>152</v>
      </c>
      <c r="H180" s="204">
        <v>37.74</v>
      </c>
      <c r="L180" s="201"/>
      <c r="M180" s="205"/>
      <c r="N180" s="206"/>
      <c r="O180" s="206"/>
      <c r="P180" s="206"/>
      <c r="Q180" s="206"/>
      <c r="R180" s="206"/>
      <c r="S180" s="206"/>
      <c r="T180" s="207"/>
      <c r="AT180" s="202" t="s">
        <v>141</v>
      </c>
      <c r="AU180" s="202" t="s">
        <v>83</v>
      </c>
      <c r="AV180" s="200" t="s">
        <v>135</v>
      </c>
      <c r="AW180" s="200" t="s">
        <v>29</v>
      </c>
      <c r="AX180" s="200" t="s">
        <v>81</v>
      </c>
      <c r="AY180" s="202" t="s">
        <v>129</v>
      </c>
    </row>
    <row r="181" spans="1:65" s="63" customFormat="1" ht="21.75" customHeight="1">
      <c r="A181" s="59"/>
      <c r="B181" s="60"/>
      <c r="C181" s="178" t="s">
        <v>8</v>
      </c>
      <c r="D181" s="178" t="s">
        <v>131</v>
      </c>
      <c r="E181" s="179" t="s">
        <v>211</v>
      </c>
      <c r="F181" s="180" t="s">
        <v>212</v>
      </c>
      <c r="G181" s="181" t="s">
        <v>213</v>
      </c>
      <c r="H181" s="182">
        <v>44.366</v>
      </c>
      <c r="I181" s="39"/>
      <c r="J181" s="183">
        <f>ROUND(I181*H181,2)</f>
        <v>0</v>
      </c>
      <c r="K181" s="184"/>
      <c r="L181" s="60"/>
      <c r="M181" s="185" t="s">
        <v>1</v>
      </c>
      <c r="N181" s="186" t="s">
        <v>38</v>
      </c>
      <c r="O181" s="187">
        <v>0</v>
      </c>
      <c r="P181" s="187">
        <f>O181*H181</f>
        <v>0</v>
      </c>
      <c r="Q181" s="187">
        <v>0</v>
      </c>
      <c r="R181" s="187">
        <f>Q181*H181</f>
        <v>0</v>
      </c>
      <c r="S181" s="187">
        <v>0</v>
      </c>
      <c r="T181" s="188">
        <f>S181*H181</f>
        <v>0</v>
      </c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R181" s="189" t="s">
        <v>135</v>
      </c>
      <c r="AT181" s="189" t="s">
        <v>131</v>
      </c>
      <c r="AU181" s="189" t="s">
        <v>83</v>
      </c>
      <c r="AY181" s="48" t="s">
        <v>129</v>
      </c>
      <c r="BE181" s="190">
        <f>IF(N181="základní",J181,0)</f>
        <v>0</v>
      </c>
      <c r="BF181" s="190">
        <f>IF(N181="snížená",J181,0)</f>
        <v>0</v>
      </c>
      <c r="BG181" s="190">
        <f>IF(N181="zákl. přenesená",J181,0)</f>
        <v>0</v>
      </c>
      <c r="BH181" s="190">
        <f>IF(N181="sníž. přenesená",J181,0)</f>
        <v>0</v>
      </c>
      <c r="BI181" s="190">
        <f>IF(N181="nulová",J181,0)</f>
        <v>0</v>
      </c>
      <c r="BJ181" s="48" t="s">
        <v>81</v>
      </c>
      <c r="BK181" s="190">
        <f>ROUND(I181*H181,2)</f>
        <v>0</v>
      </c>
      <c r="BL181" s="48" t="s">
        <v>135</v>
      </c>
      <c r="BM181" s="189" t="s">
        <v>214</v>
      </c>
    </row>
    <row r="182" spans="2:51" s="191" customFormat="1" ht="12">
      <c r="B182" s="192"/>
      <c r="D182" s="193" t="s">
        <v>141</v>
      </c>
      <c r="E182" s="194" t="s">
        <v>1</v>
      </c>
      <c r="F182" s="195" t="s">
        <v>215</v>
      </c>
      <c r="H182" s="196">
        <v>44.366</v>
      </c>
      <c r="L182" s="192"/>
      <c r="M182" s="197"/>
      <c r="N182" s="198"/>
      <c r="O182" s="198"/>
      <c r="P182" s="198"/>
      <c r="Q182" s="198"/>
      <c r="R182" s="198"/>
      <c r="S182" s="198"/>
      <c r="T182" s="199"/>
      <c r="AT182" s="194" t="s">
        <v>141</v>
      </c>
      <c r="AU182" s="194" t="s">
        <v>83</v>
      </c>
      <c r="AV182" s="191" t="s">
        <v>83</v>
      </c>
      <c r="AW182" s="191" t="s">
        <v>29</v>
      </c>
      <c r="AX182" s="191" t="s">
        <v>81</v>
      </c>
      <c r="AY182" s="194" t="s">
        <v>129</v>
      </c>
    </row>
    <row r="183" spans="1:65" s="63" customFormat="1" ht="16.5" customHeight="1">
      <c r="A183" s="59"/>
      <c r="B183" s="60"/>
      <c r="C183" s="178" t="s">
        <v>216</v>
      </c>
      <c r="D183" s="178" t="s">
        <v>131</v>
      </c>
      <c r="E183" s="179" t="s">
        <v>217</v>
      </c>
      <c r="F183" s="180" t="s">
        <v>218</v>
      </c>
      <c r="G183" s="181" t="s">
        <v>139</v>
      </c>
      <c r="H183" s="182">
        <v>38.589</v>
      </c>
      <c r="I183" s="39"/>
      <c r="J183" s="183">
        <f>ROUND(I183*H183,2)</f>
        <v>0</v>
      </c>
      <c r="K183" s="184"/>
      <c r="L183" s="60"/>
      <c r="M183" s="185" t="s">
        <v>1</v>
      </c>
      <c r="N183" s="186" t="s">
        <v>38</v>
      </c>
      <c r="O183" s="187">
        <v>0.009</v>
      </c>
      <c r="P183" s="187">
        <f>O183*H183</f>
        <v>0.34730099999999997</v>
      </c>
      <c r="Q183" s="187">
        <v>0</v>
      </c>
      <c r="R183" s="187">
        <f>Q183*H183</f>
        <v>0</v>
      </c>
      <c r="S183" s="187">
        <v>0</v>
      </c>
      <c r="T183" s="188">
        <f>S183*H183</f>
        <v>0</v>
      </c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R183" s="189" t="s">
        <v>135</v>
      </c>
      <c r="AT183" s="189" t="s">
        <v>131</v>
      </c>
      <c r="AU183" s="189" t="s">
        <v>83</v>
      </c>
      <c r="AY183" s="48" t="s">
        <v>129</v>
      </c>
      <c r="BE183" s="190">
        <f>IF(N183="základní",J183,0)</f>
        <v>0</v>
      </c>
      <c r="BF183" s="190">
        <f>IF(N183="snížená",J183,0)</f>
        <v>0</v>
      </c>
      <c r="BG183" s="190">
        <f>IF(N183="zákl. přenesená",J183,0)</f>
        <v>0</v>
      </c>
      <c r="BH183" s="190">
        <f>IF(N183="sníž. přenesená",J183,0)</f>
        <v>0</v>
      </c>
      <c r="BI183" s="190">
        <f>IF(N183="nulová",J183,0)</f>
        <v>0</v>
      </c>
      <c r="BJ183" s="48" t="s">
        <v>81</v>
      </c>
      <c r="BK183" s="190">
        <f>ROUND(I183*H183,2)</f>
        <v>0</v>
      </c>
      <c r="BL183" s="48" t="s">
        <v>135</v>
      </c>
      <c r="BM183" s="189" t="s">
        <v>219</v>
      </c>
    </row>
    <row r="184" spans="2:51" s="191" customFormat="1" ht="12">
      <c r="B184" s="192"/>
      <c r="D184" s="193" t="s">
        <v>141</v>
      </c>
      <c r="E184" s="194" t="s">
        <v>1</v>
      </c>
      <c r="F184" s="195" t="s">
        <v>196</v>
      </c>
      <c r="H184" s="196">
        <v>10.441</v>
      </c>
      <c r="L184" s="192"/>
      <c r="M184" s="197"/>
      <c r="N184" s="198"/>
      <c r="O184" s="198"/>
      <c r="P184" s="198"/>
      <c r="Q184" s="198"/>
      <c r="R184" s="198"/>
      <c r="S184" s="198"/>
      <c r="T184" s="199"/>
      <c r="AT184" s="194" t="s">
        <v>141</v>
      </c>
      <c r="AU184" s="194" t="s">
        <v>83</v>
      </c>
      <c r="AV184" s="191" t="s">
        <v>83</v>
      </c>
      <c r="AW184" s="191" t="s">
        <v>29</v>
      </c>
      <c r="AX184" s="191" t="s">
        <v>73</v>
      </c>
      <c r="AY184" s="194" t="s">
        <v>129</v>
      </c>
    </row>
    <row r="185" spans="2:51" s="191" customFormat="1" ht="12">
      <c r="B185" s="192"/>
      <c r="D185" s="193" t="s">
        <v>141</v>
      </c>
      <c r="E185" s="194" t="s">
        <v>1</v>
      </c>
      <c r="F185" s="195" t="s">
        <v>197</v>
      </c>
      <c r="H185" s="196">
        <v>17</v>
      </c>
      <c r="L185" s="192"/>
      <c r="M185" s="197"/>
      <c r="N185" s="198"/>
      <c r="O185" s="198"/>
      <c r="P185" s="198"/>
      <c r="Q185" s="198"/>
      <c r="R185" s="198"/>
      <c r="S185" s="198"/>
      <c r="T185" s="199"/>
      <c r="AT185" s="194" t="s">
        <v>141</v>
      </c>
      <c r="AU185" s="194" t="s">
        <v>83</v>
      </c>
      <c r="AV185" s="191" t="s">
        <v>83</v>
      </c>
      <c r="AW185" s="191" t="s">
        <v>29</v>
      </c>
      <c r="AX185" s="191" t="s">
        <v>73</v>
      </c>
      <c r="AY185" s="194" t="s">
        <v>129</v>
      </c>
    </row>
    <row r="186" spans="2:51" s="191" customFormat="1" ht="12">
      <c r="B186" s="192"/>
      <c r="D186" s="193" t="s">
        <v>141</v>
      </c>
      <c r="E186" s="194" t="s">
        <v>1</v>
      </c>
      <c r="F186" s="195" t="s">
        <v>198</v>
      </c>
      <c r="H186" s="196">
        <v>0.288</v>
      </c>
      <c r="L186" s="192"/>
      <c r="M186" s="197"/>
      <c r="N186" s="198"/>
      <c r="O186" s="198"/>
      <c r="P186" s="198"/>
      <c r="Q186" s="198"/>
      <c r="R186" s="198"/>
      <c r="S186" s="198"/>
      <c r="T186" s="199"/>
      <c r="AT186" s="194" t="s">
        <v>141</v>
      </c>
      <c r="AU186" s="194" t="s">
        <v>83</v>
      </c>
      <c r="AV186" s="191" t="s">
        <v>83</v>
      </c>
      <c r="AW186" s="191" t="s">
        <v>29</v>
      </c>
      <c r="AX186" s="191" t="s">
        <v>73</v>
      </c>
      <c r="AY186" s="194" t="s">
        <v>129</v>
      </c>
    </row>
    <row r="187" spans="2:51" s="191" customFormat="1" ht="12">
      <c r="B187" s="192"/>
      <c r="D187" s="193" t="s">
        <v>141</v>
      </c>
      <c r="E187" s="194" t="s">
        <v>1</v>
      </c>
      <c r="F187" s="195" t="s">
        <v>199</v>
      </c>
      <c r="H187" s="196">
        <v>10.86</v>
      </c>
      <c r="L187" s="192"/>
      <c r="M187" s="197"/>
      <c r="N187" s="198"/>
      <c r="O187" s="198"/>
      <c r="P187" s="198"/>
      <c r="Q187" s="198"/>
      <c r="R187" s="198"/>
      <c r="S187" s="198"/>
      <c r="T187" s="199"/>
      <c r="AT187" s="194" t="s">
        <v>141</v>
      </c>
      <c r="AU187" s="194" t="s">
        <v>83</v>
      </c>
      <c r="AV187" s="191" t="s">
        <v>83</v>
      </c>
      <c r="AW187" s="191" t="s">
        <v>29</v>
      </c>
      <c r="AX187" s="191" t="s">
        <v>73</v>
      </c>
      <c r="AY187" s="194" t="s">
        <v>129</v>
      </c>
    </row>
    <row r="188" spans="2:51" s="200" customFormat="1" ht="12">
      <c r="B188" s="201"/>
      <c r="D188" s="193" t="s">
        <v>141</v>
      </c>
      <c r="E188" s="202" t="s">
        <v>1</v>
      </c>
      <c r="F188" s="203" t="s">
        <v>152</v>
      </c>
      <c r="H188" s="204">
        <v>38.589</v>
      </c>
      <c r="L188" s="201"/>
      <c r="M188" s="205"/>
      <c r="N188" s="206"/>
      <c r="O188" s="206"/>
      <c r="P188" s="206"/>
      <c r="Q188" s="206"/>
      <c r="R188" s="206"/>
      <c r="S188" s="206"/>
      <c r="T188" s="207"/>
      <c r="AT188" s="202" t="s">
        <v>141</v>
      </c>
      <c r="AU188" s="202" t="s">
        <v>83</v>
      </c>
      <c r="AV188" s="200" t="s">
        <v>135</v>
      </c>
      <c r="AW188" s="200" t="s">
        <v>29</v>
      </c>
      <c r="AX188" s="200" t="s">
        <v>81</v>
      </c>
      <c r="AY188" s="202" t="s">
        <v>129</v>
      </c>
    </row>
    <row r="189" spans="1:65" s="63" customFormat="1" ht="21.75" customHeight="1">
      <c r="A189" s="59"/>
      <c r="B189" s="60"/>
      <c r="C189" s="178" t="s">
        <v>220</v>
      </c>
      <c r="D189" s="178" t="s">
        <v>131</v>
      </c>
      <c r="E189" s="179" t="s">
        <v>221</v>
      </c>
      <c r="F189" s="180" t="s">
        <v>222</v>
      </c>
      <c r="G189" s="181" t="s">
        <v>134</v>
      </c>
      <c r="H189" s="182">
        <v>66.2</v>
      </c>
      <c r="I189" s="39"/>
      <c r="J189" s="183">
        <f>ROUND(I189*H189,2)</f>
        <v>0</v>
      </c>
      <c r="K189" s="184"/>
      <c r="L189" s="60"/>
      <c r="M189" s="185" t="s">
        <v>1</v>
      </c>
      <c r="N189" s="186" t="s">
        <v>38</v>
      </c>
      <c r="O189" s="187">
        <v>0.668</v>
      </c>
      <c r="P189" s="187">
        <f>O189*H189</f>
        <v>44.2216</v>
      </c>
      <c r="Q189" s="187">
        <v>0</v>
      </c>
      <c r="R189" s="187">
        <f>Q189*H189</f>
        <v>0</v>
      </c>
      <c r="S189" s="187">
        <v>0</v>
      </c>
      <c r="T189" s="188">
        <f>S189*H189</f>
        <v>0</v>
      </c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R189" s="189" t="s">
        <v>135</v>
      </c>
      <c r="AT189" s="189" t="s">
        <v>131</v>
      </c>
      <c r="AU189" s="189" t="s">
        <v>83</v>
      </c>
      <c r="AY189" s="48" t="s">
        <v>129</v>
      </c>
      <c r="BE189" s="190">
        <f>IF(N189="základní",J189,0)</f>
        <v>0</v>
      </c>
      <c r="BF189" s="190">
        <f>IF(N189="snížená",J189,0)</f>
        <v>0</v>
      </c>
      <c r="BG189" s="190">
        <f>IF(N189="zákl. přenesená",J189,0)</f>
        <v>0</v>
      </c>
      <c r="BH189" s="190">
        <f>IF(N189="sníž. přenesená",J189,0)</f>
        <v>0</v>
      </c>
      <c r="BI189" s="190">
        <f>IF(N189="nulová",J189,0)</f>
        <v>0</v>
      </c>
      <c r="BJ189" s="48" t="s">
        <v>81</v>
      </c>
      <c r="BK189" s="190">
        <f>ROUND(I189*H189,2)</f>
        <v>0</v>
      </c>
      <c r="BL189" s="48" t="s">
        <v>135</v>
      </c>
      <c r="BM189" s="189" t="s">
        <v>223</v>
      </c>
    </row>
    <row r="190" spans="2:51" s="191" customFormat="1" ht="12">
      <c r="B190" s="192"/>
      <c r="D190" s="193" t="s">
        <v>141</v>
      </c>
      <c r="E190" s="194" t="s">
        <v>1</v>
      </c>
      <c r="F190" s="195" t="s">
        <v>224</v>
      </c>
      <c r="H190" s="196">
        <v>66.2</v>
      </c>
      <c r="L190" s="192"/>
      <c r="M190" s="197"/>
      <c r="N190" s="198"/>
      <c r="O190" s="198"/>
      <c r="P190" s="198"/>
      <c r="Q190" s="198"/>
      <c r="R190" s="198"/>
      <c r="S190" s="198"/>
      <c r="T190" s="199"/>
      <c r="AT190" s="194" t="s">
        <v>141</v>
      </c>
      <c r="AU190" s="194" t="s">
        <v>83</v>
      </c>
      <c r="AV190" s="191" t="s">
        <v>83</v>
      </c>
      <c r="AW190" s="191" t="s">
        <v>29</v>
      </c>
      <c r="AX190" s="191" t="s">
        <v>81</v>
      </c>
      <c r="AY190" s="194" t="s">
        <v>129</v>
      </c>
    </row>
    <row r="191" spans="1:65" s="63" customFormat="1" ht="21.75" customHeight="1">
      <c r="A191" s="59"/>
      <c r="B191" s="60"/>
      <c r="C191" s="178" t="s">
        <v>225</v>
      </c>
      <c r="D191" s="178" t="s">
        <v>131</v>
      </c>
      <c r="E191" s="179" t="s">
        <v>226</v>
      </c>
      <c r="F191" s="180" t="s">
        <v>227</v>
      </c>
      <c r="G191" s="181" t="s">
        <v>134</v>
      </c>
      <c r="H191" s="182">
        <v>98</v>
      </c>
      <c r="I191" s="39"/>
      <c r="J191" s="183">
        <f>ROUND(I191*H191,2)</f>
        <v>0</v>
      </c>
      <c r="K191" s="184"/>
      <c r="L191" s="60"/>
      <c r="M191" s="185" t="s">
        <v>1</v>
      </c>
      <c r="N191" s="186" t="s">
        <v>38</v>
      </c>
      <c r="O191" s="187">
        <v>0.875</v>
      </c>
      <c r="P191" s="187">
        <f>O191*H191</f>
        <v>85.75</v>
      </c>
      <c r="Q191" s="187">
        <v>0</v>
      </c>
      <c r="R191" s="187">
        <f>Q191*H191</f>
        <v>0</v>
      </c>
      <c r="S191" s="187">
        <v>0</v>
      </c>
      <c r="T191" s="188">
        <f>S191*H191</f>
        <v>0</v>
      </c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R191" s="189" t="s">
        <v>135</v>
      </c>
      <c r="AT191" s="189" t="s">
        <v>131</v>
      </c>
      <c r="AU191" s="189" t="s">
        <v>83</v>
      </c>
      <c r="AY191" s="48" t="s">
        <v>129</v>
      </c>
      <c r="BE191" s="190">
        <f>IF(N191="základní",J191,0)</f>
        <v>0</v>
      </c>
      <c r="BF191" s="190">
        <f>IF(N191="snížená",J191,0)</f>
        <v>0</v>
      </c>
      <c r="BG191" s="190">
        <f>IF(N191="zákl. přenesená",J191,0)</f>
        <v>0</v>
      </c>
      <c r="BH191" s="190">
        <f>IF(N191="sníž. přenesená",J191,0)</f>
        <v>0</v>
      </c>
      <c r="BI191" s="190">
        <f>IF(N191="nulová",J191,0)</f>
        <v>0</v>
      </c>
      <c r="BJ191" s="48" t="s">
        <v>81</v>
      </c>
      <c r="BK191" s="190">
        <f>ROUND(I191*H191,2)</f>
        <v>0</v>
      </c>
      <c r="BL191" s="48" t="s">
        <v>135</v>
      </c>
      <c r="BM191" s="189" t="s">
        <v>228</v>
      </c>
    </row>
    <row r="192" spans="2:51" s="191" customFormat="1" ht="12">
      <c r="B192" s="192"/>
      <c r="D192" s="193" t="s">
        <v>141</v>
      </c>
      <c r="E192" s="194" t="s">
        <v>1</v>
      </c>
      <c r="F192" s="195" t="s">
        <v>229</v>
      </c>
      <c r="H192" s="196">
        <v>98</v>
      </c>
      <c r="L192" s="192"/>
      <c r="M192" s="197"/>
      <c r="N192" s="198"/>
      <c r="O192" s="198"/>
      <c r="P192" s="198"/>
      <c r="Q192" s="198"/>
      <c r="R192" s="198"/>
      <c r="S192" s="198"/>
      <c r="T192" s="199"/>
      <c r="AT192" s="194" t="s">
        <v>141</v>
      </c>
      <c r="AU192" s="194" t="s">
        <v>83</v>
      </c>
      <c r="AV192" s="191" t="s">
        <v>83</v>
      </c>
      <c r="AW192" s="191" t="s">
        <v>29</v>
      </c>
      <c r="AX192" s="191" t="s">
        <v>81</v>
      </c>
      <c r="AY192" s="194" t="s">
        <v>129</v>
      </c>
    </row>
    <row r="193" spans="1:65" s="63" customFormat="1" ht="21.75" customHeight="1">
      <c r="A193" s="59"/>
      <c r="B193" s="60"/>
      <c r="C193" s="178" t="s">
        <v>230</v>
      </c>
      <c r="D193" s="178" t="s">
        <v>131</v>
      </c>
      <c r="E193" s="179" t="s">
        <v>231</v>
      </c>
      <c r="F193" s="180" t="s">
        <v>232</v>
      </c>
      <c r="G193" s="181" t="s">
        <v>134</v>
      </c>
      <c r="H193" s="182">
        <v>66.2</v>
      </c>
      <c r="I193" s="39"/>
      <c r="J193" s="183">
        <f>ROUND(I193*H193,2)</f>
        <v>0</v>
      </c>
      <c r="K193" s="184"/>
      <c r="L193" s="60"/>
      <c r="M193" s="185" t="s">
        <v>1</v>
      </c>
      <c r="N193" s="186" t="s">
        <v>38</v>
      </c>
      <c r="O193" s="187">
        <v>0.058</v>
      </c>
      <c r="P193" s="187">
        <f>O193*H193</f>
        <v>3.8396000000000003</v>
      </c>
      <c r="Q193" s="187">
        <v>0</v>
      </c>
      <c r="R193" s="187">
        <f>Q193*H193</f>
        <v>0</v>
      </c>
      <c r="S193" s="187">
        <v>0</v>
      </c>
      <c r="T193" s="188">
        <f>S193*H193</f>
        <v>0</v>
      </c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R193" s="189" t="s">
        <v>135</v>
      </c>
      <c r="AT193" s="189" t="s">
        <v>131</v>
      </c>
      <c r="AU193" s="189" t="s">
        <v>83</v>
      </c>
      <c r="AY193" s="48" t="s">
        <v>129</v>
      </c>
      <c r="BE193" s="190">
        <f>IF(N193="základní",J193,0)</f>
        <v>0</v>
      </c>
      <c r="BF193" s="190">
        <f>IF(N193="snížená",J193,0)</f>
        <v>0</v>
      </c>
      <c r="BG193" s="190">
        <f>IF(N193="zákl. přenesená",J193,0)</f>
        <v>0</v>
      </c>
      <c r="BH193" s="190">
        <f>IF(N193="sníž. přenesená",J193,0)</f>
        <v>0</v>
      </c>
      <c r="BI193" s="190">
        <f>IF(N193="nulová",J193,0)</f>
        <v>0</v>
      </c>
      <c r="BJ193" s="48" t="s">
        <v>81</v>
      </c>
      <c r="BK193" s="190">
        <f>ROUND(I193*H193,2)</f>
        <v>0</v>
      </c>
      <c r="BL193" s="48" t="s">
        <v>135</v>
      </c>
      <c r="BM193" s="189" t="s">
        <v>233</v>
      </c>
    </row>
    <row r="194" spans="1:65" s="63" customFormat="1" ht="16.5" customHeight="1">
      <c r="A194" s="59"/>
      <c r="B194" s="60"/>
      <c r="C194" s="215" t="s">
        <v>234</v>
      </c>
      <c r="D194" s="215" t="s">
        <v>235</v>
      </c>
      <c r="E194" s="216" t="s">
        <v>236</v>
      </c>
      <c r="F194" s="217" t="s">
        <v>237</v>
      </c>
      <c r="G194" s="218" t="s">
        <v>238</v>
      </c>
      <c r="H194" s="219">
        <v>1.986</v>
      </c>
      <c r="I194" s="40"/>
      <c r="J194" s="220">
        <f>ROUND(I194*H194,2)</f>
        <v>0</v>
      </c>
      <c r="K194" s="221"/>
      <c r="L194" s="222"/>
      <c r="M194" s="223" t="s">
        <v>1</v>
      </c>
      <c r="N194" s="224" t="s">
        <v>38</v>
      </c>
      <c r="O194" s="187">
        <v>0</v>
      </c>
      <c r="P194" s="187">
        <f>O194*H194</f>
        <v>0</v>
      </c>
      <c r="Q194" s="187">
        <v>0.001</v>
      </c>
      <c r="R194" s="187">
        <f>Q194*H194</f>
        <v>0.001986</v>
      </c>
      <c r="S194" s="187">
        <v>0</v>
      </c>
      <c r="T194" s="188">
        <f>S194*H194</f>
        <v>0</v>
      </c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R194" s="189" t="s">
        <v>170</v>
      </c>
      <c r="AT194" s="189" t="s">
        <v>235</v>
      </c>
      <c r="AU194" s="189" t="s">
        <v>83</v>
      </c>
      <c r="AY194" s="48" t="s">
        <v>129</v>
      </c>
      <c r="BE194" s="190">
        <f>IF(N194="základní",J194,0)</f>
        <v>0</v>
      </c>
      <c r="BF194" s="190">
        <f>IF(N194="snížená",J194,0)</f>
        <v>0</v>
      </c>
      <c r="BG194" s="190">
        <f>IF(N194="zákl. přenesená",J194,0)</f>
        <v>0</v>
      </c>
      <c r="BH194" s="190">
        <f>IF(N194="sníž. přenesená",J194,0)</f>
        <v>0</v>
      </c>
      <c r="BI194" s="190">
        <f>IF(N194="nulová",J194,0)</f>
        <v>0</v>
      </c>
      <c r="BJ194" s="48" t="s">
        <v>81</v>
      </c>
      <c r="BK194" s="190">
        <f>ROUND(I194*H194,2)</f>
        <v>0</v>
      </c>
      <c r="BL194" s="48" t="s">
        <v>135</v>
      </c>
      <c r="BM194" s="189" t="s">
        <v>239</v>
      </c>
    </row>
    <row r="195" spans="2:51" s="191" customFormat="1" ht="12">
      <c r="B195" s="192"/>
      <c r="D195" s="193" t="s">
        <v>141</v>
      </c>
      <c r="E195" s="194" t="s">
        <v>1</v>
      </c>
      <c r="F195" s="195" t="s">
        <v>240</v>
      </c>
      <c r="H195" s="196">
        <v>1.986</v>
      </c>
      <c r="L195" s="192"/>
      <c r="M195" s="197"/>
      <c r="N195" s="198"/>
      <c r="O195" s="198"/>
      <c r="P195" s="198"/>
      <c r="Q195" s="198"/>
      <c r="R195" s="198"/>
      <c r="S195" s="198"/>
      <c r="T195" s="199"/>
      <c r="AT195" s="194" t="s">
        <v>141</v>
      </c>
      <c r="AU195" s="194" t="s">
        <v>83</v>
      </c>
      <c r="AV195" s="191" t="s">
        <v>83</v>
      </c>
      <c r="AW195" s="191" t="s">
        <v>29</v>
      </c>
      <c r="AX195" s="191" t="s">
        <v>81</v>
      </c>
      <c r="AY195" s="194" t="s">
        <v>129</v>
      </c>
    </row>
    <row r="196" spans="1:65" s="63" customFormat="1" ht="33" customHeight="1">
      <c r="A196" s="59"/>
      <c r="B196" s="60"/>
      <c r="C196" s="178" t="s">
        <v>7</v>
      </c>
      <c r="D196" s="178" t="s">
        <v>131</v>
      </c>
      <c r="E196" s="179" t="s">
        <v>241</v>
      </c>
      <c r="F196" s="180" t="s">
        <v>242</v>
      </c>
      <c r="G196" s="181" t="s">
        <v>134</v>
      </c>
      <c r="H196" s="182">
        <v>71.5</v>
      </c>
      <c r="I196" s="39"/>
      <c r="J196" s="183">
        <f>ROUND(I196*H196,2)</f>
        <v>0</v>
      </c>
      <c r="K196" s="184"/>
      <c r="L196" s="60"/>
      <c r="M196" s="185" t="s">
        <v>1</v>
      </c>
      <c r="N196" s="186" t="s">
        <v>38</v>
      </c>
      <c r="O196" s="187">
        <v>0.025</v>
      </c>
      <c r="P196" s="187">
        <f>O196*H196</f>
        <v>1.7875</v>
      </c>
      <c r="Q196" s="187">
        <v>0</v>
      </c>
      <c r="R196" s="187">
        <f>Q196*H196</f>
        <v>0</v>
      </c>
      <c r="S196" s="187">
        <v>0</v>
      </c>
      <c r="T196" s="188">
        <f>S196*H196</f>
        <v>0</v>
      </c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R196" s="189" t="s">
        <v>135</v>
      </c>
      <c r="AT196" s="189" t="s">
        <v>131</v>
      </c>
      <c r="AU196" s="189" t="s">
        <v>83</v>
      </c>
      <c r="AY196" s="48" t="s">
        <v>129</v>
      </c>
      <c r="BE196" s="190">
        <f>IF(N196="základní",J196,0)</f>
        <v>0</v>
      </c>
      <c r="BF196" s="190">
        <f>IF(N196="snížená",J196,0)</f>
        <v>0</v>
      </c>
      <c r="BG196" s="190">
        <f>IF(N196="zákl. přenesená",J196,0)</f>
        <v>0</v>
      </c>
      <c r="BH196" s="190">
        <f>IF(N196="sníž. přenesená",J196,0)</f>
        <v>0</v>
      </c>
      <c r="BI196" s="190">
        <f>IF(N196="nulová",J196,0)</f>
        <v>0</v>
      </c>
      <c r="BJ196" s="48" t="s">
        <v>81</v>
      </c>
      <c r="BK196" s="190">
        <f>ROUND(I196*H196,2)</f>
        <v>0</v>
      </c>
      <c r="BL196" s="48" t="s">
        <v>135</v>
      </c>
      <c r="BM196" s="189" t="s">
        <v>243</v>
      </c>
    </row>
    <row r="197" spans="2:51" s="191" customFormat="1" ht="12">
      <c r="B197" s="192"/>
      <c r="D197" s="193" t="s">
        <v>141</v>
      </c>
      <c r="E197" s="194" t="s">
        <v>1</v>
      </c>
      <c r="F197" s="195" t="s">
        <v>244</v>
      </c>
      <c r="H197" s="196">
        <v>68</v>
      </c>
      <c r="L197" s="192"/>
      <c r="M197" s="197"/>
      <c r="N197" s="198"/>
      <c r="O197" s="198"/>
      <c r="P197" s="198"/>
      <c r="Q197" s="198"/>
      <c r="R197" s="198"/>
      <c r="S197" s="198"/>
      <c r="T197" s="199"/>
      <c r="AT197" s="194" t="s">
        <v>141</v>
      </c>
      <c r="AU197" s="194" t="s">
        <v>83</v>
      </c>
      <c r="AV197" s="191" t="s">
        <v>83</v>
      </c>
      <c r="AW197" s="191" t="s">
        <v>29</v>
      </c>
      <c r="AX197" s="191" t="s">
        <v>73</v>
      </c>
      <c r="AY197" s="194" t="s">
        <v>129</v>
      </c>
    </row>
    <row r="198" spans="2:51" s="191" customFormat="1" ht="12">
      <c r="B198" s="192"/>
      <c r="D198" s="193" t="s">
        <v>141</v>
      </c>
      <c r="E198" s="194" t="s">
        <v>1</v>
      </c>
      <c r="F198" s="195" t="s">
        <v>245</v>
      </c>
      <c r="H198" s="196">
        <v>3.5</v>
      </c>
      <c r="L198" s="192"/>
      <c r="M198" s="197"/>
      <c r="N198" s="198"/>
      <c r="O198" s="198"/>
      <c r="P198" s="198"/>
      <c r="Q198" s="198"/>
      <c r="R198" s="198"/>
      <c r="S198" s="198"/>
      <c r="T198" s="199"/>
      <c r="AT198" s="194" t="s">
        <v>141</v>
      </c>
      <c r="AU198" s="194" t="s">
        <v>83</v>
      </c>
      <c r="AV198" s="191" t="s">
        <v>83</v>
      </c>
      <c r="AW198" s="191" t="s">
        <v>29</v>
      </c>
      <c r="AX198" s="191" t="s">
        <v>73</v>
      </c>
      <c r="AY198" s="194" t="s">
        <v>129</v>
      </c>
    </row>
    <row r="199" spans="2:51" s="200" customFormat="1" ht="12">
      <c r="B199" s="201"/>
      <c r="D199" s="193" t="s">
        <v>141</v>
      </c>
      <c r="E199" s="202" t="s">
        <v>1</v>
      </c>
      <c r="F199" s="203" t="s">
        <v>152</v>
      </c>
      <c r="H199" s="204">
        <v>71.5</v>
      </c>
      <c r="L199" s="201"/>
      <c r="M199" s="205"/>
      <c r="N199" s="206"/>
      <c r="O199" s="206"/>
      <c r="P199" s="206"/>
      <c r="Q199" s="206"/>
      <c r="R199" s="206"/>
      <c r="S199" s="206"/>
      <c r="T199" s="207"/>
      <c r="AT199" s="202" t="s">
        <v>141</v>
      </c>
      <c r="AU199" s="202" t="s">
        <v>83</v>
      </c>
      <c r="AV199" s="200" t="s">
        <v>135</v>
      </c>
      <c r="AW199" s="200" t="s">
        <v>29</v>
      </c>
      <c r="AX199" s="200" t="s">
        <v>81</v>
      </c>
      <c r="AY199" s="202" t="s">
        <v>129</v>
      </c>
    </row>
    <row r="200" spans="1:65" s="63" customFormat="1" ht="21.75" customHeight="1">
      <c r="A200" s="59"/>
      <c r="B200" s="60"/>
      <c r="C200" s="178" t="s">
        <v>246</v>
      </c>
      <c r="D200" s="178" t="s">
        <v>131</v>
      </c>
      <c r="E200" s="179" t="s">
        <v>247</v>
      </c>
      <c r="F200" s="180" t="s">
        <v>248</v>
      </c>
      <c r="G200" s="181" t="s">
        <v>134</v>
      </c>
      <c r="H200" s="182">
        <v>66.2</v>
      </c>
      <c r="I200" s="39"/>
      <c r="J200" s="183">
        <f>ROUND(I200*H200,2)</f>
        <v>0</v>
      </c>
      <c r="K200" s="184"/>
      <c r="L200" s="60"/>
      <c r="M200" s="185" t="s">
        <v>1</v>
      </c>
      <c r="N200" s="186" t="s">
        <v>38</v>
      </c>
      <c r="O200" s="187">
        <v>0.004</v>
      </c>
      <c r="P200" s="187">
        <f>O200*H200</f>
        <v>0.26480000000000004</v>
      </c>
      <c r="Q200" s="187">
        <v>0</v>
      </c>
      <c r="R200" s="187">
        <f>Q200*H200</f>
        <v>0</v>
      </c>
      <c r="S200" s="187">
        <v>0</v>
      </c>
      <c r="T200" s="188">
        <f>S200*H200</f>
        <v>0</v>
      </c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  <c r="AR200" s="189" t="s">
        <v>135</v>
      </c>
      <c r="AT200" s="189" t="s">
        <v>131</v>
      </c>
      <c r="AU200" s="189" t="s">
        <v>83</v>
      </c>
      <c r="AY200" s="48" t="s">
        <v>129</v>
      </c>
      <c r="BE200" s="190">
        <f>IF(N200="základní",J200,0)</f>
        <v>0</v>
      </c>
      <c r="BF200" s="190">
        <f>IF(N200="snížená",J200,0)</f>
        <v>0</v>
      </c>
      <c r="BG200" s="190">
        <f>IF(N200="zákl. přenesená",J200,0)</f>
        <v>0</v>
      </c>
      <c r="BH200" s="190">
        <f>IF(N200="sníž. přenesená",J200,0)</f>
        <v>0</v>
      </c>
      <c r="BI200" s="190">
        <f>IF(N200="nulová",J200,0)</f>
        <v>0</v>
      </c>
      <c r="BJ200" s="48" t="s">
        <v>81</v>
      </c>
      <c r="BK200" s="190">
        <f>ROUND(I200*H200,2)</f>
        <v>0</v>
      </c>
      <c r="BL200" s="48" t="s">
        <v>135</v>
      </c>
      <c r="BM200" s="189" t="s">
        <v>249</v>
      </c>
    </row>
    <row r="201" spans="1:65" s="63" customFormat="1" ht="21.75" customHeight="1">
      <c r="A201" s="59"/>
      <c r="B201" s="60"/>
      <c r="C201" s="178" t="s">
        <v>250</v>
      </c>
      <c r="D201" s="178" t="s">
        <v>131</v>
      </c>
      <c r="E201" s="179" t="s">
        <v>251</v>
      </c>
      <c r="F201" s="180" t="s">
        <v>252</v>
      </c>
      <c r="G201" s="181" t="s">
        <v>213</v>
      </c>
      <c r="H201" s="182">
        <v>0.002</v>
      </c>
      <c r="I201" s="39"/>
      <c r="J201" s="183">
        <f>ROUND(I201*H201,2)</f>
        <v>0</v>
      </c>
      <c r="K201" s="184"/>
      <c r="L201" s="60"/>
      <c r="M201" s="185" t="s">
        <v>1</v>
      </c>
      <c r="N201" s="186" t="s">
        <v>38</v>
      </c>
      <c r="O201" s="187">
        <v>21.429</v>
      </c>
      <c r="P201" s="187">
        <f>O201*H201</f>
        <v>0.042858</v>
      </c>
      <c r="Q201" s="187">
        <v>0</v>
      </c>
      <c r="R201" s="187">
        <f>Q201*H201</f>
        <v>0</v>
      </c>
      <c r="S201" s="187">
        <v>0</v>
      </c>
      <c r="T201" s="188">
        <f>S201*H201</f>
        <v>0</v>
      </c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R201" s="189" t="s">
        <v>135</v>
      </c>
      <c r="AT201" s="189" t="s">
        <v>131</v>
      </c>
      <c r="AU201" s="189" t="s">
        <v>83</v>
      </c>
      <c r="AY201" s="48" t="s">
        <v>129</v>
      </c>
      <c r="BE201" s="190">
        <f>IF(N201="základní",J201,0)</f>
        <v>0</v>
      </c>
      <c r="BF201" s="190">
        <f>IF(N201="snížená",J201,0)</f>
        <v>0</v>
      </c>
      <c r="BG201" s="190">
        <f>IF(N201="zákl. přenesená",J201,0)</f>
        <v>0</v>
      </c>
      <c r="BH201" s="190">
        <f>IF(N201="sníž. přenesená",J201,0)</f>
        <v>0</v>
      </c>
      <c r="BI201" s="190">
        <f>IF(N201="nulová",J201,0)</f>
        <v>0</v>
      </c>
      <c r="BJ201" s="48" t="s">
        <v>81</v>
      </c>
      <c r="BK201" s="190">
        <f>ROUND(I201*H201,2)</f>
        <v>0</v>
      </c>
      <c r="BL201" s="48" t="s">
        <v>135</v>
      </c>
      <c r="BM201" s="189" t="s">
        <v>253</v>
      </c>
    </row>
    <row r="202" spans="2:51" s="191" customFormat="1" ht="12">
      <c r="B202" s="192"/>
      <c r="D202" s="193" t="s">
        <v>141</v>
      </c>
      <c r="E202" s="194" t="s">
        <v>1</v>
      </c>
      <c r="F202" s="195" t="s">
        <v>254</v>
      </c>
      <c r="H202" s="196">
        <v>0.002</v>
      </c>
      <c r="L202" s="192"/>
      <c r="M202" s="197"/>
      <c r="N202" s="198"/>
      <c r="O202" s="198"/>
      <c r="P202" s="198"/>
      <c r="Q202" s="198"/>
      <c r="R202" s="198"/>
      <c r="S202" s="198"/>
      <c r="T202" s="199"/>
      <c r="AT202" s="194" t="s">
        <v>141</v>
      </c>
      <c r="AU202" s="194" t="s">
        <v>83</v>
      </c>
      <c r="AV202" s="191" t="s">
        <v>83</v>
      </c>
      <c r="AW202" s="191" t="s">
        <v>29</v>
      </c>
      <c r="AX202" s="191" t="s">
        <v>81</v>
      </c>
      <c r="AY202" s="194" t="s">
        <v>129</v>
      </c>
    </row>
    <row r="203" spans="1:65" s="63" customFormat="1" ht="16.5" customHeight="1">
      <c r="A203" s="59"/>
      <c r="B203" s="60"/>
      <c r="C203" s="215" t="s">
        <v>255</v>
      </c>
      <c r="D203" s="215" t="s">
        <v>235</v>
      </c>
      <c r="E203" s="216" t="s">
        <v>256</v>
      </c>
      <c r="F203" s="217" t="s">
        <v>257</v>
      </c>
      <c r="G203" s="218" t="s">
        <v>238</v>
      </c>
      <c r="H203" s="219">
        <v>2</v>
      </c>
      <c r="I203" s="40"/>
      <c r="J203" s="220">
        <f>ROUND(I203*H203,2)</f>
        <v>0</v>
      </c>
      <c r="K203" s="221"/>
      <c r="L203" s="222"/>
      <c r="M203" s="223" t="s">
        <v>1</v>
      </c>
      <c r="N203" s="224" t="s">
        <v>38</v>
      </c>
      <c r="O203" s="187">
        <v>0</v>
      </c>
      <c r="P203" s="187">
        <f>O203*H203</f>
        <v>0</v>
      </c>
      <c r="Q203" s="187">
        <v>0.001</v>
      </c>
      <c r="R203" s="187">
        <f>Q203*H203</f>
        <v>0.002</v>
      </c>
      <c r="S203" s="187">
        <v>0</v>
      </c>
      <c r="T203" s="188">
        <f>S203*H203</f>
        <v>0</v>
      </c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  <c r="AE203" s="59"/>
      <c r="AR203" s="189" t="s">
        <v>170</v>
      </c>
      <c r="AT203" s="189" t="s">
        <v>235</v>
      </c>
      <c r="AU203" s="189" t="s">
        <v>83</v>
      </c>
      <c r="AY203" s="48" t="s">
        <v>129</v>
      </c>
      <c r="BE203" s="190">
        <f>IF(N203="základní",J203,0)</f>
        <v>0</v>
      </c>
      <c r="BF203" s="190">
        <f>IF(N203="snížená",J203,0)</f>
        <v>0</v>
      </c>
      <c r="BG203" s="190">
        <f>IF(N203="zákl. přenesená",J203,0)</f>
        <v>0</v>
      </c>
      <c r="BH203" s="190">
        <f>IF(N203="sníž. přenesená",J203,0)</f>
        <v>0</v>
      </c>
      <c r="BI203" s="190">
        <f>IF(N203="nulová",J203,0)</f>
        <v>0</v>
      </c>
      <c r="BJ203" s="48" t="s">
        <v>81</v>
      </c>
      <c r="BK203" s="190">
        <f>ROUND(I203*H203,2)</f>
        <v>0</v>
      </c>
      <c r="BL203" s="48" t="s">
        <v>135</v>
      </c>
      <c r="BM203" s="189" t="s">
        <v>258</v>
      </c>
    </row>
    <row r="204" spans="2:51" s="191" customFormat="1" ht="12">
      <c r="B204" s="192"/>
      <c r="D204" s="193" t="s">
        <v>141</v>
      </c>
      <c r="F204" s="195" t="s">
        <v>259</v>
      </c>
      <c r="H204" s="196">
        <v>2</v>
      </c>
      <c r="L204" s="192"/>
      <c r="M204" s="197"/>
      <c r="N204" s="198"/>
      <c r="O204" s="198"/>
      <c r="P204" s="198"/>
      <c r="Q204" s="198"/>
      <c r="R204" s="198"/>
      <c r="S204" s="198"/>
      <c r="T204" s="199"/>
      <c r="AT204" s="194" t="s">
        <v>141</v>
      </c>
      <c r="AU204" s="194" t="s">
        <v>83</v>
      </c>
      <c r="AV204" s="191" t="s">
        <v>83</v>
      </c>
      <c r="AW204" s="191" t="s">
        <v>3</v>
      </c>
      <c r="AX204" s="191" t="s">
        <v>81</v>
      </c>
      <c r="AY204" s="194" t="s">
        <v>129</v>
      </c>
    </row>
    <row r="205" spans="1:65" s="63" customFormat="1" ht="21.75" customHeight="1">
      <c r="A205" s="59"/>
      <c r="B205" s="60"/>
      <c r="C205" s="178" t="s">
        <v>260</v>
      </c>
      <c r="D205" s="178" t="s">
        <v>131</v>
      </c>
      <c r="E205" s="179" t="s">
        <v>261</v>
      </c>
      <c r="F205" s="180" t="s">
        <v>262</v>
      </c>
      <c r="G205" s="181" t="s">
        <v>134</v>
      </c>
      <c r="H205" s="182">
        <v>66.2</v>
      </c>
      <c r="I205" s="39"/>
      <c r="J205" s="183">
        <f>ROUND(I205*H205,2)</f>
        <v>0</v>
      </c>
      <c r="K205" s="184"/>
      <c r="L205" s="60"/>
      <c r="M205" s="185" t="s">
        <v>1</v>
      </c>
      <c r="N205" s="186" t="s">
        <v>38</v>
      </c>
      <c r="O205" s="187">
        <v>0.011</v>
      </c>
      <c r="P205" s="187">
        <f>O205*H205</f>
        <v>0.7282</v>
      </c>
      <c r="Q205" s="187">
        <v>0</v>
      </c>
      <c r="R205" s="187">
        <f>Q205*H205</f>
        <v>0</v>
      </c>
      <c r="S205" s="187">
        <v>0</v>
      </c>
      <c r="T205" s="188">
        <f>S205*H205</f>
        <v>0</v>
      </c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R205" s="189" t="s">
        <v>135</v>
      </c>
      <c r="AT205" s="189" t="s">
        <v>131</v>
      </c>
      <c r="AU205" s="189" t="s">
        <v>83</v>
      </c>
      <c r="AY205" s="48" t="s">
        <v>129</v>
      </c>
      <c r="BE205" s="190">
        <f>IF(N205="základní",J205,0)</f>
        <v>0</v>
      </c>
      <c r="BF205" s="190">
        <f>IF(N205="snížená",J205,0)</f>
        <v>0</v>
      </c>
      <c r="BG205" s="190">
        <f>IF(N205="zákl. přenesená",J205,0)</f>
        <v>0</v>
      </c>
      <c r="BH205" s="190">
        <f>IF(N205="sníž. přenesená",J205,0)</f>
        <v>0</v>
      </c>
      <c r="BI205" s="190">
        <f>IF(N205="nulová",J205,0)</f>
        <v>0</v>
      </c>
      <c r="BJ205" s="48" t="s">
        <v>81</v>
      </c>
      <c r="BK205" s="190">
        <f>ROUND(I205*H205,2)</f>
        <v>0</v>
      </c>
      <c r="BL205" s="48" t="s">
        <v>135</v>
      </c>
      <c r="BM205" s="189" t="s">
        <v>263</v>
      </c>
    </row>
    <row r="206" spans="1:65" s="63" customFormat="1" ht="16.5" customHeight="1">
      <c r="A206" s="59"/>
      <c r="B206" s="60"/>
      <c r="C206" s="178" t="s">
        <v>264</v>
      </c>
      <c r="D206" s="178" t="s">
        <v>131</v>
      </c>
      <c r="E206" s="179" t="s">
        <v>265</v>
      </c>
      <c r="F206" s="180" t="s">
        <v>266</v>
      </c>
      <c r="G206" s="181" t="s">
        <v>139</v>
      </c>
      <c r="H206" s="182">
        <v>66.2</v>
      </c>
      <c r="I206" s="39"/>
      <c r="J206" s="183">
        <f>ROUND(I206*H206,2)</f>
        <v>0</v>
      </c>
      <c r="K206" s="184"/>
      <c r="L206" s="60"/>
      <c r="M206" s="185" t="s">
        <v>1</v>
      </c>
      <c r="N206" s="186" t="s">
        <v>38</v>
      </c>
      <c r="O206" s="187">
        <v>0.261</v>
      </c>
      <c r="P206" s="187">
        <f>O206*H206</f>
        <v>17.278200000000002</v>
      </c>
      <c r="Q206" s="187">
        <v>0</v>
      </c>
      <c r="R206" s="187">
        <f>Q206*H206</f>
        <v>0</v>
      </c>
      <c r="S206" s="187">
        <v>0</v>
      </c>
      <c r="T206" s="188">
        <f>S206*H206</f>
        <v>0</v>
      </c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R206" s="189" t="s">
        <v>135</v>
      </c>
      <c r="AT206" s="189" t="s">
        <v>131</v>
      </c>
      <c r="AU206" s="189" t="s">
        <v>83</v>
      </c>
      <c r="AY206" s="48" t="s">
        <v>129</v>
      </c>
      <c r="BE206" s="190">
        <f>IF(N206="základní",J206,0)</f>
        <v>0</v>
      </c>
      <c r="BF206" s="190">
        <f>IF(N206="snížená",J206,0)</f>
        <v>0</v>
      </c>
      <c r="BG206" s="190">
        <f>IF(N206="zákl. přenesená",J206,0)</f>
        <v>0</v>
      </c>
      <c r="BH206" s="190">
        <f>IF(N206="sníž. přenesená",J206,0)</f>
        <v>0</v>
      </c>
      <c r="BI206" s="190">
        <f>IF(N206="nulová",J206,0)</f>
        <v>0</v>
      </c>
      <c r="BJ206" s="48" t="s">
        <v>81</v>
      </c>
      <c r="BK206" s="190">
        <f>ROUND(I206*H206,2)</f>
        <v>0</v>
      </c>
      <c r="BL206" s="48" t="s">
        <v>135</v>
      </c>
      <c r="BM206" s="189" t="s">
        <v>267</v>
      </c>
    </row>
    <row r="207" spans="1:65" s="63" customFormat="1" ht="16.5" customHeight="1">
      <c r="A207" s="59"/>
      <c r="B207" s="60"/>
      <c r="C207" s="178" t="s">
        <v>268</v>
      </c>
      <c r="D207" s="178" t="s">
        <v>131</v>
      </c>
      <c r="E207" s="179" t="s">
        <v>269</v>
      </c>
      <c r="F207" s="180" t="s">
        <v>270</v>
      </c>
      <c r="G207" s="181" t="s">
        <v>139</v>
      </c>
      <c r="H207" s="182">
        <v>0.132</v>
      </c>
      <c r="I207" s="39"/>
      <c r="J207" s="183">
        <f>ROUND(I207*H207,2)</f>
        <v>0</v>
      </c>
      <c r="K207" s="184"/>
      <c r="L207" s="60"/>
      <c r="M207" s="185" t="s">
        <v>1</v>
      </c>
      <c r="N207" s="186" t="s">
        <v>38</v>
      </c>
      <c r="O207" s="187">
        <v>0.452</v>
      </c>
      <c r="P207" s="187">
        <f>O207*H207</f>
        <v>0.059664</v>
      </c>
      <c r="Q207" s="187">
        <v>0</v>
      </c>
      <c r="R207" s="187">
        <f>Q207*H207</f>
        <v>0</v>
      </c>
      <c r="S207" s="187">
        <v>0</v>
      </c>
      <c r="T207" s="188">
        <f>S207*H207</f>
        <v>0</v>
      </c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R207" s="189" t="s">
        <v>135</v>
      </c>
      <c r="AT207" s="189" t="s">
        <v>131</v>
      </c>
      <c r="AU207" s="189" t="s">
        <v>83</v>
      </c>
      <c r="AY207" s="48" t="s">
        <v>129</v>
      </c>
      <c r="BE207" s="190">
        <f>IF(N207="základní",J207,0)</f>
        <v>0</v>
      </c>
      <c r="BF207" s="190">
        <f>IF(N207="snížená",J207,0)</f>
        <v>0</v>
      </c>
      <c r="BG207" s="190">
        <f>IF(N207="zákl. přenesená",J207,0)</f>
        <v>0</v>
      </c>
      <c r="BH207" s="190">
        <f>IF(N207="sníž. přenesená",J207,0)</f>
        <v>0</v>
      </c>
      <c r="BI207" s="190">
        <f>IF(N207="nulová",J207,0)</f>
        <v>0</v>
      </c>
      <c r="BJ207" s="48" t="s">
        <v>81</v>
      </c>
      <c r="BK207" s="190">
        <f>ROUND(I207*H207,2)</f>
        <v>0</v>
      </c>
      <c r="BL207" s="48" t="s">
        <v>135</v>
      </c>
      <c r="BM207" s="189" t="s">
        <v>271</v>
      </c>
    </row>
    <row r="208" spans="2:51" s="191" customFormat="1" ht="12">
      <c r="B208" s="192"/>
      <c r="D208" s="193" t="s">
        <v>141</v>
      </c>
      <c r="E208" s="194" t="s">
        <v>1</v>
      </c>
      <c r="F208" s="195" t="s">
        <v>272</v>
      </c>
      <c r="H208" s="196">
        <v>0.132</v>
      </c>
      <c r="L208" s="192"/>
      <c r="M208" s="197"/>
      <c r="N208" s="198"/>
      <c r="O208" s="198"/>
      <c r="P208" s="198"/>
      <c r="Q208" s="198"/>
      <c r="R208" s="198"/>
      <c r="S208" s="198"/>
      <c r="T208" s="199"/>
      <c r="AT208" s="194" t="s">
        <v>141</v>
      </c>
      <c r="AU208" s="194" t="s">
        <v>83</v>
      </c>
      <c r="AV208" s="191" t="s">
        <v>83</v>
      </c>
      <c r="AW208" s="191" t="s">
        <v>29</v>
      </c>
      <c r="AX208" s="191" t="s">
        <v>81</v>
      </c>
      <c r="AY208" s="194" t="s">
        <v>129</v>
      </c>
    </row>
    <row r="209" spans="2:63" s="165" customFormat="1" ht="22.9" customHeight="1">
      <c r="B209" s="166"/>
      <c r="D209" s="167" t="s">
        <v>72</v>
      </c>
      <c r="E209" s="176" t="s">
        <v>83</v>
      </c>
      <c r="F209" s="176" t="s">
        <v>273</v>
      </c>
      <c r="J209" s="177">
        <f>BK209</f>
        <v>0</v>
      </c>
      <c r="L209" s="166"/>
      <c r="M209" s="170"/>
      <c r="N209" s="171"/>
      <c r="O209" s="171"/>
      <c r="P209" s="172">
        <f>SUM(P210:P218)</f>
        <v>0.5898399999999999</v>
      </c>
      <c r="Q209" s="171"/>
      <c r="R209" s="172">
        <f>SUM(R210:R218)</f>
        <v>2.4778228999999996</v>
      </c>
      <c r="S209" s="171"/>
      <c r="T209" s="173">
        <f>SUM(T210:T218)</f>
        <v>0</v>
      </c>
      <c r="AR209" s="167" t="s">
        <v>81</v>
      </c>
      <c r="AT209" s="174" t="s">
        <v>72</v>
      </c>
      <c r="AU209" s="174" t="s">
        <v>81</v>
      </c>
      <c r="AY209" s="167" t="s">
        <v>129</v>
      </c>
      <c r="BK209" s="175">
        <f>SUM(BK210:BK218)</f>
        <v>0</v>
      </c>
    </row>
    <row r="210" spans="1:65" s="63" customFormat="1" ht="16.5" customHeight="1">
      <c r="A210" s="59"/>
      <c r="B210" s="60"/>
      <c r="C210" s="178" t="s">
        <v>274</v>
      </c>
      <c r="D210" s="178" t="s">
        <v>131</v>
      </c>
      <c r="E210" s="179" t="s">
        <v>275</v>
      </c>
      <c r="F210" s="180" t="s">
        <v>276</v>
      </c>
      <c r="G210" s="181" t="s">
        <v>139</v>
      </c>
      <c r="H210" s="182">
        <v>0.722</v>
      </c>
      <c r="I210" s="39"/>
      <c r="J210" s="183">
        <f>ROUND(I210*H210,2)</f>
        <v>0</v>
      </c>
      <c r="K210" s="184"/>
      <c r="L210" s="60"/>
      <c r="M210" s="185" t="s">
        <v>1</v>
      </c>
      <c r="N210" s="186" t="s">
        <v>38</v>
      </c>
      <c r="O210" s="187">
        <v>0.584</v>
      </c>
      <c r="P210" s="187">
        <f>O210*H210</f>
        <v>0.42164799999999997</v>
      </c>
      <c r="Q210" s="187">
        <v>2.45329</v>
      </c>
      <c r="R210" s="187">
        <f>Q210*H210</f>
        <v>1.7712753799999998</v>
      </c>
      <c r="S210" s="187">
        <v>0</v>
      </c>
      <c r="T210" s="188">
        <f>S210*H210</f>
        <v>0</v>
      </c>
      <c r="U210" s="59"/>
      <c r="V210" s="59"/>
      <c r="W210" s="59"/>
      <c r="X210" s="59"/>
      <c r="Y210" s="59"/>
      <c r="Z210" s="59"/>
      <c r="AA210" s="59"/>
      <c r="AB210" s="59"/>
      <c r="AC210" s="59"/>
      <c r="AD210" s="59"/>
      <c r="AE210" s="59"/>
      <c r="AR210" s="189" t="s">
        <v>135</v>
      </c>
      <c r="AT210" s="189" t="s">
        <v>131</v>
      </c>
      <c r="AU210" s="189" t="s">
        <v>83</v>
      </c>
      <c r="AY210" s="48" t="s">
        <v>129</v>
      </c>
      <c r="BE210" s="190">
        <f>IF(N210="základní",J210,0)</f>
        <v>0</v>
      </c>
      <c r="BF210" s="190">
        <f>IF(N210="snížená",J210,0)</f>
        <v>0</v>
      </c>
      <c r="BG210" s="190">
        <f>IF(N210="zákl. přenesená",J210,0)</f>
        <v>0</v>
      </c>
      <c r="BH210" s="190">
        <f>IF(N210="sníž. přenesená",J210,0)</f>
        <v>0</v>
      </c>
      <c r="BI210" s="190">
        <f>IF(N210="nulová",J210,0)</f>
        <v>0</v>
      </c>
      <c r="BJ210" s="48" t="s">
        <v>81</v>
      </c>
      <c r="BK210" s="190">
        <f>ROUND(I210*H210,2)</f>
        <v>0</v>
      </c>
      <c r="BL210" s="48" t="s">
        <v>135</v>
      </c>
      <c r="BM210" s="189" t="s">
        <v>277</v>
      </c>
    </row>
    <row r="211" spans="2:51" s="208" customFormat="1" ht="12">
      <c r="B211" s="209"/>
      <c r="D211" s="193" t="s">
        <v>141</v>
      </c>
      <c r="E211" s="210" t="s">
        <v>1</v>
      </c>
      <c r="F211" s="211" t="s">
        <v>278</v>
      </c>
      <c r="H211" s="210" t="s">
        <v>1</v>
      </c>
      <c r="L211" s="209"/>
      <c r="M211" s="212"/>
      <c r="N211" s="213"/>
      <c r="O211" s="213"/>
      <c r="P211" s="213"/>
      <c r="Q211" s="213"/>
      <c r="R211" s="213"/>
      <c r="S211" s="213"/>
      <c r="T211" s="214"/>
      <c r="AT211" s="210" t="s">
        <v>141</v>
      </c>
      <c r="AU211" s="210" t="s">
        <v>83</v>
      </c>
      <c r="AV211" s="208" t="s">
        <v>81</v>
      </c>
      <c r="AW211" s="208" t="s">
        <v>29</v>
      </c>
      <c r="AX211" s="208" t="s">
        <v>73</v>
      </c>
      <c r="AY211" s="210" t="s">
        <v>129</v>
      </c>
    </row>
    <row r="212" spans="2:51" s="191" customFormat="1" ht="12">
      <c r="B212" s="192"/>
      <c r="D212" s="193" t="s">
        <v>141</v>
      </c>
      <c r="E212" s="194" t="s">
        <v>1</v>
      </c>
      <c r="F212" s="195" t="s">
        <v>279</v>
      </c>
      <c r="H212" s="196">
        <v>0.374</v>
      </c>
      <c r="L212" s="192"/>
      <c r="M212" s="197"/>
      <c r="N212" s="198"/>
      <c r="O212" s="198"/>
      <c r="P212" s="198"/>
      <c r="Q212" s="198"/>
      <c r="R212" s="198"/>
      <c r="S212" s="198"/>
      <c r="T212" s="199"/>
      <c r="AT212" s="194" t="s">
        <v>141</v>
      </c>
      <c r="AU212" s="194" t="s">
        <v>83</v>
      </c>
      <c r="AV212" s="191" t="s">
        <v>83</v>
      </c>
      <c r="AW212" s="191" t="s">
        <v>29</v>
      </c>
      <c r="AX212" s="191" t="s">
        <v>73</v>
      </c>
      <c r="AY212" s="194" t="s">
        <v>129</v>
      </c>
    </row>
    <row r="213" spans="2:51" s="208" customFormat="1" ht="12">
      <c r="B213" s="209"/>
      <c r="D213" s="193" t="s">
        <v>141</v>
      </c>
      <c r="E213" s="210" t="s">
        <v>1</v>
      </c>
      <c r="F213" s="211" t="s">
        <v>280</v>
      </c>
      <c r="H213" s="210" t="s">
        <v>1</v>
      </c>
      <c r="L213" s="209"/>
      <c r="M213" s="212"/>
      <c r="N213" s="213"/>
      <c r="O213" s="213"/>
      <c r="P213" s="213"/>
      <c r="Q213" s="213"/>
      <c r="R213" s="213"/>
      <c r="S213" s="213"/>
      <c r="T213" s="214"/>
      <c r="AT213" s="210" t="s">
        <v>141</v>
      </c>
      <c r="AU213" s="210" t="s">
        <v>83</v>
      </c>
      <c r="AV213" s="208" t="s">
        <v>81</v>
      </c>
      <c r="AW213" s="208" t="s">
        <v>29</v>
      </c>
      <c r="AX213" s="208" t="s">
        <v>73</v>
      </c>
      <c r="AY213" s="210" t="s">
        <v>129</v>
      </c>
    </row>
    <row r="214" spans="2:51" s="191" customFormat="1" ht="12">
      <c r="B214" s="192"/>
      <c r="D214" s="193" t="s">
        <v>141</v>
      </c>
      <c r="E214" s="194" t="s">
        <v>1</v>
      </c>
      <c r="F214" s="195" t="s">
        <v>281</v>
      </c>
      <c r="H214" s="196">
        <v>0.348</v>
      </c>
      <c r="L214" s="192"/>
      <c r="M214" s="197"/>
      <c r="N214" s="198"/>
      <c r="O214" s="198"/>
      <c r="P214" s="198"/>
      <c r="Q214" s="198"/>
      <c r="R214" s="198"/>
      <c r="S214" s="198"/>
      <c r="T214" s="199"/>
      <c r="AT214" s="194" t="s">
        <v>141</v>
      </c>
      <c r="AU214" s="194" t="s">
        <v>83</v>
      </c>
      <c r="AV214" s="191" t="s">
        <v>83</v>
      </c>
      <c r="AW214" s="191" t="s">
        <v>29</v>
      </c>
      <c r="AX214" s="191" t="s">
        <v>73</v>
      </c>
      <c r="AY214" s="194" t="s">
        <v>129</v>
      </c>
    </row>
    <row r="215" spans="2:51" s="200" customFormat="1" ht="12">
      <c r="B215" s="201"/>
      <c r="D215" s="193" t="s">
        <v>141</v>
      </c>
      <c r="E215" s="202" t="s">
        <v>1</v>
      </c>
      <c r="F215" s="203" t="s">
        <v>152</v>
      </c>
      <c r="H215" s="204">
        <v>0.722</v>
      </c>
      <c r="L215" s="201"/>
      <c r="M215" s="205"/>
      <c r="N215" s="206"/>
      <c r="O215" s="206"/>
      <c r="P215" s="206"/>
      <c r="Q215" s="206"/>
      <c r="R215" s="206"/>
      <c r="S215" s="206"/>
      <c r="T215" s="207"/>
      <c r="AT215" s="202" t="s">
        <v>141</v>
      </c>
      <c r="AU215" s="202" t="s">
        <v>83</v>
      </c>
      <c r="AV215" s="200" t="s">
        <v>135</v>
      </c>
      <c r="AW215" s="200" t="s">
        <v>29</v>
      </c>
      <c r="AX215" s="200" t="s">
        <v>81</v>
      </c>
      <c r="AY215" s="202" t="s">
        <v>129</v>
      </c>
    </row>
    <row r="216" spans="1:65" s="63" customFormat="1" ht="16.5" customHeight="1">
      <c r="A216" s="59"/>
      <c r="B216" s="60"/>
      <c r="C216" s="178" t="s">
        <v>282</v>
      </c>
      <c r="D216" s="178" t="s">
        <v>131</v>
      </c>
      <c r="E216" s="179" t="s">
        <v>283</v>
      </c>
      <c r="F216" s="180" t="s">
        <v>284</v>
      </c>
      <c r="G216" s="181" t="s">
        <v>139</v>
      </c>
      <c r="H216" s="182">
        <v>0.288</v>
      </c>
      <c r="I216" s="39"/>
      <c r="J216" s="183">
        <f>ROUND(I216*H216,2)</f>
        <v>0</v>
      </c>
      <c r="K216" s="184"/>
      <c r="L216" s="60"/>
      <c r="M216" s="185" t="s">
        <v>1</v>
      </c>
      <c r="N216" s="186" t="s">
        <v>38</v>
      </c>
      <c r="O216" s="187">
        <v>0.584</v>
      </c>
      <c r="P216" s="187">
        <f>O216*H216</f>
        <v>0.16819199999999998</v>
      </c>
      <c r="Q216" s="187">
        <v>2.45329</v>
      </c>
      <c r="R216" s="187">
        <f>Q216*H216</f>
        <v>0.70654752</v>
      </c>
      <c r="S216" s="187">
        <v>0</v>
      </c>
      <c r="T216" s="188">
        <f>S216*H216</f>
        <v>0</v>
      </c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R216" s="189" t="s">
        <v>135</v>
      </c>
      <c r="AT216" s="189" t="s">
        <v>131</v>
      </c>
      <c r="AU216" s="189" t="s">
        <v>83</v>
      </c>
      <c r="AY216" s="48" t="s">
        <v>129</v>
      </c>
      <c r="BE216" s="190">
        <f>IF(N216="základní",J216,0)</f>
        <v>0</v>
      </c>
      <c r="BF216" s="190">
        <f>IF(N216="snížená",J216,0)</f>
        <v>0</v>
      </c>
      <c r="BG216" s="190">
        <f>IF(N216="zákl. přenesená",J216,0)</f>
        <v>0</v>
      </c>
      <c r="BH216" s="190">
        <f>IF(N216="sníž. přenesená",J216,0)</f>
        <v>0</v>
      </c>
      <c r="BI216" s="190">
        <f>IF(N216="nulová",J216,0)</f>
        <v>0</v>
      </c>
      <c r="BJ216" s="48" t="s">
        <v>81</v>
      </c>
      <c r="BK216" s="190">
        <f>ROUND(I216*H216,2)</f>
        <v>0</v>
      </c>
      <c r="BL216" s="48" t="s">
        <v>135</v>
      </c>
      <c r="BM216" s="189" t="s">
        <v>285</v>
      </c>
    </row>
    <row r="217" spans="2:51" s="208" customFormat="1" ht="12">
      <c r="B217" s="209"/>
      <c r="D217" s="193" t="s">
        <v>141</v>
      </c>
      <c r="E217" s="210" t="s">
        <v>1</v>
      </c>
      <c r="F217" s="211" t="s">
        <v>286</v>
      </c>
      <c r="H217" s="210" t="s">
        <v>1</v>
      </c>
      <c r="L217" s="209"/>
      <c r="M217" s="212"/>
      <c r="N217" s="213"/>
      <c r="O217" s="213"/>
      <c r="P217" s="213"/>
      <c r="Q217" s="213"/>
      <c r="R217" s="213"/>
      <c r="S217" s="213"/>
      <c r="T217" s="214"/>
      <c r="AT217" s="210" t="s">
        <v>141</v>
      </c>
      <c r="AU217" s="210" t="s">
        <v>83</v>
      </c>
      <c r="AV217" s="208" t="s">
        <v>81</v>
      </c>
      <c r="AW217" s="208" t="s">
        <v>29</v>
      </c>
      <c r="AX217" s="208" t="s">
        <v>73</v>
      </c>
      <c r="AY217" s="210" t="s">
        <v>129</v>
      </c>
    </row>
    <row r="218" spans="2:51" s="191" customFormat="1" ht="12">
      <c r="B218" s="192"/>
      <c r="D218" s="193" t="s">
        <v>141</v>
      </c>
      <c r="E218" s="194" t="s">
        <v>1</v>
      </c>
      <c r="F218" s="195" t="s">
        <v>174</v>
      </c>
      <c r="H218" s="196">
        <v>0.288</v>
      </c>
      <c r="L218" s="192"/>
      <c r="M218" s="197"/>
      <c r="N218" s="198"/>
      <c r="O218" s="198"/>
      <c r="P218" s="198"/>
      <c r="Q218" s="198"/>
      <c r="R218" s="198"/>
      <c r="S218" s="198"/>
      <c r="T218" s="199"/>
      <c r="AT218" s="194" t="s">
        <v>141</v>
      </c>
      <c r="AU218" s="194" t="s">
        <v>83</v>
      </c>
      <c r="AV218" s="191" t="s">
        <v>83</v>
      </c>
      <c r="AW218" s="191" t="s">
        <v>29</v>
      </c>
      <c r="AX218" s="191" t="s">
        <v>81</v>
      </c>
      <c r="AY218" s="194" t="s">
        <v>129</v>
      </c>
    </row>
    <row r="219" spans="2:63" s="165" customFormat="1" ht="22.9" customHeight="1">
      <c r="B219" s="166"/>
      <c r="D219" s="167" t="s">
        <v>72</v>
      </c>
      <c r="E219" s="176" t="s">
        <v>143</v>
      </c>
      <c r="F219" s="176" t="s">
        <v>287</v>
      </c>
      <c r="J219" s="177">
        <f>BK219</f>
        <v>0</v>
      </c>
      <c r="L219" s="166"/>
      <c r="M219" s="170"/>
      <c r="N219" s="171"/>
      <c r="O219" s="171"/>
      <c r="P219" s="172">
        <f>SUM(P220:P229)</f>
        <v>0.8413840000000001</v>
      </c>
      <c r="Q219" s="171"/>
      <c r="R219" s="172">
        <f>SUM(R220:R229)</f>
        <v>0.13968148</v>
      </c>
      <c r="S219" s="171"/>
      <c r="T219" s="173">
        <f>SUM(T220:T229)</f>
        <v>0</v>
      </c>
      <c r="AR219" s="167" t="s">
        <v>81</v>
      </c>
      <c r="AT219" s="174" t="s">
        <v>72</v>
      </c>
      <c r="AU219" s="174" t="s">
        <v>81</v>
      </c>
      <c r="AY219" s="167" t="s">
        <v>129</v>
      </c>
      <c r="BK219" s="175">
        <f>SUM(BK220:BK229)</f>
        <v>0</v>
      </c>
    </row>
    <row r="220" spans="1:65" s="63" customFormat="1" ht="16.5" customHeight="1">
      <c r="A220" s="59"/>
      <c r="B220" s="60"/>
      <c r="C220" s="178" t="s">
        <v>288</v>
      </c>
      <c r="D220" s="178" t="s">
        <v>131</v>
      </c>
      <c r="E220" s="179" t="s">
        <v>289</v>
      </c>
      <c r="F220" s="180" t="s">
        <v>290</v>
      </c>
      <c r="G220" s="181" t="s">
        <v>139</v>
      </c>
      <c r="H220" s="182">
        <v>0.054</v>
      </c>
      <c r="I220" s="39"/>
      <c r="J220" s="183">
        <f>ROUND(I220*H220,2)</f>
        <v>0</v>
      </c>
      <c r="K220" s="184"/>
      <c r="L220" s="60"/>
      <c r="M220" s="185" t="s">
        <v>1</v>
      </c>
      <c r="N220" s="186" t="s">
        <v>38</v>
      </c>
      <c r="O220" s="187">
        <v>1.374</v>
      </c>
      <c r="P220" s="187">
        <f>O220*H220</f>
        <v>0.07419600000000001</v>
      </c>
      <c r="Q220" s="187">
        <v>2.45329</v>
      </c>
      <c r="R220" s="187">
        <f>Q220*H220</f>
        <v>0.13247766</v>
      </c>
      <c r="S220" s="187">
        <v>0</v>
      </c>
      <c r="T220" s="188">
        <f>S220*H220</f>
        <v>0</v>
      </c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R220" s="189" t="s">
        <v>135</v>
      </c>
      <c r="AT220" s="189" t="s">
        <v>131</v>
      </c>
      <c r="AU220" s="189" t="s">
        <v>83</v>
      </c>
      <c r="AY220" s="48" t="s">
        <v>129</v>
      </c>
      <c r="BE220" s="190">
        <f>IF(N220="základní",J220,0)</f>
        <v>0</v>
      </c>
      <c r="BF220" s="190">
        <f>IF(N220="snížená",J220,0)</f>
        <v>0</v>
      </c>
      <c r="BG220" s="190">
        <f>IF(N220="zákl. přenesená",J220,0)</f>
        <v>0</v>
      </c>
      <c r="BH220" s="190">
        <f>IF(N220="sníž. přenesená",J220,0)</f>
        <v>0</v>
      </c>
      <c r="BI220" s="190">
        <f>IF(N220="nulová",J220,0)</f>
        <v>0</v>
      </c>
      <c r="BJ220" s="48" t="s">
        <v>81</v>
      </c>
      <c r="BK220" s="190">
        <f>ROUND(I220*H220,2)</f>
        <v>0</v>
      </c>
      <c r="BL220" s="48" t="s">
        <v>135</v>
      </c>
      <c r="BM220" s="189" t="s">
        <v>291</v>
      </c>
    </row>
    <row r="221" spans="2:51" s="208" customFormat="1" ht="12">
      <c r="B221" s="209"/>
      <c r="D221" s="193" t="s">
        <v>141</v>
      </c>
      <c r="E221" s="210" t="s">
        <v>1</v>
      </c>
      <c r="F221" s="211" t="s">
        <v>292</v>
      </c>
      <c r="H221" s="210" t="s">
        <v>1</v>
      </c>
      <c r="L221" s="209"/>
      <c r="M221" s="212"/>
      <c r="N221" s="213"/>
      <c r="O221" s="213"/>
      <c r="P221" s="213"/>
      <c r="Q221" s="213"/>
      <c r="R221" s="213"/>
      <c r="S221" s="213"/>
      <c r="T221" s="214"/>
      <c r="AT221" s="210" t="s">
        <v>141</v>
      </c>
      <c r="AU221" s="210" t="s">
        <v>83</v>
      </c>
      <c r="AV221" s="208" t="s">
        <v>81</v>
      </c>
      <c r="AW221" s="208" t="s">
        <v>29</v>
      </c>
      <c r="AX221" s="208" t="s">
        <v>73</v>
      </c>
      <c r="AY221" s="210" t="s">
        <v>129</v>
      </c>
    </row>
    <row r="222" spans="2:51" s="191" customFormat="1" ht="12">
      <c r="B222" s="192"/>
      <c r="D222" s="193" t="s">
        <v>141</v>
      </c>
      <c r="E222" s="194" t="s">
        <v>1</v>
      </c>
      <c r="F222" s="195" t="s">
        <v>293</v>
      </c>
      <c r="H222" s="196">
        <v>0.042</v>
      </c>
      <c r="L222" s="192"/>
      <c r="M222" s="197"/>
      <c r="N222" s="198"/>
      <c r="O222" s="198"/>
      <c r="P222" s="198"/>
      <c r="Q222" s="198"/>
      <c r="R222" s="198"/>
      <c r="S222" s="198"/>
      <c r="T222" s="199"/>
      <c r="AT222" s="194" t="s">
        <v>141</v>
      </c>
      <c r="AU222" s="194" t="s">
        <v>83</v>
      </c>
      <c r="AV222" s="191" t="s">
        <v>83</v>
      </c>
      <c r="AW222" s="191" t="s">
        <v>29</v>
      </c>
      <c r="AX222" s="191" t="s">
        <v>73</v>
      </c>
      <c r="AY222" s="194" t="s">
        <v>129</v>
      </c>
    </row>
    <row r="223" spans="2:51" s="191" customFormat="1" ht="12">
      <c r="B223" s="192"/>
      <c r="D223" s="193" t="s">
        <v>141</v>
      </c>
      <c r="E223" s="194" t="s">
        <v>1</v>
      </c>
      <c r="F223" s="195" t="s">
        <v>294</v>
      </c>
      <c r="H223" s="196">
        <v>0.012</v>
      </c>
      <c r="L223" s="192"/>
      <c r="M223" s="197"/>
      <c r="N223" s="198"/>
      <c r="O223" s="198"/>
      <c r="P223" s="198"/>
      <c r="Q223" s="198"/>
      <c r="R223" s="198"/>
      <c r="S223" s="198"/>
      <c r="T223" s="199"/>
      <c r="AT223" s="194" t="s">
        <v>141</v>
      </c>
      <c r="AU223" s="194" t="s">
        <v>83</v>
      </c>
      <c r="AV223" s="191" t="s">
        <v>83</v>
      </c>
      <c r="AW223" s="191" t="s">
        <v>29</v>
      </c>
      <c r="AX223" s="191" t="s">
        <v>73</v>
      </c>
      <c r="AY223" s="194" t="s">
        <v>129</v>
      </c>
    </row>
    <row r="224" spans="2:51" s="200" customFormat="1" ht="12">
      <c r="B224" s="201"/>
      <c r="D224" s="193" t="s">
        <v>141</v>
      </c>
      <c r="E224" s="202" t="s">
        <v>1</v>
      </c>
      <c r="F224" s="203" t="s">
        <v>152</v>
      </c>
      <c r="H224" s="204">
        <v>0.054</v>
      </c>
      <c r="L224" s="201"/>
      <c r="M224" s="205"/>
      <c r="N224" s="206"/>
      <c r="O224" s="206"/>
      <c r="P224" s="206"/>
      <c r="Q224" s="206"/>
      <c r="R224" s="206"/>
      <c r="S224" s="206"/>
      <c r="T224" s="207"/>
      <c r="AT224" s="202" t="s">
        <v>141</v>
      </c>
      <c r="AU224" s="202" t="s">
        <v>83</v>
      </c>
      <c r="AV224" s="200" t="s">
        <v>135</v>
      </c>
      <c r="AW224" s="200" t="s">
        <v>29</v>
      </c>
      <c r="AX224" s="200" t="s">
        <v>81</v>
      </c>
      <c r="AY224" s="202" t="s">
        <v>129</v>
      </c>
    </row>
    <row r="225" spans="1:65" s="63" customFormat="1" ht="16.5" customHeight="1">
      <c r="A225" s="59"/>
      <c r="B225" s="60"/>
      <c r="C225" s="178" t="s">
        <v>295</v>
      </c>
      <c r="D225" s="178" t="s">
        <v>131</v>
      </c>
      <c r="E225" s="179" t="s">
        <v>296</v>
      </c>
      <c r="F225" s="180" t="s">
        <v>297</v>
      </c>
      <c r="G225" s="181" t="s">
        <v>134</v>
      </c>
      <c r="H225" s="182">
        <v>0.538</v>
      </c>
      <c r="I225" s="39"/>
      <c r="J225" s="183">
        <f>ROUND(I225*H225,2)</f>
        <v>0</v>
      </c>
      <c r="K225" s="184"/>
      <c r="L225" s="60"/>
      <c r="M225" s="185" t="s">
        <v>1</v>
      </c>
      <c r="N225" s="186" t="s">
        <v>38</v>
      </c>
      <c r="O225" s="187">
        <v>1.125</v>
      </c>
      <c r="P225" s="187">
        <f>O225*H225</f>
        <v>0.6052500000000001</v>
      </c>
      <c r="Q225" s="187">
        <v>0.01339</v>
      </c>
      <c r="R225" s="187">
        <f>Q225*H225</f>
        <v>0.0072038200000000005</v>
      </c>
      <c r="S225" s="187">
        <v>0</v>
      </c>
      <c r="T225" s="188">
        <f>S225*H225</f>
        <v>0</v>
      </c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59"/>
      <c r="AR225" s="189" t="s">
        <v>135</v>
      </c>
      <c r="AT225" s="189" t="s">
        <v>131</v>
      </c>
      <c r="AU225" s="189" t="s">
        <v>83</v>
      </c>
      <c r="AY225" s="48" t="s">
        <v>129</v>
      </c>
      <c r="BE225" s="190">
        <f>IF(N225="základní",J225,0)</f>
        <v>0</v>
      </c>
      <c r="BF225" s="190">
        <f>IF(N225="snížená",J225,0)</f>
        <v>0</v>
      </c>
      <c r="BG225" s="190">
        <f>IF(N225="zákl. přenesená",J225,0)</f>
        <v>0</v>
      </c>
      <c r="BH225" s="190">
        <f>IF(N225="sníž. přenesená",J225,0)</f>
        <v>0</v>
      </c>
      <c r="BI225" s="190">
        <f>IF(N225="nulová",J225,0)</f>
        <v>0</v>
      </c>
      <c r="BJ225" s="48" t="s">
        <v>81</v>
      </c>
      <c r="BK225" s="190">
        <f>ROUND(I225*H225,2)</f>
        <v>0</v>
      </c>
      <c r="BL225" s="48" t="s">
        <v>135</v>
      </c>
      <c r="BM225" s="189" t="s">
        <v>298</v>
      </c>
    </row>
    <row r="226" spans="2:51" s="191" customFormat="1" ht="12">
      <c r="B226" s="192"/>
      <c r="D226" s="193" t="s">
        <v>141</v>
      </c>
      <c r="E226" s="194" t="s">
        <v>1</v>
      </c>
      <c r="F226" s="195" t="s">
        <v>299</v>
      </c>
      <c r="H226" s="196">
        <v>0.421</v>
      </c>
      <c r="L226" s="192"/>
      <c r="M226" s="197"/>
      <c r="N226" s="198"/>
      <c r="O226" s="198"/>
      <c r="P226" s="198"/>
      <c r="Q226" s="198"/>
      <c r="R226" s="198"/>
      <c r="S226" s="198"/>
      <c r="T226" s="199"/>
      <c r="AT226" s="194" t="s">
        <v>141</v>
      </c>
      <c r="AU226" s="194" t="s">
        <v>83</v>
      </c>
      <c r="AV226" s="191" t="s">
        <v>83</v>
      </c>
      <c r="AW226" s="191" t="s">
        <v>29</v>
      </c>
      <c r="AX226" s="191" t="s">
        <v>73</v>
      </c>
      <c r="AY226" s="194" t="s">
        <v>129</v>
      </c>
    </row>
    <row r="227" spans="2:51" s="191" customFormat="1" ht="12">
      <c r="B227" s="192"/>
      <c r="D227" s="193" t="s">
        <v>141</v>
      </c>
      <c r="E227" s="194" t="s">
        <v>1</v>
      </c>
      <c r="F227" s="195" t="s">
        <v>300</v>
      </c>
      <c r="H227" s="196">
        <v>0.117</v>
      </c>
      <c r="L227" s="192"/>
      <c r="M227" s="197"/>
      <c r="N227" s="198"/>
      <c r="O227" s="198"/>
      <c r="P227" s="198"/>
      <c r="Q227" s="198"/>
      <c r="R227" s="198"/>
      <c r="S227" s="198"/>
      <c r="T227" s="199"/>
      <c r="AT227" s="194" t="s">
        <v>141</v>
      </c>
      <c r="AU227" s="194" t="s">
        <v>83</v>
      </c>
      <c r="AV227" s="191" t="s">
        <v>83</v>
      </c>
      <c r="AW227" s="191" t="s">
        <v>29</v>
      </c>
      <c r="AX227" s="191" t="s">
        <v>73</v>
      </c>
      <c r="AY227" s="194" t="s">
        <v>129</v>
      </c>
    </row>
    <row r="228" spans="2:51" s="200" customFormat="1" ht="12">
      <c r="B228" s="201"/>
      <c r="D228" s="193" t="s">
        <v>141</v>
      </c>
      <c r="E228" s="202" t="s">
        <v>1</v>
      </c>
      <c r="F228" s="203" t="s">
        <v>152</v>
      </c>
      <c r="H228" s="204">
        <v>0.538</v>
      </c>
      <c r="L228" s="201"/>
      <c r="M228" s="205"/>
      <c r="N228" s="206"/>
      <c r="O228" s="206"/>
      <c r="P228" s="206"/>
      <c r="Q228" s="206"/>
      <c r="R228" s="206"/>
      <c r="S228" s="206"/>
      <c r="T228" s="207"/>
      <c r="AT228" s="202" t="s">
        <v>141</v>
      </c>
      <c r="AU228" s="202" t="s">
        <v>83</v>
      </c>
      <c r="AV228" s="200" t="s">
        <v>135</v>
      </c>
      <c r="AW228" s="200" t="s">
        <v>29</v>
      </c>
      <c r="AX228" s="200" t="s">
        <v>81</v>
      </c>
      <c r="AY228" s="202" t="s">
        <v>129</v>
      </c>
    </row>
    <row r="229" spans="1:65" s="63" customFormat="1" ht="21.75" customHeight="1">
      <c r="A229" s="59"/>
      <c r="B229" s="60"/>
      <c r="C229" s="178" t="s">
        <v>301</v>
      </c>
      <c r="D229" s="178" t="s">
        <v>131</v>
      </c>
      <c r="E229" s="179" t="s">
        <v>302</v>
      </c>
      <c r="F229" s="180" t="s">
        <v>303</v>
      </c>
      <c r="G229" s="181" t="s">
        <v>134</v>
      </c>
      <c r="H229" s="182">
        <v>0.538</v>
      </c>
      <c r="I229" s="39"/>
      <c r="J229" s="183">
        <f>ROUND(I229*H229,2)</f>
        <v>0</v>
      </c>
      <c r="K229" s="184"/>
      <c r="L229" s="60"/>
      <c r="M229" s="185" t="s">
        <v>1</v>
      </c>
      <c r="N229" s="186" t="s">
        <v>38</v>
      </c>
      <c r="O229" s="187">
        <v>0.301</v>
      </c>
      <c r="P229" s="187">
        <f>O229*H229</f>
        <v>0.161938</v>
      </c>
      <c r="Q229" s="187">
        <v>0</v>
      </c>
      <c r="R229" s="187">
        <f>Q229*H229</f>
        <v>0</v>
      </c>
      <c r="S229" s="187">
        <v>0</v>
      </c>
      <c r="T229" s="188">
        <f>S229*H229</f>
        <v>0</v>
      </c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  <c r="AE229" s="59"/>
      <c r="AR229" s="189" t="s">
        <v>135</v>
      </c>
      <c r="AT229" s="189" t="s">
        <v>131</v>
      </c>
      <c r="AU229" s="189" t="s">
        <v>83</v>
      </c>
      <c r="AY229" s="48" t="s">
        <v>129</v>
      </c>
      <c r="BE229" s="190">
        <f>IF(N229="základní",J229,0)</f>
        <v>0</v>
      </c>
      <c r="BF229" s="190">
        <f>IF(N229="snížená",J229,0)</f>
        <v>0</v>
      </c>
      <c r="BG229" s="190">
        <f>IF(N229="zákl. přenesená",J229,0)</f>
        <v>0</v>
      </c>
      <c r="BH229" s="190">
        <f>IF(N229="sníž. přenesená",J229,0)</f>
        <v>0</v>
      </c>
      <c r="BI229" s="190">
        <f>IF(N229="nulová",J229,0)</f>
        <v>0</v>
      </c>
      <c r="BJ229" s="48" t="s">
        <v>81</v>
      </c>
      <c r="BK229" s="190">
        <f>ROUND(I229*H229,2)</f>
        <v>0</v>
      </c>
      <c r="BL229" s="48" t="s">
        <v>135</v>
      </c>
      <c r="BM229" s="189" t="s">
        <v>304</v>
      </c>
    </row>
    <row r="230" spans="2:63" s="165" customFormat="1" ht="22.9" customHeight="1">
      <c r="B230" s="166"/>
      <c r="D230" s="167" t="s">
        <v>72</v>
      </c>
      <c r="E230" s="176" t="s">
        <v>153</v>
      </c>
      <c r="F230" s="176" t="s">
        <v>305</v>
      </c>
      <c r="J230" s="177">
        <f>BK230</f>
        <v>0</v>
      </c>
      <c r="L230" s="166"/>
      <c r="M230" s="170"/>
      <c r="N230" s="171"/>
      <c r="O230" s="171"/>
      <c r="P230" s="172">
        <f>SUM(P231:P238)</f>
        <v>40.093500000000006</v>
      </c>
      <c r="Q230" s="171"/>
      <c r="R230" s="172">
        <f>SUM(R231:R238)</f>
        <v>39.09766499999999</v>
      </c>
      <c r="S230" s="171"/>
      <c r="T230" s="173">
        <f>SUM(T231:T238)</f>
        <v>0</v>
      </c>
      <c r="AR230" s="167" t="s">
        <v>81</v>
      </c>
      <c r="AT230" s="174" t="s">
        <v>72</v>
      </c>
      <c r="AU230" s="174" t="s">
        <v>81</v>
      </c>
      <c r="AY230" s="167" t="s">
        <v>129</v>
      </c>
      <c r="BK230" s="175">
        <f>SUM(BK231:BK238)</f>
        <v>0</v>
      </c>
    </row>
    <row r="231" spans="1:65" s="63" customFormat="1" ht="21.75" customHeight="1">
      <c r="A231" s="59"/>
      <c r="B231" s="60"/>
      <c r="C231" s="178" t="s">
        <v>306</v>
      </c>
      <c r="D231" s="178" t="s">
        <v>131</v>
      </c>
      <c r="E231" s="179" t="s">
        <v>307</v>
      </c>
      <c r="F231" s="180" t="s">
        <v>308</v>
      </c>
      <c r="G231" s="181" t="s">
        <v>134</v>
      </c>
      <c r="H231" s="182">
        <v>68</v>
      </c>
      <c r="I231" s="39"/>
      <c r="J231" s="183">
        <f>ROUND(I231*H231,2)</f>
        <v>0</v>
      </c>
      <c r="K231" s="184"/>
      <c r="L231" s="60"/>
      <c r="M231" s="185" t="s">
        <v>1</v>
      </c>
      <c r="N231" s="186" t="s">
        <v>38</v>
      </c>
      <c r="O231" s="187">
        <v>0.024</v>
      </c>
      <c r="P231" s="187">
        <f>O231*H231</f>
        <v>1.6320000000000001</v>
      </c>
      <c r="Q231" s="187">
        <v>0.106</v>
      </c>
      <c r="R231" s="187">
        <f>Q231*H231</f>
        <v>7.208</v>
      </c>
      <c r="S231" s="187">
        <v>0</v>
      </c>
      <c r="T231" s="188">
        <f>S231*H231</f>
        <v>0</v>
      </c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  <c r="AE231" s="59"/>
      <c r="AR231" s="189" t="s">
        <v>135</v>
      </c>
      <c r="AT231" s="189" t="s">
        <v>131</v>
      </c>
      <c r="AU231" s="189" t="s">
        <v>83</v>
      </c>
      <c r="AY231" s="48" t="s">
        <v>129</v>
      </c>
      <c r="BE231" s="190">
        <f>IF(N231="základní",J231,0)</f>
        <v>0</v>
      </c>
      <c r="BF231" s="190">
        <f>IF(N231="snížená",J231,0)</f>
        <v>0</v>
      </c>
      <c r="BG231" s="190">
        <f>IF(N231="zákl. přenesená",J231,0)</f>
        <v>0</v>
      </c>
      <c r="BH231" s="190">
        <f>IF(N231="sníž. přenesená",J231,0)</f>
        <v>0</v>
      </c>
      <c r="BI231" s="190">
        <f>IF(N231="nulová",J231,0)</f>
        <v>0</v>
      </c>
      <c r="BJ231" s="48" t="s">
        <v>81</v>
      </c>
      <c r="BK231" s="190">
        <f>ROUND(I231*H231,2)</f>
        <v>0</v>
      </c>
      <c r="BL231" s="48" t="s">
        <v>135</v>
      </c>
      <c r="BM231" s="189" t="s">
        <v>309</v>
      </c>
    </row>
    <row r="232" spans="2:51" s="191" customFormat="1" ht="12">
      <c r="B232" s="192"/>
      <c r="D232" s="193" t="s">
        <v>141</v>
      </c>
      <c r="E232" s="194" t="s">
        <v>1</v>
      </c>
      <c r="F232" s="195" t="s">
        <v>310</v>
      </c>
      <c r="H232" s="196">
        <v>68</v>
      </c>
      <c r="L232" s="192"/>
      <c r="M232" s="197"/>
      <c r="N232" s="198"/>
      <c r="O232" s="198"/>
      <c r="P232" s="198"/>
      <c r="Q232" s="198"/>
      <c r="R232" s="198"/>
      <c r="S232" s="198"/>
      <c r="T232" s="199"/>
      <c r="AT232" s="194" t="s">
        <v>141</v>
      </c>
      <c r="AU232" s="194" t="s">
        <v>83</v>
      </c>
      <c r="AV232" s="191" t="s">
        <v>83</v>
      </c>
      <c r="AW232" s="191" t="s">
        <v>29</v>
      </c>
      <c r="AX232" s="191" t="s">
        <v>81</v>
      </c>
      <c r="AY232" s="194" t="s">
        <v>129</v>
      </c>
    </row>
    <row r="233" spans="1:65" s="63" customFormat="1" ht="21.75" customHeight="1">
      <c r="A233" s="59"/>
      <c r="B233" s="60"/>
      <c r="C233" s="178" t="s">
        <v>311</v>
      </c>
      <c r="D233" s="178" t="s">
        <v>131</v>
      </c>
      <c r="E233" s="179" t="s">
        <v>312</v>
      </c>
      <c r="F233" s="180" t="s">
        <v>313</v>
      </c>
      <c r="G233" s="181" t="s">
        <v>134</v>
      </c>
      <c r="H233" s="182">
        <v>68</v>
      </c>
      <c r="I233" s="39"/>
      <c r="J233" s="183">
        <f>ROUND(I233*H233,2)</f>
        <v>0</v>
      </c>
      <c r="K233" s="184"/>
      <c r="L233" s="60"/>
      <c r="M233" s="185" t="s">
        <v>1</v>
      </c>
      <c r="N233" s="186" t="s">
        <v>38</v>
      </c>
      <c r="O233" s="187">
        <v>0.025</v>
      </c>
      <c r="P233" s="187">
        <f>O233*H233</f>
        <v>1.7000000000000002</v>
      </c>
      <c r="Q233" s="187">
        <v>0.197</v>
      </c>
      <c r="R233" s="187">
        <f>Q233*H233</f>
        <v>13.396</v>
      </c>
      <c r="S233" s="187">
        <v>0</v>
      </c>
      <c r="T233" s="188">
        <f>S233*H233</f>
        <v>0</v>
      </c>
      <c r="U233" s="59"/>
      <c r="V233" s="59"/>
      <c r="W233" s="59"/>
      <c r="X233" s="59"/>
      <c r="Y233" s="59"/>
      <c r="Z233" s="59"/>
      <c r="AA233" s="59"/>
      <c r="AB233" s="59"/>
      <c r="AC233" s="59"/>
      <c r="AD233" s="59"/>
      <c r="AE233" s="59"/>
      <c r="AR233" s="189" t="s">
        <v>135</v>
      </c>
      <c r="AT233" s="189" t="s">
        <v>131</v>
      </c>
      <c r="AU233" s="189" t="s">
        <v>83</v>
      </c>
      <c r="AY233" s="48" t="s">
        <v>129</v>
      </c>
      <c r="BE233" s="190">
        <f>IF(N233="základní",J233,0)</f>
        <v>0</v>
      </c>
      <c r="BF233" s="190">
        <f>IF(N233="snížená",J233,0)</f>
        <v>0</v>
      </c>
      <c r="BG233" s="190">
        <f>IF(N233="zákl. přenesená",J233,0)</f>
        <v>0</v>
      </c>
      <c r="BH233" s="190">
        <f>IF(N233="sníž. přenesená",J233,0)</f>
        <v>0</v>
      </c>
      <c r="BI233" s="190">
        <f>IF(N233="nulová",J233,0)</f>
        <v>0</v>
      </c>
      <c r="BJ233" s="48" t="s">
        <v>81</v>
      </c>
      <c r="BK233" s="190">
        <f>ROUND(I233*H233,2)</f>
        <v>0</v>
      </c>
      <c r="BL233" s="48" t="s">
        <v>135</v>
      </c>
      <c r="BM233" s="189" t="s">
        <v>314</v>
      </c>
    </row>
    <row r="234" spans="1:65" s="63" customFormat="1" ht="16.5" customHeight="1">
      <c r="A234" s="59"/>
      <c r="B234" s="60"/>
      <c r="C234" s="178" t="s">
        <v>315</v>
      </c>
      <c r="D234" s="178" t="s">
        <v>131</v>
      </c>
      <c r="E234" s="179" t="s">
        <v>316</v>
      </c>
      <c r="F234" s="180" t="s">
        <v>317</v>
      </c>
      <c r="G234" s="181" t="s">
        <v>134</v>
      </c>
      <c r="H234" s="182">
        <v>3.5</v>
      </c>
      <c r="I234" s="39"/>
      <c r="J234" s="183">
        <f>ROUND(I234*H234,2)</f>
        <v>0</v>
      </c>
      <c r="K234" s="184"/>
      <c r="L234" s="60"/>
      <c r="M234" s="185" t="s">
        <v>1</v>
      </c>
      <c r="N234" s="186" t="s">
        <v>38</v>
      </c>
      <c r="O234" s="187">
        <v>0.026</v>
      </c>
      <c r="P234" s="187">
        <f>O234*H234</f>
        <v>0.091</v>
      </c>
      <c r="Q234" s="187">
        <v>0.345</v>
      </c>
      <c r="R234" s="187">
        <f>Q234*H234</f>
        <v>1.2075</v>
      </c>
      <c r="S234" s="187">
        <v>0</v>
      </c>
      <c r="T234" s="188">
        <f>S234*H234</f>
        <v>0</v>
      </c>
      <c r="U234" s="59"/>
      <c r="V234" s="59"/>
      <c r="W234" s="59"/>
      <c r="X234" s="59"/>
      <c r="Y234" s="59"/>
      <c r="Z234" s="59"/>
      <c r="AA234" s="59"/>
      <c r="AB234" s="59"/>
      <c r="AC234" s="59"/>
      <c r="AD234" s="59"/>
      <c r="AE234" s="59"/>
      <c r="AR234" s="189" t="s">
        <v>135</v>
      </c>
      <c r="AT234" s="189" t="s">
        <v>131</v>
      </c>
      <c r="AU234" s="189" t="s">
        <v>83</v>
      </c>
      <c r="AY234" s="48" t="s">
        <v>129</v>
      </c>
      <c r="BE234" s="190">
        <f>IF(N234="základní",J234,0)</f>
        <v>0</v>
      </c>
      <c r="BF234" s="190">
        <f>IF(N234="snížená",J234,0)</f>
        <v>0</v>
      </c>
      <c r="BG234" s="190">
        <f>IF(N234="zákl. přenesená",J234,0)</f>
        <v>0</v>
      </c>
      <c r="BH234" s="190">
        <f>IF(N234="sníž. přenesená",J234,0)</f>
        <v>0</v>
      </c>
      <c r="BI234" s="190">
        <f>IF(N234="nulová",J234,0)</f>
        <v>0</v>
      </c>
      <c r="BJ234" s="48" t="s">
        <v>81</v>
      </c>
      <c r="BK234" s="190">
        <f>ROUND(I234*H234,2)</f>
        <v>0</v>
      </c>
      <c r="BL234" s="48" t="s">
        <v>135</v>
      </c>
      <c r="BM234" s="189" t="s">
        <v>318</v>
      </c>
    </row>
    <row r="235" spans="1:65" s="63" customFormat="1" ht="21.75" customHeight="1">
      <c r="A235" s="59"/>
      <c r="B235" s="60"/>
      <c r="C235" s="178" t="s">
        <v>319</v>
      </c>
      <c r="D235" s="178" t="s">
        <v>131</v>
      </c>
      <c r="E235" s="179" t="s">
        <v>320</v>
      </c>
      <c r="F235" s="180" t="s">
        <v>321</v>
      </c>
      <c r="G235" s="181" t="s">
        <v>134</v>
      </c>
      <c r="H235" s="182">
        <v>3.5</v>
      </c>
      <c r="I235" s="39"/>
      <c r="J235" s="183">
        <f>ROUND(I235*H235,2)</f>
        <v>0</v>
      </c>
      <c r="K235" s="184"/>
      <c r="L235" s="60"/>
      <c r="M235" s="185" t="s">
        <v>1</v>
      </c>
      <c r="N235" s="186" t="s">
        <v>38</v>
      </c>
      <c r="O235" s="187">
        <v>0.083</v>
      </c>
      <c r="P235" s="187">
        <f>O235*H235</f>
        <v>0.29050000000000004</v>
      </c>
      <c r="Q235" s="187">
        <v>0.15559</v>
      </c>
      <c r="R235" s="187">
        <f>Q235*H235</f>
        <v>0.544565</v>
      </c>
      <c r="S235" s="187">
        <v>0</v>
      </c>
      <c r="T235" s="188">
        <f>S235*H235</f>
        <v>0</v>
      </c>
      <c r="U235" s="59"/>
      <c r="V235" s="59"/>
      <c r="W235" s="59"/>
      <c r="X235" s="59"/>
      <c r="Y235" s="59"/>
      <c r="Z235" s="59"/>
      <c r="AA235" s="59"/>
      <c r="AB235" s="59"/>
      <c r="AC235" s="59"/>
      <c r="AD235" s="59"/>
      <c r="AE235" s="59"/>
      <c r="AR235" s="189" t="s">
        <v>135</v>
      </c>
      <c r="AT235" s="189" t="s">
        <v>131</v>
      </c>
      <c r="AU235" s="189" t="s">
        <v>83</v>
      </c>
      <c r="AY235" s="48" t="s">
        <v>129</v>
      </c>
      <c r="BE235" s="190">
        <f>IF(N235="základní",J235,0)</f>
        <v>0</v>
      </c>
      <c r="BF235" s="190">
        <f>IF(N235="snížená",J235,0)</f>
        <v>0</v>
      </c>
      <c r="BG235" s="190">
        <f>IF(N235="zákl. přenesená",J235,0)</f>
        <v>0</v>
      </c>
      <c r="BH235" s="190">
        <f>IF(N235="sníž. přenesená",J235,0)</f>
        <v>0</v>
      </c>
      <c r="BI235" s="190">
        <f>IF(N235="nulová",J235,0)</f>
        <v>0</v>
      </c>
      <c r="BJ235" s="48" t="s">
        <v>81</v>
      </c>
      <c r="BK235" s="190">
        <f>ROUND(I235*H235,2)</f>
        <v>0</v>
      </c>
      <c r="BL235" s="48" t="s">
        <v>135</v>
      </c>
      <c r="BM235" s="189" t="s">
        <v>322</v>
      </c>
    </row>
    <row r="236" spans="1:65" s="63" customFormat="1" ht="21.75" customHeight="1">
      <c r="A236" s="59"/>
      <c r="B236" s="60"/>
      <c r="C236" s="178" t="s">
        <v>323</v>
      </c>
      <c r="D236" s="178" t="s">
        <v>131</v>
      </c>
      <c r="E236" s="179" t="s">
        <v>324</v>
      </c>
      <c r="F236" s="180" t="s">
        <v>325</v>
      </c>
      <c r="G236" s="181" t="s">
        <v>134</v>
      </c>
      <c r="H236" s="182">
        <v>68</v>
      </c>
      <c r="I236" s="39"/>
      <c r="J236" s="183">
        <f>ROUND(I236*H236,2)</f>
        <v>0</v>
      </c>
      <c r="K236" s="184"/>
      <c r="L236" s="60"/>
      <c r="M236" s="185" t="s">
        <v>1</v>
      </c>
      <c r="N236" s="186" t="s">
        <v>38</v>
      </c>
      <c r="O236" s="187">
        <v>0.535</v>
      </c>
      <c r="P236" s="187">
        <f>O236*H236</f>
        <v>36.38</v>
      </c>
      <c r="Q236" s="187">
        <v>0.101</v>
      </c>
      <c r="R236" s="187">
        <f>Q236*H236</f>
        <v>6.868</v>
      </c>
      <c r="S236" s="187">
        <v>0</v>
      </c>
      <c r="T236" s="188">
        <f>S236*H236</f>
        <v>0</v>
      </c>
      <c r="U236" s="59"/>
      <c r="V236" s="59"/>
      <c r="W236" s="59"/>
      <c r="X236" s="59"/>
      <c r="Y236" s="59"/>
      <c r="Z236" s="59"/>
      <c r="AA236" s="59"/>
      <c r="AB236" s="59"/>
      <c r="AC236" s="59"/>
      <c r="AD236" s="59"/>
      <c r="AE236" s="59"/>
      <c r="AR236" s="189" t="s">
        <v>135</v>
      </c>
      <c r="AT236" s="189" t="s">
        <v>131</v>
      </c>
      <c r="AU236" s="189" t="s">
        <v>83</v>
      </c>
      <c r="AY236" s="48" t="s">
        <v>129</v>
      </c>
      <c r="BE236" s="190">
        <f>IF(N236="základní",J236,0)</f>
        <v>0</v>
      </c>
      <c r="BF236" s="190">
        <f>IF(N236="snížená",J236,0)</f>
        <v>0</v>
      </c>
      <c r="BG236" s="190">
        <f>IF(N236="zákl. přenesená",J236,0)</f>
        <v>0</v>
      </c>
      <c r="BH236" s="190">
        <f>IF(N236="sníž. přenesená",J236,0)</f>
        <v>0</v>
      </c>
      <c r="BI236" s="190">
        <f>IF(N236="nulová",J236,0)</f>
        <v>0</v>
      </c>
      <c r="BJ236" s="48" t="s">
        <v>81</v>
      </c>
      <c r="BK236" s="190">
        <f>ROUND(I236*H236,2)</f>
        <v>0</v>
      </c>
      <c r="BL236" s="48" t="s">
        <v>135</v>
      </c>
      <c r="BM236" s="189" t="s">
        <v>326</v>
      </c>
    </row>
    <row r="237" spans="1:65" s="63" customFormat="1" ht="16.5" customHeight="1">
      <c r="A237" s="59"/>
      <c r="B237" s="60"/>
      <c r="C237" s="215" t="s">
        <v>327</v>
      </c>
      <c r="D237" s="215" t="s">
        <v>235</v>
      </c>
      <c r="E237" s="216" t="s">
        <v>328</v>
      </c>
      <c r="F237" s="217" t="s">
        <v>329</v>
      </c>
      <c r="G237" s="218" t="s">
        <v>134</v>
      </c>
      <c r="H237" s="219">
        <v>74.8</v>
      </c>
      <c r="I237" s="40"/>
      <c r="J237" s="220">
        <f>ROUND(I237*H237,2)</f>
        <v>0</v>
      </c>
      <c r="K237" s="221"/>
      <c r="L237" s="222"/>
      <c r="M237" s="223" t="s">
        <v>1</v>
      </c>
      <c r="N237" s="224" t="s">
        <v>38</v>
      </c>
      <c r="O237" s="187">
        <v>0</v>
      </c>
      <c r="P237" s="187">
        <f>O237*H237</f>
        <v>0</v>
      </c>
      <c r="Q237" s="187">
        <v>0.132</v>
      </c>
      <c r="R237" s="187">
        <f>Q237*H237</f>
        <v>9.8736</v>
      </c>
      <c r="S237" s="187">
        <v>0</v>
      </c>
      <c r="T237" s="188">
        <f>S237*H237</f>
        <v>0</v>
      </c>
      <c r="U237" s="59"/>
      <c r="V237" s="59"/>
      <c r="W237" s="59"/>
      <c r="X237" s="59"/>
      <c r="Y237" s="59"/>
      <c r="Z237" s="59"/>
      <c r="AA237" s="59"/>
      <c r="AB237" s="59"/>
      <c r="AC237" s="59"/>
      <c r="AD237" s="59"/>
      <c r="AE237" s="59"/>
      <c r="AR237" s="189" t="s">
        <v>170</v>
      </c>
      <c r="AT237" s="189" t="s">
        <v>235</v>
      </c>
      <c r="AU237" s="189" t="s">
        <v>83</v>
      </c>
      <c r="AY237" s="48" t="s">
        <v>129</v>
      </c>
      <c r="BE237" s="190">
        <f>IF(N237="základní",J237,0)</f>
        <v>0</v>
      </c>
      <c r="BF237" s="190">
        <f>IF(N237="snížená",J237,0)</f>
        <v>0</v>
      </c>
      <c r="BG237" s="190">
        <f>IF(N237="zákl. přenesená",J237,0)</f>
        <v>0</v>
      </c>
      <c r="BH237" s="190">
        <f>IF(N237="sníž. přenesená",J237,0)</f>
        <v>0</v>
      </c>
      <c r="BI237" s="190">
        <f>IF(N237="nulová",J237,0)</f>
        <v>0</v>
      </c>
      <c r="BJ237" s="48" t="s">
        <v>81</v>
      </c>
      <c r="BK237" s="190">
        <f>ROUND(I237*H237,2)</f>
        <v>0</v>
      </c>
      <c r="BL237" s="48" t="s">
        <v>135</v>
      </c>
      <c r="BM237" s="189" t="s">
        <v>330</v>
      </c>
    </row>
    <row r="238" spans="2:51" s="191" customFormat="1" ht="12">
      <c r="B238" s="192"/>
      <c r="D238" s="193" t="s">
        <v>141</v>
      </c>
      <c r="F238" s="195" t="s">
        <v>331</v>
      </c>
      <c r="H238" s="196">
        <v>74.8</v>
      </c>
      <c r="L238" s="192"/>
      <c r="M238" s="197"/>
      <c r="N238" s="198"/>
      <c r="O238" s="198"/>
      <c r="P238" s="198"/>
      <c r="Q238" s="198"/>
      <c r="R238" s="198"/>
      <c r="S238" s="198"/>
      <c r="T238" s="199"/>
      <c r="AT238" s="194" t="s">
        <v>141</v>
      </c>
      <c r="AU238" s="194" t="s">
        <v>83</v>
      </c>
      <c r="AV238" s="191" t="s">
        <v>83</v>
      </c>
      <c r="AW238" s="191" t="s">
        <v>3</v>
      </c>
      <c r="AX238" s="191" t="s">
        <v>81</v>
      </c>
      <c r="AY238" s="194" t="s">
        <v>129</v>
      </c>
    </row>
    <row r="239" spans="2:63" s="165" customFormat="1" ht="22.9" customHeight="1">
      <c r="B239" s="166"/>
      <c r="D239" s="167" t="s">
        <v>72</v>
      </c>
      <c r="E239" s="176" t="s">
        <v>170</v>
      </c>
      <c r="F239" s="176" t="s">
        <v>332</v>
      </c>
      <c r="J239" s="177">
        <f>BK239</f>
        <v>0</v>
      </c>
      <c r="L239" s="166"/>
      <c r="M239" s="170"/>
      <c r="N239" s="171"/>
      <c r="O239" s="171"/>
      <c r="P239" s="172">
        <f>P240</f>
        <v>0</v>
      </c>
      <c r="Q239" s="171"/>
      <c r="R239" s="172">
        <f>R240</f>
        <v>0</v>
      </c>
      <c r="S239" s="171"/>
      <c r="T239" s="173">
        <f>T240</f>
        <v>0</v>
      </c>
      <c r="AR239" s="167" t="s">
        <v>81</v>
      </c>
      <c r="AT239" s="174" t="s">
        <v>72</v>
      </c>
      <c r="AU239" s="174" t="s">
        <v>81</v>
      </c>
      <c r="AY239" s="167" t="s">
        <v>129</v>
      </c>
      <c r="BK239" s="175">
        <f>BK240</f>
        <v>0</v>
      </c>
    </row>
    <row r="240" spans="1:65" s="63" customFormat="1" ht="16.5" customHeight="1">
      <c r="A240" s="59"/>
      <c r="B240" s="60"/>
      <c r="C240" s="178" t="s">
        <v>333</v>
      </c>
      <c r="D240" s="178" t="s">
        <v>131</v>
      </c>
      <c r="E240" s="179" t="s">
        <v>334</v>
      </c>
      <c r="F240" s="180" t="s">
        <v>335</v>
      </c>
      <c r="G240" s="181" t="s">
        <v>336</v>
      </c>
      <c r="H240" s="182">
        <v>1</v>
      </c>
      <c r="I240" s="183">
        <f>SUM('SO - 01 Vodovod'!J16:L16)</f>
        <v>0</v>
      </c>
      <c r="J240" s="183">
        <f>ROUND(I240*H240,2)</f>
        <v>0</v>
      </c>
      <c r="K240" s="184"/>
      <c r="L240" s="60"/>
      <c r="M240" s="185" t="s">
        <v>1</v>
      </c>
      <c r="N240" s="186" t="s">
        <v>38</v>
      </c>
      <c r="O240" s="187">
        <v>0</v>
      </c>
      <c r="P240" s="187">
        <f>O240*H240</f>
        <v>0</v>
      </c>
      <c r="Q240" s="187">
        <v>0</v>
      </c>
      <c r="R240" s="187">
        <f>Q240*H240</f>
        <v>0</v>
      </c>
      <c r="S240" s="187">
        <v>0</v>
      </c>
      <c r="T240" s="188">
        <f>S240*H240</f>
        <v>0</v>
      </c>
      <c r="U240" s="59"/>
      <c r="V240" s="59"/>
      <c r="W240" s="59"/>
      <c r="X240" s="59"/>
      <c r="Y240" s="59"/>
      <c r="Z240" s="59"/>
      <c r="AA240" s="59"/>
      <c r="AB240" s="59"/>
      <c r="AC240" s="59"/>
      <c r="AD240" s="59"/>
      <c r="AE240" s="59"/>
      <c r="AR240" s="189" t="s">
        <v>135</v>
      </c>
      <c r="AT240" s="189" t="s">
        <v>131</v>
      </c>
      <c r="AU240" s="189" t="s">
        <v>83</v>
      </c>
      <c r="AY240" s="48" t="s">
        <v>129</v>
      </c>
      <c r="BE240" s="190">
        <f>IF(N240="základní",J240,0)</f>
        <v>0</v>
      </c>
      <c r="BF240" s="190">
        <f>IF(N240="snížená",J240,0)</f>
        <v>0</v>
      </c>
      <c r="BG240" s="190">
        <f>IF(N240="zákl. přenesená",J240,0)</f>
        <v>0</v>
      </c>
      <c r="BH240" s="190">
        <f>IF(N240="sníž. přenesená",J240,0)</f>
        <v>0</v>
      </c>
      <c r="BI240" s="190">
        <f>IF(N240="nulová",J240,0)</f>
        <v>0</v>
      </c>
      <c r="BJ240" s="48" t="s">
        <v>81</v>
      </c>
      <c r="BK240" s="190">
        <f>ROUND(I240*H240,2)</f>
        <v>0</v>
      </c>
      <c r="BL240" s="48" t="s">
        <v>135</v>
      </c>
      <c r="BM240" s="189" t="s">
        <v>337</v>
      </c>
    </row>
    <row r="241" spans="2:63" s="165" customFormat="1" ht="22.9" customHeight="1">
      <c r="B241" s="166"/>
      <c r="D241" s="167" t="s">
        <v>72</v>
      </c>
      <c r="E241" s="176" t="s">
        <v>175</v>
      </c>
      <c r="F241" s="176" t="s">
        <v>338</v>
      </c>
      <c r="J241" s="177">
        <f>BK241</f>
        <v>0</v>
      </c>
      <c r="L241" s="166"/>
      <c r="M241" s="170"/>
      <c r="N241" s="171"/>
      <c r="O241" s="171"/>
      <c r="P241" s="172">
        <f>SUM(P242:P260)</f>
        <v>201.512944</v>
      </c>
      <c r="Q241" s="171"/>
      <c r="R241" s="172">
        <f>SUM(R242:R260)</f>
        <v>28.06793328</v>
      </c>
      <c r="S241" s="171"/>
      <c r="T241" s="173">
        <f>SUM(T242:T260)</f>
        <v>1.8664000000000003</v>
      </c>
      <c r="AR241" s="167" t="s">
        <v>81</v>
      </c>
      <c r="AT241" s="174" t="s">
        <v>72</v>
      </c>
      <c r="AU241" s="174" t="s">
        <v>81</v>
      </c>
      <c r="AY241" s="167" t="s">
        <v>129</v>
      </c>
      <c r="BK241" s="175">
        <f>SUM(BK242:BK260)</f>
        <v>0</v>
      </c>
    </row>
    <row r="242" spans="1:65" s="63" customFormat="1" ht="16.5" customHeight="1">
      <c r="A242" s="59"/>
      <c r="B242" s="60"/>
      <c r="C242" s="178" t="s">
        <v>339</v>
      </c>
      <c r="D242" s="178" t="s">
        <v>131</v>
      </c>
      <c r="E242" s="179" t="s">
        <v>340</v>
      </c>
      <c r="F242" s="180" t="s">
        <v>341</v>
      </c>
      <c r="G242" s="181" t="s">
        <v>134</v>
      </c>
      <c r="H242" s="182">
        <v>554.4</v>
      </c>
      <c r="I242" s="39"/>
      <c r="J242" s="183">
        <f>ROUND(I242*H242,2)</f>
        <v>0</v>
      </c>
      <c r="K242" s="184"/>
      <c r="L242" s="60"/>
      <c r="M242" s="185" t="s">
        <v>1</v>
      </c>
      <c r="N242" s="186" t="s">
        <v>38</v>
      </c>
      <c r="O242" s="187">
        <v>0</v>
      </c>
      <c r="P242" s="187">
        <f>O242*H242</f>
        <v>0</v>
      </c>
      <c r="Q242" s="187">
        <v>0</v>
      </c>
      <c r="R242" s="187">
        <f>Q242*H242</f>
        <v>0</v>
      </c>
      <c r="S242" s="187">
        <v>0.001</v>
      </c>
      <c r="T242" s="188">
        <f>S242*H242</f>
        <v>0.5544</v>
      </c>
      <c r="U242" s="59"/>
      <c r="V242" s="59"/>
      <c r="W242" s="59"/>
      <c r="X242" s="59"/>
      <c r="Y242" s="59"/>
      <c r="Z242" s="59"/>
      <c r="AA242" s="59"/>
      <c r="AB242" s="59"/>
      <c r="AC242" s="59"/>
      <c r="AD242" s="59"/>
      <c r="AE242" s="59"/>
      <c r="AR242" s="189" t="s">
        <v>135</v>
      </c>
      <c r="AT242" s="189" t="s">
        <v>131</v>
      </c>
      <c r="AU242" s="189" t="s">
        <v>83</v>
      </c>
      <c r="AY242" s="48" t="s">
        <v>129</v>
      </c>
      <c r="BE242" s="190">
        <f>IF(N242="základní",J242,0)</f>
        <v>0</v>
      </c>
      <c r="BF242" s="190">
        <f>IF(N242="snížená",J242,0)</f>
        <v>0</v>
      </c>
      <c r="BG242" s="190">
        <f>IF(N242="zákl. přenesená",J242,0)</f>
        <v>0</v>
      </c>
      <c r="BH242" s="190">
        <f>IF(N242="sníž. přenesená",J242,0)</f>
        <v>0</v>
      </c>
      <c r="BI242" s="190">
        <f>IF(N242="nulová",J242,0)</f>
        <v>0</v>
      </c>
      <c r="BJ242" s="48" t="s">
        <v>81</v>
      </c>
      <c r="BK242" s="190">
        <f>ROUND(I242*H242,2)</f>
        <v>0</v>
      </c>
      <c r="BL242" s="48" t="s">
        <v>135</v>
      </c>
      <c r="BM242" s="189" t="s">
        <v>342</v>
      </c>
    </row>
    <row r="243" spans="2:51" s="191" customFormat="1" ht="12">
      <c r="B243" s="192"/>
      <c r="D243" s="193" t="s">
        <v>141</v>
      </c>
      <c r="E243" s="194" t="s">
        <v>1</v>
      </c>
      <c r="F243" s="195" t="s">
        <v>343</v>
      </c>
      <c r="H243" s="196">
        <v>554.4</v>
      </c>
      <c r="L243" s="192"/>
      <c r="M243" s="197"/>
      <c r="N243" s="198"/>
      <c r="O243" s="198"/>
      <c r="P243" s="198"/>
      <c r="Q243" s="198"/>
      <c r="R243" s="198"/>
      <c r="S243" s="198"/>
      <c r="T243" s="199"/>
      <c r="AT243" s="194" t="s">
        <v>141</v>
      </c>
      <c r="AU243" s="194" t="s">
        <v>83</v>
      </c>
      <c r="AV243" s="191" t="s">
        <v>83</v>
      </c>
      <c r="AW243" s="191" t="s">
        <v>29</v>
      </c>
      <c r="AX243" s="191" t="s">
        <v>81</v>
      </c>
      <c r="AY243" s="194" t="s">
        <v>129</v>
      </c>
    </row>
    <row r="244" spans="1:65" s="63" customFormat="1" ht="21.75" customHeight="1">
      <c r="A244" s="59"/>
      <c r="B244" s="60"/>
      <c r="C244" s="178" t="s">
        <v>344</v>
      </c>
      <c r="D244" s="178" t="s">
        <v>131</v>
      </c>
      <c r="E244" s="179" t="s">
        <v>345</v>
      </c>
      <c r="F244" s="180" t="s">
        <v>346</v>
      </c>
      <c r="G244" s="181" t="s">
        <v>146</v>
      </c>
      <c r="H244" s="182">
        <v>3.1</v>
      </c>
      <c r="I244" s="39"/>
      <c r="J244" s="183">
        <f aca="true" t="shared" si="0" ref="J244:J252">ROUND(I244*H244,2)</f>
        <v>0</v>
      </c>
      <c r="K244" s="184"/>
      <c r="L244" s="60"/>
      <c r="M244" s="185" t="s">
        <v>1</v>
      </c>
      <c r="N244" s="186" t="s">
        <v>38</v>
      </c>
      <c r="O244" s="187">
        <v>0</v>
      </c>
      <c r="P244" s="187">
        <f aca="true" t="shared" si="1" ref="P244:P252">O244*H244</f>
        <v>0</v>
      </c>
      <c r="Q244" s="187">
        <v>0</v>
      </c>
      <c r="R244" s="187">
        <f aca="true" t="shared" si="2" ref="R244:R252">Q244*H244</f>
        <v>0</v>
      </c>
      <c r="S244" s="187">
        <v>0.01</v>
      </c>
      <c r="T244" s="188">
        <f aca="true" t="shared" si="3" ref="T244:T252">S244*H244</f>
        <v>0.031000000000000003</v>
      </c>
      <c r="U244" s="59"/>
      <c r="V244" s="59"/>
      <c r="W244" s="59"/>
      <c r="X244" s="59"/>
      <c r="Y244" s="59"/>
      <c r="Z244" s="59"/>
      <c r="AA244" s="59"/>
      <c r="AB244" s="59"/>
      <c r="AC244" s="59"/>
      <c r="AD244" s="59"/>
      <c r="AE244" s="59"/>
      <c r="AR244" s="189" t="s">
        <v>135</v>
      </c>
      <c r="AT244" s="189" t="s">
        <v>131</v>
      </c>
      <c r="AU244" s="189" t="s">
        <v>83</v>
      </c>
      <c r="AY244" s="48" t="s">
        <v>129</v>
      </c>
      <c r="BE244" s="190">
        <f aca="true" t="shared" si="4" ref="BE244:BE252">IF(N244="základní",J244,0)</f>
        <v>0</v>
      </c>
      <c r="BF244" s="190">
        <f aca="true" t="shared" si="5" ref="BF244:BF252">IF(N244="snížená",J244,0)</f>
        <v>0</v>
      </c>
      <c r="BG244" s="190">
        <f aca="true" t="shared" si="6" ref="BG244:BG252">IF(N244="zákl. přenesená",J244,0)</f>
        <v>0</v>
      </c>
      <c r="BH244" s="190">
        <f aca="true" t="shared" si="7" ref="BH244:BH252">IF(N244="sníž. přenesená",J244,0)</f>
        <v>0</v>
      </c>
      <c r="BI244" s="190">
        <f aca="true" t="shared" si="8" ref="BI244:BI252">IF(N244="nulová",J244,0)</f>
        <v>0</v>
      </c>
      <c r="BJ244" s="48" t="s">
        <v>81</v>
      </c>
      <c r="BK244" s="190">
        <f aca="true" t="shared" si="9" ref="BK244:BK252">ROUND(I244*H244,2)</f>
        <v>0</v>
      </c>
      <c r="BL244" s="48" t="s">
        <v>135</v>
      </c>
      <c r="BM244" s="189" t="s">
        <v>347</v>
      </c>
    </row>
    <row r="245" spans="1:65" s="63" customFormat="1" ht="24" customHeight="1">
      <c r="A245" s="59"/>
      <c r="B245" s="60"/>
      <c r="C245" s="178" t="s">
        <v>348</v>
      </c>
      <c r="D245" s="178" t="s">
        <v>131</v>
      </c>
      <c r="E245" s="179" t="s">
        <v>349</v>
      </c>
      <c r="F245" s="180" t="s">
        <v>350</v>
      </c>
      <c r="G245" s="181" t="s">
        <v>146</v>
      </c>
      <c r="H245" s="182">
        <v>3.2</v>
      </c>
      <c r="I245" s="39"/>
      <c r="J245" s="183">
        <f t="shared" si="0"/>
        <v>0</v>
      </c>
      <c r="K245" s="184"/>
      <c r="L245" s="60"/>
      <c r="M245" s="185" t="s">
        <v>1</v>
      </c>
      <c r="N245" s="186" t="s">
        <v>38</v>
      </c>
      <c r="O245" s="187">
        <v>0</v>
      </c>
      <c r="P245" s="187">
        <f t="shared" si="1"/>
        <v>0</v>
      </c>
      <c r="Q245" s="187">
        <v>0</v>
      </c>
      <c r="R245" s="187">
        <f t="shared" si="2"/>
        <v>0</v>
      </c>
      <c r="S245" s="187">
        <v>0.24</v>
      </c>
      <c r="T245" s="188">
        <f t="shared" si="3"/>
        <v>0.768</v>
      </c>
      <c r="U245" s="59"/>
      <c r="V245" s="59"/>
      <c r="W245" s="59"/>
      <c r="X245" s="59"/>
      <c r="Y245" s="59"/>
      <c r="Z245" s="59"/>
      <c r="AA245" s="59"/>
      <c r="AB245" s="59"/>
      <c r="AC245" s="59"/>
      <c r="AD245" s="59"/>
      <c r="AE245" s="59"/>
      <c r="AR245" s="189" t="s">
        <v>135</v>
      </c>
      <c r="AT245" s="189" t="s">
        <v>131</v>
      </c>
      <c r="AU245" s="189" t="s">
        <v>83</v>
      </c>
      <c r="AY245" s="48" t="s">
        <v>129</v>
      </c>
      <c r="BE245" s="190">
        <f t="shared" si="4"/>
        <v>0</v>
      </c>
      <c r="BF245" s="190">
        <f t="shared" si="5"/>
        <v>0</v>
      </c>
      <c r="BG245" s="190">
        <f t="shared" si="6"/>
        <v>0</v>
      </c>
      <c r="BH245" s="190">
        <f t="shared" si="7"/>
        <v>0</v>
      </c>
      <c r="BI245" s="190">
        <f t="shared" si="8"/>
        <v>0</v>
      </c>
      <c r="BJ245" s="48" t="s">
        <v>81</v>
      </c>
      <c r="BK245" s="190">
        <f t="shared" si="9"/>
        <v>0</v>
      </c>
      <c r="BL245" s="48" t="s">
        <v>135</v>
      </c>
      <c r="BM245" s="189" t="s">
        <v>351</v>
      </c>
    </row>
    <row r="246" spans="1:65" s="63" customFormat="1" ht="16.5" customHeight="1">
      <c r="A246" s="59"/>
      <c r="B246" s="60"/>
      <c r="C246" s="178" t="s">
        <v>352</v>
      </c>
      <c r="D246" s="178" t="s">
        <v>131</v>
      </c>
      <c r="E246" s="179" t="s">
        <v>353</v>
      </c>
      <c r="F246" s="180" t="s">
        <v>354</v>
      </c>
      <c r="G246" s="181" t="s">
        <v>355</v>
      </c>
      <c r="H246" s="182">
        <v>4</v>
      </c>
      <c r="I246" s="39"/>
      <c r="J246" s="183">
        <f t="shared" si="0"/>
        <v>0</v>
      </c>
      <c r="K246" s="184"/>
      <c r="L246" s="60"/>
      <c r="M246" s="185" t="s">
        <v>1</v>
      </c>
      <c r="N246" s="186" t="s">
        <v>38</v>
      </c>
      <c r="O246" s="187">
        <v>0</v>
      </c>
      <c r="P246" s="187">
        <f t="shared" si="1"/>
        <v>0</v>
      </c>
      <c r="Q246" s="187">
        <v>0</v>
      </c>
      <c r="R246" s="187">
        <f t="shared" si="2"/>
        <v>0</v>
      </c>
      <c r="S246" s="187">
        <v>0.05</v>
      </c>
      <c r="T246" s="188">
        <f t="shared" si="3"/>
        <v>0.2</v>
      </c>
      <c r="U246" s="59"/>
      <c r="V246" s="59"/>
      <c r="W246" s="59"/>
      <c r="X246" s="59"/>
      <c r="Y246" s="59"/>
      <c r="Z246" s="59"/>
      <c r="AA246" s="59"/>
      <c r="AB246" s="59"/>
      <c r="AC246" s="59"/>
      <c r="AD246" s="59"/>
      <c r="AE246" s="59"/>
      <c r="AR246" s="189" t="s">
        <v>135</v>
      </c>
      <c r="AT246" s="189" t="s">
        <v>131</v>
      </c>
      <c r="AU246" s="189" t="s">
        <v>83</v>
      </c>
      <c r="AY246" s="48" t="s">
        <v>129</v>
      </c>
      <c r="BE246" s="190">
        <f t="shared" si="4"/>
        <v>0</v>
      </c>
      <c r="BF246" s="190">
        <f t="shared" si="5"/>
        <v>0</v>
      </c>
      <c r="BG246" s="190">
        <f t="shared" si="6"/>
        <v>0</v>
      </c>
      <c r="BH246" s="190">
        <f t="shared" si="7"/>
        <v>0</v>
      </c>
      <c r="BI246" s="190">
        <f t="shared" si="8"/>
        <v>0</v>
      </c>
      <c r="BJ246" s="48" t="s">
        <v>81</v>
      </c>
      <c r="BK246" s="190">
        <f t="shared" si="9"/>
        <v>0</v>
      </c>
      <c r="BL246" s="48" t="s">
        <v>135</v>
      </c>
      <c r="BM246" s="189" t="s">
        <v>356</v>
      </c>
    </row>
    <row r="247" spans="1:65" s="63" customFormat="1" ht="16.5" customHeight="1">
      <c r="A247" s="59"/>
      <c r="B247" s="60"/>
      <c r="C247" s="178" t="s">
        <v>357</v>
      </c>
      <c r="D247" s="178" t="s">
        <v>131</v>
      </c>
      <c r="E247" s="179" t="s">
        <v>358</v>
      </c>
      <c r="F247" s="180" t="s">
        <v>359</v>
      </c>
      <c r="G247" s="181" t="s">
        <v>355</v>
      </c>
      <c r="H247" s="182">
        <v>2</v>
      </c>
      <c r="I247" s="39"/>
      <c r="J247" s="183">
        <f t="shared" si="0"/>
        <v>0</v>
      </c>
      <c r="K247" s="184"/>
      <c r="L247" s="60"/>
      <c r="M247" s="185" t="s">
        <v>1</v>
      </c>
      <c r="N247" s="186" t="s">
        <v>38</v>
      </c>
      <c r="O247" s="187">
        <v>0</v>
      </c>
      <c r="P247" s="187">
        <f t="shared" si="1"/>
        <v>0</v>
      </c>
      <c r="Q247" s="187">
        <v>0</v>
      </c>
      <c r="R247" s="187">
        <f t="shared" si="2"/>
        <v>0</v>
      </c>
      <c r="S247" s="187">
        <v>0.05</v>
      </c>
      <c r="T247" s="188">
        <f t="shared" si="3"/>
        <v>0.1</v>
      </c>
      <c r="U247" s="59"/>
      <c r="V247" s="59"/>
      <c r="W247" s="59"/>
      <c r="X247" s="59"/>
      <c r="Y247" s="59"/>
      <c r="Z247" s="59"/>
      <c r="AA247" s="59"/>
      <c r="AB247" s="59"/>
      <c r="AC247" s="59"/>
      <c r="AD247" s="59"/>
      <c r="AE247" s="59"/>
      <c r="AR247" s="189" t="s">
        <v>135</v>
      </c>
      <c r="AT247" s="189" t="s">
        <v>131</v>
      </c>
      <c r="AU247" s="189" t="s">
        <v>83</v>
      </c>
      <c r="AY247" s="48" t="s">
        <v>129</v>
      </c>
      <c r="BE247" s="190">
        <f t="shared" si="4"/>
        <v>0</v>
      </c>
      <c r="BF247" s="190">
        <f t="shared" si="5"/>
        <v>0</v>
      </c>
      <c r="BG247" s="190">
        <f t="shared" si="6"/>
        <v>0</v>
      </c>
      <c r="BH247" s="190">
        <f t="shared" si="7"/>
        <v>0</v>
      </c>
      <c r="BI247" s="190">
        <f t="shared" si="8"/>
        <v>0</v>
      </c>
      <c r="BJ247" s="48" t="s">
        <v>81</v>
      </c>
      <c r="BK247" s="190">
        <f t="shared" si="9"/>
        <v>0</v>
      </c>
      <c r="BL247" s="48" t="s">
        <v>135</v>
      </c>
      <c r="BM247" s="189" t="s">
        <v>360</v>
      </c>
    </row>
    <row r="248" spans="1:65" s="63" customFormat="1" ht="16.5" customHeight="1">
      <c r="A248" s="59"/>
      <c r="B248" s="60"/>
      <c r="C248" s="178" t="s">
        <v>361</v>
      </c>
      <c r="D248" s="178" t="s">
        <v>131</v>
      </c>
      <c r="E248" s="179" t="s">
        <v>362</v>
      </c>
      <c r="F248" s="180" t="s">
        <v>363</v>
      </c>
      <c r="G248" s="181" t="s">
        <v>355</v>
      </c>
      <c r="H248" s="182">
        <v>1</v>
      </c>
      <c r="I248" s="39"/>
      <c r="J248" s="183">
        <f t="shared" si="0"/>
        <v>0</v>
      </c>
      <c r="K248" s="184"/>
      <c r="L248" s="60"/>
      <c r="M248" s="185" t="s">
        <v>1</v>
      </c>
      <c r="N248" s="186" t="s">
        <v>38</v>
      </c>
      <c r="O248" s="187">
        <v>0</v>
      </c>
      <c r="P248" s="187">
        <f t="shared" si="1"/>
        <v>0</v>
      </c>
      <c r="Q248" s="187">
        <v>0</v>
      </c>
      <c r="R248" s="187">
        <f t="shared" si="2"/>
        <v>0</v>
      </c>
      <c r="S248" s="187">
        <v>0.043</v>
      </c>
      <c r="T248" s="188">
        <f t="shared" si="3"/>
        <v>0.043</v>
      </c>
      <c r="U248" s="59"/>
      <c r="V248" s="59"/>
      <c r="W248" s="59"/>
      <c r="X248" s="59"/>
      <c r="Y248" s="59"/>
      <c r="Z248" s="59"/>
      <c r="AA248" s="59"/>
      <c r="AB248" s="59"/>
      <c r="AC248" s="59"/>
      <c r="AD248" s="59"/>
      <c r="AE248" s="59"/>
      <c r="AR248" s="189" t="s">
        <v>135</v>
      </c>
      <c r="AT248" s="189" t="s">
        <v>131</v>
      </c>
      <c r="AU248" s="189" t="s">
        <v>83</v>
      </c>
      <c r="AY248" s="48" t="s">
        <v>129</v>
      </c>
      <c r="BE248" s="190">
        <f t="shared" si="4"/>
        <v>0</v>
      </c>
      <c r="BF248" s="190">
        <f t="shared" si="5"/>
        <v>0</v>
      </c>
      <c r="BG248" s="190">
        <f t="shared" si="6"/>
        <v>0</v>
      </c>
      <c r="BH248" s="190">
        <f t="shared" si="7"/>
        <v>0</v>
      </c>
      <c r="BI248" s="190">
        <f t="shared" si="8"/>
        <v>0</v>
      </c>
      <c r="BJ248" s="48" t="s">
        <v>81</v>
      </c>
      <c r="BK248" s="190">
        <f t="shared" si="9"/>
        <v>0</v>
      </c>
      <c r="BL248" s="48" t="s">
        <v>135</v>
      </c>
      <c r="BM248" s="189" t="s">
        <v>364</v>
      </c>
    </row>
    <row r="249" spans="1:65" s="63" customFormat="1" ht="16.5" customHeight="1">
      <c r="A249" s="59"/>
      <c r="B249" s="60"/>
      <c r="C249" s="178" t="s">
        <v>365</v>
      </c>
      <c r="D249" s="178" t="s">
        <v>131</v>
      </c>
      <c r="E249" s="179" t="s">
        <v>366</v>
      </c>
      <c r="F249" s="180" t="s">
        <v>367</v>
      </c>
      <c r="G249" s="181" t="s">
        <v>355</v>
      </c>
      <c r="H249" s="182">
        <v>2</v>
      </c>
      <c r="I249" s="39"/>
      <c r="J249" s="183">
        <f t="shared" si="0"/>
        <v>0</v>
      </c>
      <c r="K249" s="184"/>
      <c r="L249" s="60"/>
      <c r="M249" s="185" t="s">
        <v>1</v>
      </c>
      <c r="N249" s="186" t="s">
        <v>38</v>
      </c>
      <c r="O249" s="187">
        <v>0</v>
      </c>
      <c r="P249" s="187">
        <f t="shared" si="1"/>
        <v>0</v>
      </c>
      <c r="Q249" s="187">
        <v>0</v>
      </c>
      <c r="R249" s="187">
        <f t="shared" si="2"/>
        <v>0</v>
      </c>
      <c r="S249" s="187">
        <v>0.005</v>
      </c>
      <c r="T249" s="188">
        <f t="shared" si="3"/>
        <v>0.01</v>
      </c>
      <c r="U249" s="59"/>
      <c r="V249" s="59"/>
      <c r="W249" s="59"/>
      <c r="X249" s="59"/>
      <c r="Y249" s="59"/>
      <c r="Z249" s="59"/>
      <c r="AA249" s="59"/>
      <c r="AB249" s="59"/>
      <c r="AC249" s="59"/>
      <c r="AD249" s="59"/>
      <c r="AE249" s="59"/>
      <c r="AR249" s="189" t="s">
        <v>135</v>
      </c>
      <c r="AT249" s="189" t="s">
        <v>131</v>
      </c>
      <c r="AU249" s="189" t="s">
        <v>83</v>
      </c>
      <c r="AY249" s="48" t="s">
        <v>129</v>
      </c>
      <c r="BE249" s="190">
        <f t="shared" si="4"/>
        <v>0</v>
      </c>
      <c r="BF249" s="190">
        <f t="shared" si="5"/>
        <v>0</v>
      </c>
      <c r="BG249" s="190">
        <f t="shared" si="6"/>
        <v>0</v>
      </c>
      <c r="BH249" s="190">
        <f t="shared" si="7"/>
        <v>0</v>
      </c>
      <c r="BI249" s="190">
        <f t="shared" si="8"/>
        <v>0</v>
      </c>
      <c r="BJ249" s="48" t="s">
        <v>81</v>
      </c>
      <c r="BK249" s="190">
        <f t="shared" si="9"/>
        <v>0</v>
      </c>
      <c r="BL249" s="48" t="s">
        <v>135</v>
      </c>
      <c r="BM249" s="189" t="s">
        <v>368</v>
      </c>
    </row>
    <row r="250" spans="1:65" s="63" customFormat="1" ht="26.45" customHeight="1">
      <c r="A250" s="59"/>
      <c r="B250" s="60"/>
      <c r="C250" s="178" t="s">
        <v>369</v>
      </c>
      <c r="D250" s="178" t="s">
        <v>131</v>
      </c>
      <c r="E250" s="179" t="s">
        <v>370</v>
      </c>
      <c r="F250" s="180" t="s">
        <v>371</v>
      </c>
      <c r="G250" s="181" t="s">
        <v>355</v>
      </c>
      <c r="H250" s="182">
        <v>4</v>
      </c>
      <c r="I250" s="39"/>
      <c r="J250" s="183">
        <f t="shared" si="0"/>
        <v>0</v>
      </c>
      <c r="K250" s="184"/>
      <c r="L250" s="60"/>
      <c r="M250" s="185" t="s">
        <v>1</v>
      </c>
      <c r="N250" s="186" t="s">
        <v>38</v>
      </c>
      <c r="O250" s="187">
        <v>0</v>
      </c>
      <c r="P250" s="187">
        <f t="shared" si="1"/>
        <v>0</v>
      </c>
      <c r="Q250" s="187">
        <v>0</v>
      </c>
      <c r="R250" s="187">
        <f t="shared" si="2"/>
        <v>0</v>
      </c>
      <c r="S250" s="187">
        <v>0.015</v>
      </c>
      <c r="T250" s="188">
        <f t="shared" si="3"/>
        <v>0.06</v>
      </c>
      <c r="U250" s="59"/>
      <c r="V250" s="59"/>
      <c r="W250" s="59"/>
      <c r="X250" s="59"/>
      <c r="Y250" s="59"/>
      <c r="Z250" s="59"/>
      <c r="AA250" s="59"/>
      <c r="AB250" s="59"/>
      <c r="AC250" s="59"/>
      <c r="AD250" s="59"/>
      <c r="AE250" s="59"/>
      <c r="AR250" s="189" t="s">
        <v>135</v>
      </c>
      <c r="AT250" s="189" t="s">
        <v>131</v>
      </c>
      <c r="AU250" s="189" t="s">
        <v>83</v>
      </c>
      <c r="AY250" s="48" t="s">
        <v>129</v>
      </c>
      <c r="BE250" s="190">
        <f t="shared" si="4"/>
        <v>0</v>
      </c>
      <c r="BF250" s="190">
        <f t="shared" si="5"/>
        <v>0</v>
      </c>
      <c r="BG250" s="190">
        <f t="shared" si="6"/>
        <v>0</v>
      </c>
      <c r="BH250" s="190">
        <f t="shared" si="7"/>
        <v>0</v>
      </c>
      <c r="BI250" s="190">
        <f t="shared" si="8"/>
        <v>0</v>
      </c>
      <c r="BJ250" s="48" t="s">
        <v>81</v>
      </c>
      <c r="BK250" s="190">
        <f t="shared" si="9"/>
        <v>0</v>
      </c>
      <c r="BL250" s="48" t="s">
        <v>135</v>
      </c>
      <c r="BM250" s="189" t="s">
        <v>372</v>
      </c>
    </row>
    <row r="251" spans="1:65" s="63" customFormat="1" ht="16.5" customHeight="1">
      <c r="A251" s="59"/>
      <c r="B251" s="60"/>
      <c r="C251" s="178" t="s">
        <v>373</v>
      </c>
      <c r="D251" s="178" t="s">
        <v>131</v>
      </c>
      <c r="E251" s="179" t="s">
        <v>374</v>
      </c>
      <c r="F251" s="180" t="s">
        <v>375</v>
      </c>
      <c r="G251" s="181" t="s">
        <v>355</v>
      </c>
      <c r="H251" s="182">
        <v>2</v>
      </c>
      <c r="I251" s="39"/>
      <c r="J251" s="183">
        <f t="shared" si="0"/>
        <v>0</v>
      </c>
      <c r="K251" s="184"/>
      <c r="L251" s="60"/>
      <c r="M251" s="185" t="s">
        <v>1</v>
      </c>
      <c r="N251" s="186" t="s">
        <v>38</v>
      </c>
      <c r="O251" s="187">
        <v>0</v>
      </c>
      <c r="P251" s="187">
        <f t="shared" si="1"/>
        <v>0</v>
      </c>
      <c r="Q251" s="187">
        <v>0</v>
      </c>
      <c r="R251" s="187">
        <f t="shared" si="2"/>
        <v>0</v>
      </c>
      <c r="S251" s="187">
        <v>0.05</v>
      </c>
      <c r="T251" s="188">
        <f t="shared" si="3"/>
        <v>0.1</v>
      </c>
      <c r="U251" s="59"/>
      <c r="V251" s="59"/>
      <c r="W251" s="59"/>
      <c r="X251" s="59"/>
      <c r="Y251" s="59"/>
      <c r="Z251" s="59"/>
      <c r="AA251" s="59"/>
      <c r="AB251" s="59"/>
      <c r="AC251" s="59"/>
      <c r="AD251" s="59"/>
      <c r="AE251" s="59"/>
      <c r="AR251" s="189" t="s">
        <v>135</v>
      </c>
      <c r="AT251" s="189" t="s">
        <v>131</v>
      </c>
      <c r="AU251" s="189" t="s">
        <v>83</v>
      </c>
      <c r="AY251" s="48" t="s">
        <v>129</v>
      </c>
      <c r="BE251" s="190">
        <f t="shared" si="4"/>
        <v>0</v>
      </c>
      <c r="BF251" s="190">
        <f t="shared" si="5"/>
        <v>0</v>
      </c>
      <c r="BG251" s="190">
        <f t="shared" si="6"/>
        <v>0</v>
      </c>
      <c r="BH251" s="190">
        <f t="shared" si="7"/>
        <v>0</v>
      </c>
      <c r="BI251" s="190">
        <f t="shared" si="8"/>
        <v>0</v>
      </c>
      <c r="BJ251" s="48" t="s">
        <v>81</v>
      </c>
      <c r="BK251" s="190">
        <f t="shared" si="9"/>
        <v>0</v>
      </c>
      <c r="BL251" s="48" t="s">
        <v>135</v>
      </c>
      <c r="BM251" s="189" t="s">
        <v>376</v>
      </c>
    </row>
    <row r="252" spans="1:65" s="63" customFormat="1" ht="21.75" customHeight="1">
      <c r="A252" s="59"/>
      <c r="B252" s="60"/>
      <c r="C252" s="178" t="s">
        <v>377</v>
      </c>
      <c r="D252" s="178" t="s">
        <v>131</v>
      </c>
      <c r="E252" s="179" t="s">
        <v>378</v>
      </c>
      <c r="F252" s="180" t="s">
        <v>379</v>
      </c>
      <c r="G252" s="181" t="s">
        <v>146</v>
      </c>
      <c r="H252" s="182">
        <v>106.7</v>
      </c>
      <c r="I252" s="39"/>
      <c r="J252" s="183">
        <f t="shared" si="0"/>
        <v>0</v>
      </c>
      <c r="K252" s="184"/>
      <c r="L252" s="60"/>
      <c r="M252" s="185" t="s">
        <v>1</v>
      </c>
      <c r="N252" s="186" t="s">
        <v>38</v>
      </c>
      <c r="O252" s="187">
        <v>0.14</v>
      </c>
      <c r="P252" s="187">
        <f t="shared" si="1"/>
        <v>14.938000000000002</v>
      </c>
      <c r="Q252" s="187">
        <v>0.10095</v>
      </c>
      <c r="R252" s="187">
        <f t="shared" si="2"/>
        <v>10.771365</v>
      </c>
      <c r="S252" s="187">
        <v>0</v>
      </c>
      <c r="T252" s="188">
        <f t="shared" si="3"/>
        <v>0</v>
      </c>
      <c r="U252" s="59"/>
      <c r="V252" s="59"/>
      <c r="W252" s="59"/>
      <c r="X252" s="59"/>
      <c r="Y252" s="59"/>
      <c r="Z252" s="59"/>
      <c r="AA252" s="59"/>
      <c r="AB252" s="59"/>
      <c r="AC252" s="59"/>
      <c r="AD252" s="59"/>
      <c r="AE252" s="59"/>
      <c r="AR252" s="189" t="s">
        <v>135</v>
      </c>
      <c r="AT252" s="189" t="s">
        <v>131</v>
      </c>
      <c r="AU252" s="189" t="s">
        <v>83</v>
      </c>
      <c r="AY252" s="48" t="s">
        <v>129</v>
      </c>
      <c r="BE252" s="190">
        <f t="shared" si="4"/>
        <v>0</v>
      </c>
      <c r="BF252" s="190">
        <f t="shared" si="5"/>
        <v>0</v>
      </c>
      <c r="BG252" s="190">
        <f t="shared" si="6"/>
        <v>0</v>
      </c>
      <c r="BH252" s="190">
        <f t="shared" si="7"/>
        <v>0</v>
      </c>
      <c r="BI252" s="190">
        <f t="shared" si="8"/>
        <v>0</v>
      </c>
      <c r="BJ252" s="48" t="s">
        <v>81</v>
      </c>
      <c r="BK252" s="190">
        <f t="shared" si="9"/>
        <v>0</v>
      </c>
      <c r="BL252" s="48" t="s">
        <v>135</v>
      </c>
      <c r="BM252" s="189" t="s">
        <v>380</v>
      </c>
    </row>
    <row r="253" spans="2:51" s="191" customFormat="1" ht="22.5">
      <c r="B253" s="192"/>
      <c r="D253" s="193" t="s">
        <v>141</v>
      </c>
      <c r="E253" s="194" t="s">
        <v>1</v>
      </c>
      <c r="F253" s="195" t="s">
        <v>381</v>
      </c>
      <c r="H253" s="196">
        <v>106.7</v>
      </c>
      <c r="L253" s="192"/>
      <c r="M253" s="197"/>
      <c r="N253" s="198"/>
      <c r="O253" s="198"/>
      <c r="P253" s="198"/>
      <c r="Q253" s="198"/>
      <c r="R253" s="198"/>
      <c r="S253" s="198"/>
      <c r="T253" s="199"/>
      <c r="AT253" s="194" t="s">
        <v>141</v>
      </c>
      <c r="AU253" s="194" t="s">
        <v>83</v>
      </c>
      <c r="AV253" s="191" t="s">
        <v>83</v>
      </c>
      <c r="AW253" s="191" t="s">
        <v>29</v>
      </c>
      <c r="AX253" s="191" t="s">
        <v>81</v>
      </c>
      <c r="AY253" s="194" t="s">
        <v>129</v>
      </c>
    </row>
    <row r="254" spans="1:65" s="63" customFormat="1" ht="16.5" customHeight="1">
      <c r="A254" s="59"/>
      <c r="B254" s="60"/>
      <c r="C254" s="215" t="s">
        <v>382</v>
      </c>
      <c r="D254" s="215" t="s">
        <v>235</v>
      </c>
      <c r="E254" s="216" t="s">
        <v>383</v>
      </c>
      <c r="F254" s="217" t="s">
        <v>384</v>
      </c>
      <c r="G254" s="218" t="s">
        <v>146</v>
      </c>
      <c r="H254" s="219">
        <v>117.37</v>
      </c>
      <c r="I254" s="40"/>
      <c r="J254" s="220">
        <f>ROUND(I254*H254,2)</f>
        <v>0</v>
      </c>
      <c r="K254" s="221"/>
      <c r="L254" s="222"/>
      <c r="M254" s="223" t="s">
        <v>1</v>
      </c>
      <c r="N254" s="224" t="s">
        <v>38</v>
      </c>
      <c r="O254" s="187">
        <v>0</v>
      </c>
      <c r="P254" s="187">
        <f>O254*H254</f>
        <v>0</v>
      </c>
      <c r="Q254" s="187">
        <v>0.024</v>
      </c>
      <c r="R254" s="187">
        <f>Q254*H254</f>
        <v>2.8168800000000003</v>
      </c>
      <c r="S254" s="187">
        <v>0</v>
      </c>
      <c r="T254" s="188">
        <f>S254*H254</f>
        <v>0</v>
      </c>
      <c r="U254" s="59"/>
      <c r="V254" s="59"/>
      <c r="W254" s="59"/>
      <c r="X254" s="59"/>
      <c r="Y254" s="59"/>
      <c r="Z254" s="59"/>
      <c r="AA254" s="59"/>
      <c r="AB254" s="59"/>
      <c r="AC254" s="59"/>
      <c r="AD254" s="59"/>
      <c r="AE254" s="59"/>
      <c r="AR254" s="189" t="s">
        <v>170</v>
      </c>
      <c r="AT254" s="189" t="s">
        <v>235</v>
      </c>
      <c r="AU254" s="189" t="s">
        <v>83</v>
      </c>
      <c r="AY254" s="48" t="s">
        <v>129</v>
      </c>
      <c r="BE254" s="190">
        <f>IF(N254="základní",J254,0)</f>
        <v>0</v>
      </c>
      <c r="BF254" s="190">
        <f>IF(N254="snížená",J254,0)</f>
        <v>0</v>
      </c>
      <c r="BG254" s="190">
        <f>IF(N254="zákl. přenesená",J254,0)</f>
        <v>0</v>
      </c>
      <c r="BH254" s="190">
        <f>IF(N254="sníž. přenesená",J254,0)</f>
        <v>0</v>
      </c>
      <c r="BI254" s="190">
        <f>IF(N254="nulová",J254,0)</f>
        <v>0</v>
      </c>
      <c r="BJ254" s="48" t="s">
        <v>81</v>
      </c>
      <c r="BK254" s="190">
        <f>ROUND(I254*H254,2)</f>
        <v>0</v>
      </c>
      <c r="BL254" s="48" t="s">
        <v>135</v>
      </c>
      <c r="BM254" s="189" t="s">
        <v>385</v>
      </c>
    </row>
    <row r="255" spans="2:51" s="191" customFormat="1" ht="12">
      <c r="B255" s="192"/>
      <c r="D255" s="193" t="s">
        <v>141</v>
      </c>
      <c r="F255" s="195" t="s">
        <v>386</v>
      </c>
      <c r="H255" s="196">
        <v>117.37</v>
      </c>
      <c r="L255" s="192"/>
      <c r="M255" s="197"/>
      <c r="N255" s="198"/>
      <c r="O255" s="198"/>
      <c r="P255" s="198"/>
      <c r="Q255" s="198"/>
      <c r="R255" s="198"/>
      <c r="S255" s="198"/>
      <c r="T255" s="199"/>
      <c r="AT255" s="194" t="s">
        <v>141</v>
      </c>
      <c r="AU255" s="194" t="s">
        <v>83</v>
      </c>
      <c r="AV255" s="191" t="s">
        <v>83</v>
      </c>
      <c r="AW255" s="191" t="s">
        <v>3</v>
      </c>
      <c r="AX255" s="191" t="s">
        <v>81</v>
      </c>
      <c r="AY255" s="194" t="s">
        <v>129</v>
      </c>
    </row>
    <row r="256" spans="1:65" s="63" customFormat="1" ht="21.75" customHeight="1">
      <c r="A256" s="59"/>
      <c r="B256" s="60"/>
      <c r="C256" s="178" t="s">
        <v>387</v>
      </c>
      <c r="D256" s="178" t="s">
        <v>131</v>
      </c>
      <c r="E256" s="179" t="s">
        <v>388</v>
      </c>
      <c r="F256" s="180" t="s">
        <v>389</v>
      </c>
      <c r="G256" s="181" t="s">
        <v>139</v>
      </c>
      <c r="H256" s="182">
        <v>6.402</v>
      </c>
      <c r="I256" s="39"/>
      <c r="J256" s="183">
        <f>ROUND(I256*H256,2)</f>
        <v>0</v>
      </c>
      <c r="K256" s="184"/>
      <c r="L256" s="60"/>
      <c r="M256" s="185" t="s">
        <v>1</v>
      </c>
      <c r="N256" s="186" t="s">
        <v>38</v>
      </c>
      <c r="O256" s="187">
        <v>1.442</v>
      </c>
      <c r="P256" s="187">
        <f>O256*H256</f>
        <v>9.231684</v>
      </c>
      <c r="Q256" s="187">
        <v>2.25634</v>
      </c>
      <c r="R256" s="187">
        <f>Q256*H256</f>
        <v>14.44508868</v>
      </c>
      <c r="S256" s="187">
        <v>0</v>
      </c>
      <c r="T256" s="188">
        <f>S256*H256</f>
        <v>0</v>
      </c>
      <c r="U256" s="59"/>
      <c r="V256" s="59"/>
      <c r="W256" s="59"/>
      <c r="X256" s="59"/>
      <c r="Y256" s="59"/>
      <c r="Z256" s="59"/>
      <c r="AA256" s="59"/>
      <c r="AB256" s="59"/>
      <c r="AC256" s="59"/>
      <c r="AD256" s="59"/>
      <c r="AE256" s="59"/>
      <c r="AR256" s="189" t="s">
        <v>135</v>
      </c>
      <c r="AT256" s="189" t="s">
        <v>131</v>
      </c>
      <c r="AU256" s="189" t="s">
        <v>83</v>
      </c>
      <c r="AY256" s="48" t="s">
        <v>129</v>
      </c>
      <c r="BE256" s="190">
        <f>IF(N256="základní",J256,0)</f>
        <v>0</v>
      </c>
      <c r="BF256" s="190">
        <f>IF(N256="snížená",J256,0)</f>
        <v>0</v>
      </c>
      <c r="BG256" s="190">
        <f>IF(N256="zákl. přenesená",J256,0)</f>
        <v>0</v>
      </c>
      <c r="BH256" s="190">
        <f>IF(N256="sníž. přenesená",J256,0)</f>
        <v>0</v>
      </c>
      <c r="BI256" s="190">
        <f>IF(N256="nulová",J256,0)</f>
        <v>0</v>
      </c>
      <c r="BJ256" s="48" t="s">
        <v>81</v>
      </c>
      <c r="BK256" s="190">
        <f>ROUND(I256*H256,2)</f>
        <v>0</v>
      </c>
      <c r="BL256" s="48" t="s">
        <v>135</v>
      </c>
      <c r="BM256" s="189" t="s">
        <v>390</v>
      </c>
    </row>
    <row r="257" spans="2:51" s="191" customFormat="1" ht="12">
      <c r="B257" s="192"/>
      <c r="D257" s="193" t="s">
        <v>141</v>
      </c>
      <c r="E257" s="194" t="s">
        <v>1</v>
      </c>
      <c r="F257" s="195" t="s">
        <v>391</v>
      </c>
      <c r="H257" s="196">
        <v>6.402</v>
      </c>
      <c r="L257" s="192"/>
      <c r="M257" s="197"/>
      <c r="N257" s="198"/>
      <c r="O257" s="198"/>
      <c r="P257" s="198"/>
      <c r="Q257" s="198"/>
      <c r="R257" s="198"/>
      <c r="S257" s="198"/>
      <c r="T257" s="199"/>
      <c r="AT257" s="194" t="s">
        <v>141</v>
      </c>
      <c r="AU257" s="194" t="s">
        <v>83</v>
      </c>
      <c r="AV257" s="191" t="s">
        <v>83</v>
      </c>
      <c r="AW257" s="191" t="s">
        <v>29</v>
      </c>
      <c r="AX257" s="191" t="s">
        <v>81</v>
      </c>
      <c r="AY257" s="194" t="s">
        <v>129</v>
      </c>
    </row>
    <row r="258" spans="1:65" s="63" customFormat="1" ht="21.75" customHeight="1">
      <c r="A258" s="59"/>
      <c r="B258" s="60"/>
      <c r="C258" s="178" t="s">
        <v>392</v>
      </c>
      <c r="D258" s="178" t="s">
        <v>131</v>
      </c>
      <c r="E258" s="179" t="s">
        <v>393</v>
      </c>
      <c r="F258" s="180" t="s">
        <v>394</v>
      </c>
      <c r="G258" s="181" t="s">
        <v>134</v>
      </c>
      <c r="H258" s="182">
        <v>164.76</v>
      </c>
      <c r="I258" s="39"/>
      <c r="J258" s="183">
        <f>ROUND(I258*H258,2)</f>
        <v>0</v>
      </c>
      <c r="K258" s="184"/>
      <c r="L258" s="60"/>
      <c r="M258" s="185" t="s">
        <v>1</v>
      </c>
      <c r="N258" s="186" t="s">
        <v>38</v>
      </c>
      <c r="O258" s="187">
        <v>0.126</v>
      </c>
      <c r="P258" s="187">
        <f>O258*H258</f>
        <v>20.75976</v>
      </c>
      <c r="Q258" s="187">
        <v>0.00021</v>
      </c>
      <c r="R258" s="187">
        <f>Q258*H258</f>
        <v>0.0345996</v>
      </c>
      <c r="S258" s="187">
        <v>0</v>
      </c>
      <c r="T258" s="188">
        <f>S258*H258</f>
        <v>0</v>
      </c>
      <c r="U258" s="59"/>
      <c r="V258" s="59"/>
      <c r="W258" s="59"/>
      <c r="X258" s="59"/>
      <c r="Y258" s="59"/>
      <c r="Z258" s="59"/>
      <c r="AA258" s="59"/>
      <c r="AB258" s="59"/>
      <c r="AC258" s="59"/>
      <c r="AD258" s="59"/>
      <c r="AE258" s="59"/>
      <c r="AR258" s="189" t="s">
        <v>135</v>
      </c>
      <c r="AT258" s="189" t="s">
        <v>131</v>
      </c>
      <c r="AU258" s="189" t="s">
        <v>83</v>
      </c>
      <c r="AY258" s="48" t="s">
        <v>129</v>
      </c>
      <c r="BE258" s="190">
        <f>IF(N258="základní",J258,0)</f>
        <v>0</v>
      </c>
      <c r="BF258" s="190">
        <f>IF(N258="snížená",J258,0)</f>
        <v>0</v>
      </c>
      <c r="BG258" s="190">
        <f>IF(N258="zákl. přenesená",J258,0)</f>
        <v>0</v>
      </c>
      <c r="BH258" s="190">
        <f>IF(N258="sníž. přenesená",J258,0)</f>
        <v>0</v>
      </c>
      <c r="BI258" s="190">
        <f>IF(N258="nulová",J258,0)</f>
        <v>0</v>
      </c>
      <c r="BJ258" s="48" t="s">
        <v>81</v>
      </c>
      <c r="BK258" s="190">
        <f>ROUND(I258*H258,2)</f>
        <v>0</v>
      </c>
      <c r="BL258" s="48" t="s">
        <v>135</v>
      </c>
      <c r="BM258" s="189" t="s">
        <v>395</v>
      </c>
    </row>
    <row r="259" spans="2:51" s="191" customFormat="1" ht="12">
      <c r="B259" s="192"/>
      <c r="D259" s="193" t="s">
        <v>141</v>
      </c>
      <c r="E259" s="194" t="s">
        <v>1</v>
      </c>
      <c r="F259" s="195" t="s">
        <v>396</v>
      </c>
      <c r="H259" s="196">
        <v>164.76</v>
      </c>
      <c r="L259" s="192"/>
      <c r="M259" s="197"/>
      <c r="N259" s="198"/>
      <c r="O259" s="198"/>
      <c r="P259" s="198"/>
      <c r="Q259" s="198"/>
      <c r="R259" s="198"/>
      <c r="S259" s="198"/>
      <c r="T259" s="199"/>
      <c r="AT259" s="194" t="s">
        <v>141</v>
      </c>
      <c r="AU259" s="194" t="s">
        <v>83</v>
      </c>
      <c r="AV259" s="191" t="s">
        <v>83</v>
      </c>
      <c r="AW259" s="191" t="s">
        <v>29</v>
      </c>
      <c r="AX259" s="191" t="s">
        <v>81</v>
      </c>
      <c r="AY259" s="194" t="s">
        <v>129</v>
      </c>
    </row>
    <row r="260" spans="1:65" s="63" customFormat="1" ht="21.75" customHeight="1">
      <c r="A260" s="59"/>
      <c r="B260" s="60"/>
      <c r="C260" s="178" t="s">
        <v>397</v>
      </c>
      <c r="D260" s="178" t="s">
        <v>131</v>
      </c>
      <c r="E260" s="179" t="s">
        <v>398</v>
      </c>
      <c r="F260" s="180" t="s">
        <v>399</v>
      </c>
      <c r="G260" s="181" t="s">
        <v>134</v>
      </c>
      <c r="H260" s="182">
        <v>1126.5</v>
      </c>
      <c r="I260" s="39"/>
      <c r="J260" s="183">
        <f>ROUND(I260*H260,2)</f>
        <v>0</v>
      </c>
      <c r="K260" s="184"/>
      <c r="L260" s="60"/>
      <c r="M260" s="185" t="s">
        <v>1</v>
      </c>
      <c r="N260" s="186" t="s">
        <v>38</v>
      </c>
      <c r="O260" s="187">
        <v>0.139</v>
      </c>
      <c r="P260" s="187">
        <f>O260*H260</f>
        <v>156.58350000000002</v>
      </c>
      <c r="Q260" s="187">
        <v>0</v>
      </c>
      <c r="R260" s="187">
        <f>Q260*H260</f>
        <v>0</v>
      </c>
      <c r="S260" s="187">
        <v>0</v>
      </c>
      <c r="T260" s="188">
        <f>S260*H260</f>
        <v>0</v>
      </c>
      <c r="U260" s="59"/>
      <c r="V260" s="59"/>
      <c r="W260" s="59"/>
      <c r="X260" s="59"/>
      <c r="Y260" s="59"/>
      <c r="Z260" s="59"/>
      <c r="AA260" s="59"/>
      <c r="AB260" s="59"/>
      <c r="AC260" s="59"/>
      <c r="AD260" s="59"/>
      <c r="AE260" s="59"/>
      <c r="AR260" s="189" t="s">
        <v>135</v>
      </c>
      <c r="AT260" s="189" t="s">
        <v>131</v>
      </c>
      <c r="AU260" s="189" t="s">
        <v>83</v>
      </c>
      <c r="AY260" s="48" t="s">
        <v>129</v>
      </c>
      <c r="BE260" s="190">
        <f>IF(N260="základní",J260,0)</f>
        <v>0</v>
      </c>
      <c r="BF260" s="190">
        <f>IF(N260="snížená",J260,0)</f>
        <v>0</v>
      </c>
      <c r="BG260" s="190">
        <f>IF(N260="zákl. přenesená",J260,0)</f>
        <v>0</v>
      </c>
      <c r="BH260" s="190">
        <f>IF(N260="sníž. přenesená",J260,0)</f>
        <v>0</v>
      </c>
      <c r="BI260" s="190">
        <f>IF(N260="nulová",J260,0)</f>
        <v>0</v>
      </c>
      <c r="BJ260" s="48" t="s">
        <v>81</v>
      </c>
      <c r="BK260" s="190">
        <f>ROUND(I260*H260,2)</f>
        <v>0</v>
      </c>
      <c r="BL260" s="48" t="s">
        <v>135</v>
      </c>
      <c r="BM260" s="189" t="s">
        <v>400</v>
      </c>
    </row>
    <row r="261" spans="2:63" s="165" customFormat="1" ht="22.9" customHeight="1">
      <c r="B261" s="166"/>
      <c r="D261" s="167" t="s">
        <v>72</v>
      </c>
      <c r="E261" s="176" t="s">
        <v>401</v>
      </c>
      <c r="F261" s="176" t="s">
        <v>402</v>
      </c>
      <c r="J261" s="177">
        <f>BK261</f>
        <v>0</v>
      </c>
      <c r="L261" s="166"/>
      <c r="M261" s="170"/>
      <c r="N261" s="171"/>
      <c r="O261" s="171"/>
      <c r="P261" s="172">
        <f>SUM(P262:P271)</f>
        <v>145.428434</v>
      </c>
      <c r="Q261" s="171"/>
      <c r="R261" s="172">
        <f>SUM(R262:R271)</f>
        <v>0</v>
      </c>
      <c r="S261" s="171"/>
      <c r="T261" s="173">
        <f>SUM(T262:T271)</f>
        <v>0</v>
      </c>
      <c r="AR261" s="167" t="s">
        <v>81</v>
      </c>
      <c r="AT261" s="174" t="s">
        <v>72</v>
      </c>
      <c r="AU261" s="174" t="s">
        <v>81</v>
      </c>
      <c r="AY261" s="167" t="s">
        <v>129</v>
      </c>
      <c r="BK261" s="175">
        <f>SUM(BK262:BK271)</f>
        <v>0</v>
      </c>
    </row>
    <row r="262" spans="1:65" s="63" customFormat="1" ht="21.75" customHeight="1">
      <c r="A262" s="59"/>
      <c r="B262" s="60"/>
      <c r="C262" s="178" t="s">
        <v>403</v>
      </c>
      <c r="D262" s="178" t="s">
        <v>131</v>
      </c>
      <c r="E262" s="179" t="s">
        <v>404</v>
      </c>
      <c r="F262" s="180" t="s">
        <v>405</v>
      </c>
      <c r="G262" s="181" t="s">
        <v>213</v>
      </c>
      <c r="H262" s="182">
        <v>53.486</v>
      </c>
      <c r="I262" s="39"/>
      <c r="J262" s="183">
        <f>ROUND(I262*H262,2)</f>
        <v>0</v>
      </c>
      <c r="K262" s="184"/>
      <c r="L262" s="60"/>
      <c r="M262" s="185" t="s">
        <v>1</v>
      </c>
      <c r="N262" s="186" t="s">
        <v>38</v>
      </c>
      <c r="O262" s="187">
        <v>2.42</v>
      </c>
      <c r="P262" s="187">
        <f>O262*H262</f>
        <v>129.43612</v>
      </c>
      <c r="Q262" s="187">
        <v>0</v>
      </c>
      <c r="R262" s="187">
        <f>Q262*H262</f>
        <v>0</v>
      </c>
      <c r="S262" s="187">
        <v>0</v>
      </c>
      <c r="T262" s="188">
        <f>S262*H262</f>
        <v>0</v>
      </c>
      <c r="U262" s="59"/>
      <c r="V262" s="59"/>
      <c r="W262" s="59"/>
      <c r="X262" s="59"/>
      <c r="Y262" s="59"/>
      <c r="Z262" s="59"/>
      <c r="AA262" s="59"/>
      <c r="AB262" s="59"/>
      <c r="AC262" s="59"/>
      <c r="AD262" s="59"/>
      <c r="AE262" s="59"/>
      <c r="AR262" s="189" t="s">
        <v>135</v>
      </c>
      <c r="AT262" s="189" t="s">
        <v>131</v>
      </c>
      <c r="AU262" s="189" t="s">
        <v>83</v>
      </c>
      <c r="AY262" s="48" t="s">
        <v>129</v>
      </c>
      <c r="BE262" s="190">
        <f>IF(N262="základní",J262,0)</f>
        <v>0</v>
      </c>
      <c r="BF262" s="190">
        <f>IF(N262="snížená",J262,0)</f>
        <v>0</v>
      </c>
      <c r="BG262" s="190">
        <f>IF(N262="zákl. přenesená",J262,0)</f>
        <v>0</v>
      </c>
      <c r="BH262" s="190">
        <f>IF(N262="sníž. přenesená",J262,0)</f>
        <v>0</v>
      </c>
      <c r="BI262" s="190">
        <f>IF(N262="nulová",J262,0)</f>
        <v>0</v>
      </c>
      <c r="BJ262" s="48" t="s">
        <v>81</v>
      </c>
      <c r="BK262" s="190">
        <f>ROUND(I262*H262,2)</f>
        <v>0</v>
      </c>
      <c r="BL262" s="48" t="s">
        <v>135</v>
      </c>
      <c r="BM262" s="189" t="s">
        <v>406</v>
      </c>
    </row>
    <row r="263" spans="1:65" s="63" customFormat="1" ht="21.75" customHeight="1">
      <c r="A263" s="59"/>
      <c r="B263" s="60"/>
      <c r="C263" s="178" t="s">
        <v>407</v>
      </c>
      <c r="D263" s="178" t="s">
        <v>131</v>
      </c>
      <c r="E263" s="179" t="s">
        <v>408</v>
      </c>
      <c r="F263" s="180" t="s">
        <v>409</v>
      </c>
      <c r="G263" s="181" t="s">
        <v>213</v>
      </c>
      <c r="H263" s="182">
        <v>53.486</v>
      </c>
      <c r="I263" s="39"/>
      <c r="J263" s="183">
        <f>ROUND(I263*H263,2)</f>
        <v>0</v>
      </c>
      <c r="K263" s="184"/>
      <c r="L263" s="60"/>
      <c r="M263" s="185" t="s">
        <v>1</v>
      </c>
      <c r="N263" s="186" t="s">
        <v>38</v>
      </c>
      <c r="O263" s="187">
        <v>0.125</v>
      </c>
      <c r="P263" s="187">
        <f>O263*H263</f>
        <v>6.68575</v>
      </c>
      <c r="Q263" s="187">
        <v>0</v>
      </c>
      <c r="R263" s="187">
        <f>Q263*H263</f>
        <v>0</v>
      </c>
      <c r="S263" s="187">
        <v>0</v>
      </c>
      <c r="T263" s="188">
        <f>S263*H263</f>
        <v>0</v>
      </c>
      <c r="U263" s="59"/>
      <c r="V263" s="59"/>
      <c r="W263" s="59"/>
      <c r="X263" s="59"/>
      <c r="Y263" s="59"/>
      <c r="Z263" s="59"/>
      <c r="AA263" s="59"/>
      <c r="AB263" s="59"/>
      <c r="AC263" s="59"/>
      <c r="AD263" s="59"/>
      <c r="AE263" s="59"/>
      <c r="AR263" s="189" t="s">
        <v>135</v>
      </c>
      <c r="AT263" s="189" t="s">
        <v>131</v>
      </c>
      <c r="AU263" s="189" t="s">
        <v>83</v>
      </c>
      <c r="AY263" s="48" t="s">
        <v>129</v>
      </c>
      <c r="BE263" s="190">
        <f>IF(N263="základní",J263,0)</f>
        <v>0</v>
      </c>
      <c r="BF263" s="190">
        <f>IF(N263="snížená",J263,0)</f>
        <v>0</v>
      </c>
      <c r="BG263" s="190">
        <f>IF(N263="zákl. přenesená",J263,0)</f>
        <v>0</v>
      </c>
      <c r="BH263" s="190">
        <f>IF(N263="sníž. přenesená",J263,0)</f>
        <v>0</v>
      </c>
      <c r="BI263" s="190">
        <f>IF(N263="nulová",J263,0)</f>
        <v>0</v>
      </c>
      <c r="BJ263" s="48" t="s">
        <v>81</v>
      </c>
      <c r="BK263" s="190">
        <f>ROUND(I263*H263,2)</f>
        <v>0</v>
      </c>
      <c r="BL263" s="48" t="s">
        <v>135</v>
      </c>
      <c r="BM263" s="189" t="s">
        <v>410</v>
      </c>
    </row>
    <row r="264" spans="1:65" s="63" customFormat="1" ht="21.75" customHeight="1">
      <c r="A264" s="59"/>
      <c r="B264" s="60"/>
      <c r="C264" s="178" t="s">
        <v>411</v>
      </c>
      <c r="D264" s="178" t="s">
        <v>131</v>
      </c>
      <c r="E264" s="179" t="s">
        <v>412</v>
      </c>
      <c r="F264" s="180" t="s">
        <v>413</v>
      </c>
      <c r="G264" s="181" t="s">
        <v>213</v>
      </c>
      <c r="H264" s="182">
        <v>1551.094</v>
      </c>
      <c r="I264" s="39"/>
      <c r="J264" s="183">
        <f>ROUND(I264*H264,2)</f>
        <v>0</v>
      </c>
      <c r="K264" s="184"/>
      <c r="L264" s="60"/>
      <c r="M264" s="185" t="s">
        <v>1</v>
      </c>
      <c r="N264" s="186" t="s">
        <v>38</v>
      </c>
      <c r="O264" s="187">
        <v>0.006</v>
      </c>
      <c r="P264" s="187">
        <f>O264*H264</f>
        <v>9.306564</v>
      </c>
      <c r="Q264" s="187">
        <v>0</v>
      </c>
      <c r="R264" s="187">
        <f>Q264*H264</f>
        <v>0</v>
      </c>
      <c r="S264" s="187">
        <v>0</v>
      </c>
      <c r="T264" s="188">
        <f>S264*H264</f>
        <v>0</v>
      </c>
      <c r="U264" s="59"/>
      <c r="V264" s="59"/>
      <c r="W264" s="59"/>
      <c r="X264" s="59"/>
      <c r="Y264" s="59"/>
      <c r="Z264" s="59"/>
      <c r="AA264" s="59"/>
      <c r="AB264" s="59"/>
      <c r="AC264" s="59"/>
      <c r="AD264" s="59"/>
      <c r="AE264" s="59"/>
      <c r="AR264" s="189" t="s">
        <v>135</v>
      </c>
      <c r="AT264" s="189" t="s">
        <v>131</v>
      </c>
      <c r="AU264" s="189" t="s">
        <v>83</v>
      </c>
      <c r="AY264" s="48" t="s">
        <v>129</v>
      </c>
      <c r="BE264" s="190">
        <f>IF(N264="základní",J264,0)</f>
        <v>0</v>
      </c>
      <c r="BF264" s="190">
        <f>IF(N264="snížená",J264,0)</f>
        <v>0</v>
      </c>
      <c r="BG264" s="190">
        <f>IF(N264="zákl. přenesená",J264,0)</f>
        <v>0</v>
      </c>
      <c r="BH264" s="190">
        <f>IF(N264="sníž. přenesená",J264,0)</f>
        <v>0</v>
      </c>
      <c r="BI264" s="190">
        <f>IF(N264="nulová",J264,0)</f>
        <v>0</v>
      </c>
      <c r="BJ264" s="48" t="s">
        <v>81</v>
      </c>
      <c r="BK264" s="190">
        <f>ROUND(I264*H264,2)</f>
        <v>0</v>
      </c>
      <c r="BL264" s="48" t="s">
        <v>135</v>
      </c>
      <c r="BM264" s="189" t="s">
        <v>414</v>
      </c>
    </row>
    <row r="265" spans="2:51" s="191" customFormat="1" ht="12">
      <c r="B265" s="192"/>
      <c r="D265" s="193" t="s">
        <v>141</v>
      </c>
      <c r="E265" s="194" t="s">
        <v>1</v>
      </c>
      <c r="F265" s="195" t="s">
        <v>415</v>
      </c>
      <c r="H265" s="196">
        <v>1551.094</v>
      </c>
      <c r="L265" s="192"/>
      <c r="M265" s="197"/>
      <c r="N265" s="198"/>
      <c r="O265" s="198"/>
      <c r="P265" s="198"/>
      <c r="Q265" s="198"/>
      <c r="R265" s="198"/>
      <c r="S265" s="198"/>
      <c r="T265" s="199"/>
      <c r="AT265" s="194" t="s">
        <v>141</v>
      </c>
      <c r="AU265" s="194" t="s">
        <v>83</v>
      </c>
      <c r="AV265" s="191" t="s">
        <v>83</v>
      </c>
      <c r="AW265" s="191" t="s">
        <v>29</v>
      </c>
      <c r="AX265" s="191" t="s">
        <v>81</v>
      </c>
      <c r="AY265" s="194" t="s">
        <v>129</v>
      </c>
    </row>
    <row r="266" spans="1:65" s="63" customFormat="1" ht="21.75" customHeight="1">
      <c r="A266" s="59"/>
      <c r="B266" s="60"/>
      <c r="C266" s="178" t="s">
        <v>416</v>
      </c>
      <c r="D266" s="178" t="s">
        <v>131</v>
      </c>
      <c r="E266" s="179" t="s">
        <v>417</v>
      </c>
      <c r="F266" s="180" t="s">
        <v>418</v>
      </c>
      <c r="G266" s="181" t="s">
        <v>213</v>
      </c>
      <c r="H266" s="182">
        <v>2.09</v>
      </c>
      <c r="I266" s="39"/>
      <c r="J266" s="183">
        <f>ROUND(I266*H266,2)</f>
        <v>0</v>
      </c>
      <c r="K266" s="184"/>
      <c r="L266" s="60"/>
      <c r="M266" s="185" t="s">
        <v>1</v>
      </c>
      <c r="N266" s="186" t="s">
        <v>38</v>
      </c>
      <c r="O266" s="187">
        <v>0</v>
      </c>
      <c r="P266" s="187">
        <f>O266*H266</f>
        <v>0</v>
      </c>
      <c r="Q266" s="187">
        <v>0</v>
      </c>
      <c r="R266" s="187">
        <f>Q266*H266</f>
        <v>0</v>
      </c>
      <c r="S266" s="187">
        <v>0</v>
      </c>
      <c r="T266" s="188">
        <f>S266*H266</f>
        <v>0</v>
      </c>
      <c r="U266" s="59"/>
      <c r="V266" s="59"/>
      <c r="W266" s="59"/>
      <c r="X266" s="59"/>
      <c r="Y266" s="59"/>
      <c r="Z266" s="59"/>
      <c r="AA266" s="59"/>
      <c r="AB266" s="59"/>
      <c r="AC266" s="59"/>
      <c r="AD266" s="59"/>
      <c r="AE266" s="59"/>
      <c r="AR266" s="189" t="s">
        <v>135</v>
      </c>
      <c r="AT266" s="189" t="s">
        <v>131</v>
      </c>
      <c r="AU266" s="189" t="s">
        <v>83</v>
      </c>
      <c r="AY266" s="48" t="s">
        <v>129</v>
      </c>
      <c r="BE266" s="190">
        <f>IF(N266="základní",J266,0)</f>
        <v>0</v>
      </c>
      <c r="BF266" s="190">
        <f>IF(N266="snížená",J266,0)</f>
        <v>0</v>
      </c>
      <c r="BG266" s="190">
        <f>IF(N266="zákl. přenesená",J266,0)</f>
        <v>0</v>
      </c>
      <c r="BH266" s="190">
        <f>IF(N266="sníž. přenesená",J266,0)</f>
        <v>0</v>
      </c>
      <c r="BI266" s="190">
        <f>IF(N266="nulová",J266,0)</f>
        <v>0</v>
      </c>
      <c r="BJ266" s="48" t="s">
        <v>81</v>
      </c>
      <c r="BK266" s="190">
        <f>ROUND(I266*H266,2)</f>
        <v>0</v>
      </c>
      <c r="BL266" s="48" t="s">
        <v>135</v>
      </c>
      <c r="BM266" s="189" t="s">
        <v>419</v>
      </c>
    </row>
    <row r="267" spans="1:65" s="63" customFormat="1" ht="21.75" customHeight="1">
      <c r="A267" s="59"/>
      <c r="B267" s="60"/>
      <c r="C267" s="178" t="s">
        <v>420</v>
      </c>
      <c r="D267" s="178" t="s">
        <v>131</v>
      </c>
      <c r="E267" s="179" t="s">
        <v>421</v>
      </c>
      <c r="F267" s="180" t="s">
        <v>422</v>
      </c>
      <c r="G267" s="181" t="s">
        <v>213</v>
      </c>
      <c r="H267" s="182">
        <v>9.236</v>
      </c>
      <c r="I267" s="39"/>
      <c r="J267" s="183">
        <f>ROUND(I267*H267,2)</f>
        <v>0</v>
      </c>
      <c r="K267" s="184"/>
      <c r="L267" s="60"/>
      <c r="M267" s="185" t="s">
        <v>1</v>
      </c>
      <c r="N267" s="186" t="s">
        <v>38</v>
      </c>
      <c r="O267" s="187">
        <v>0</v>
      </c>
      <c r="P267" s="187">
        <f>O267*H267</f>
        <v>0</v>
      </c>
      <c r="Q267" s="187">
        <v>0</v>
      </c>
      <c r="R267" s="187">
        <f>Q267*H267</f>
        <v>0</v>
      </c>
      <c r="S267" s="187">
        <v>0</v>
      </c>
      <c r="T267" s="188">
        <f>S267*H267</f>
        <v>0</v>
      </c>
      <c r="U267" s="59"/>
      <c r="V267" s="59"/>
      <c r="W267" s="59"/>
      <c r="X267" s="59"/>
      <c r="Y267" s="59"/>
      <c r="Z267" s="59"/>
      <c r="AA267" s="59"/>
      <c r="AB267" s="59"/>
      <c r="AC267" s="59"/>
      <c r="AD267" s="59"/>
      <c r="AE267" s="59"/>
      <c r="AR267" s="189" t="s">
        <v>135</v>
      </c>
      <c r="AT267" s="189" t="s">
        <v>131</v>
      </c>
      <c r="AU267" s="189" t="s">
        <v>83</v>
      </c>
      <c r="AY267" s="48" t="s">
        <v>129</v>
      </c>
      <c r="BE267" s="190">
        <f>IF(N267="základní",J267,0)</f>
        <v>0</v>
      </c>
      <c r="BF267" s="190">
        <f>IF(N267="snížená",J267,0)</f>
        <v>0</v>
      </c>
      <c r="BG267" s="190">
        <f>IF(N267="zákl. přenesená",J267,0)</f>
        <v>0</v>
      </c>
      <c r="BH267" s="190">
        <f>IF(N267="sníž. přenesená",J267,0)</f>
        <v>0</v>
      </c>
      <c r="BI267" s="190">
        <f>IF(N267="nulová",J267,0)</f>
        <v>0</v>
      </c>
      <c r="BJ267" s="48" t="s">
        <v>81</v>
      </c>
      <c r="BK267" s="190">
        <f>ROUND(I267*H267,2)</f>
        <v>0</v>
      </c>
      <c r="BL267" s="48" t="s">
        <v>135</v>
      </c>
      <c r="BM267" s="189" t="s">
        <v>423</v>
      </c>
    </row>
    <row r="268" spans="2:51" s="191" customFormat="1" ht="12">
      <c r="B268" s="192"/>
      <c r="D268" s="193" t="s">
        <v>141</v>
      </c>
      <c r="E268" s="194" t="s">
        <v>1</v>
      </c>
      <c r="F268" s="195" t="s">
        <v>424</v>
      </c>
      <c r="H268" s="196">
        <v>8.22</v>
      </c>
      <c r="L268" s="192"/>
      <c r="M268" s="197"/>
      <c r="N268" s="198"/>
      <c r="O268" s="198"/>
      <c r="P268" s="198"/>
      <c r="Q268" s="198"/>
      <c r="R268" s="198"/>
      <c r="S268" s="198"/>
      <c r="T268" s="199"/>
      <c r="AT268" s="194" t="s">
        <v>141</v>
      </c>
      <c r="AU268" s="194" t="s">
        <v>83</v>
      </c>
      <c r="AV268" s="191" t="s">
        <v>83</v>
      </c>
      <c r="AW268" s="191" t="s">
        <v>29</v>
      </c>
      <c r="AX268" s="191" t="s">
        <v>73</v>
      </c>
      <c r="AY268" s="194" t="s">
        <v>129</v>
      </c>
    </row>
    <row r="269" spans="2:51" s="191" customFormat="1" ht="12">
      <c r="B269" s="192"/>
      <c r="D269" s="193" t="s">
        <v>141</v>
      </c>
      <c r="E269" s="194" t="s">
        <v>1</v>
      </c>
      <c r="F269" s="195" t="s">
        <v>425</v>
      </c>
      <c r="H269" s="196">
        <v>1.016</v>
      </c>
      <c r="L269" s="192"/>
      <c r="M269" s="197"/>
      <c r="N269" s="198"/>
      <c r="O269" s="198"/>
      <c r="P269" s="198"/>
      <c r="Q269" s="198"/>
      <c r="R269" s="198"/>
      <c r="S269" s="198"/>
      <c r="T269" s="199"/>
      <c r="AT269" s="194" t="s">
        <v>141</v>
      </c>
      <c r="AU269" s="194" t="s">
        <v>83</v>
      </c>
      <c r="AV269" s="191" t="s">
        <v>83</v>
      </c>
      <c r="AW269" s="191" t="s">
        <v>29</v>
      </c>
      <c r="AX269" s="191" t="s">
        <v>73</v>
      </c>
      <c r="AY269" s="194" t="s">
        <v>129</v>
      </c>
    </row>
    <row r="270" spans="2:51" s="200" customFormat="1" ht="12">
      <c r="B270" s="201"/>
      <c r="D270" s="193" t="s">
        <v>141</v>
      </c>
      <c r="E270" s="202" t="s">
        <v>1</v>
      </c>
      <c r="F270" s="203" t="s">
        <v>152</v>
      </c>
      <c r="H270" s="204">
        <v>9.236</v>
      </c>
      <c r="L270" s="201"/>
      <c r="M270" s="205"/>
      <c r="N270" s="206"/>
      <c r="O270" s="206"/>
      <c r="P270" s="206"/>
      <c r="Q270" s="206"/>
      <c r="R270" s="206"/>
      <c r="S270" s="206"/>
      <c r="T270" s="207"/>
      <c r="AT270" s="202" t="s">
        <v>141</v>
      </c>
      <c r="AU270" s="202" t="s">
        <v>83</v>
      </c>
      <c r="AV270" s="200" t="s">
        <v>135</v>
      </c>
      <c r="AW270" s="200" t="s">
        <v>29</v>
      </c>
      <c r="AX270" s="200" t="s">
        <v>81</v>
      </c>
      <c r="AY270" s="202" t="s">
        <v>129</v>
      </c>
    </row>
    <row r="271" spans="1:65" s="63" customFormat="1" ht="33" customHeight="1">
      <c r="A271" s="59"/>
      <c r="B271" s="60"/>
      <c r="C271" s="178" t="s">
        <v>426</v>
      </c>
      <c r="D271" s="178" t="s">
        <v>131</v>
      </c>
      <c r="E271" s="179" t="s">
        <v>427</v>
      </c>
      <c r="F271" s="180" t="s">
        <v>428</v>
      </c>
      <c r="G271" s="181" t="s">
        <v>213</v>
      </c>
      <c r="H271" s="182">
        <v>42.16</v>
      </c>
      <c r="I271" s="39"/>
      <c r="J271" s="183">
        <f>ROUND(I271*H271,2)</f>
        <v>0</v>
      </c>
      <c r="K271" s="184"/>
      <c r="L271" s="60"/>
      <c r="M271" s="185" t="s">
        <v>1</v>
      </c>
      <c r="N271" s="186" t="s">
        <v>38</v>
      </c>
      <c r="O271" s="187">
        <v>0</v>
      </c>
      <c r="P271" s="187">
        <f>O271*H271</f>
        <v>0</v>
      </c>
      <c r="Q271" s="187">
        <v>0</v>
      </c>
      <c r="R271" s="187">
        <f>Q271*H271</f>
        <v>0</v>
      </c>
      <c r="S271" s="187">
        <v>0</v>
      </c>
      <c r="T271" s="188">
        <f>S271*H271</f>
        <v>0</v>
      </c>
      <c r="U271" s="59"/>
      <c r="V271" s="59"/>
      <c r="W271" s="59"/>
      <c r="X271" s="59"/>
      <c r="Y271" s="59"/>
      <c r="Z271" s="59"/>
      <c r="AA271" s="59"/>
      <c r="AB271" s="59"/>
      <c r="AC271" s="59"/>
      <c r="AD271" s="59"/>
      <c r="AE271" s="59"/>
      <c r="AR271" s="189" t="s">
        <v>135</v>
      </c>
      <c r="AT271" s="189" t="s">
        <v>131</v>
      </c>
      <c r="AU271" s="189" t="s">
        <v>83</v>
      </c>
      <c r="AY271" s="48" t="s">
        <v>129</v>
      </c>
      <c r="BE271" s="190">
        <f>IF(N271="základní",J271,0)</f>
        <v>0</v>
      </c>
      <c r="BF271" s="190">
        <f>IF(N271="snížená",J271,0)</f>
        <v>0</v>
      </c>
      <c r="BG271" s="190">
        <f>IF(N271="zákl. přenesená",J271,0)</f>
        <v>0</v>
      </c>
      <c r="BH271" s="190">
        <f>IF(N271="sníž. přenesená",J271,0)</f>
        <v>0</v>
      </c>
      <c r="BI271" s="190">
        <f>IF(N271="nulová",J271,0)</f>
        <v>0</v>
      </c>
      <c r="BJ271" s="48" t="s">
        <v>81</v>
      </c>
      <c r="BK271" s="190">
        <f>ROUND(I271*H271,2)</f>
        <v>0</v>
      </c>
      <c r="BL271" s="48" t="s">
        <v>135</v>
      </c>
      <c r="BM271" s="189" t="s">
        <v>429</v>
      </c>
    </row>
    <row r="272" spans="2:63" s="165" customFormat="1" ht="22.9" customHeight="1">
      <c r="B272" s="166"/>
      <c r="D272" s="167" t="s">
        <v>72</v>
      </c>
      <c r="E272" s="176" t="s">
        <v>430</v>
      </c>
      <c r="F272" s="176" t="s">
        <v>431</v>
      </c>
      <c r="J272" s="177">
        <f>BK272</f>
        <v>0</v>
      </c>
      <c r="L272" s="166"/>
      <c r="M272" s="170"/>
      <c r="N272" s="171"/>
      <c r="O272" s="171"/>
      <c r="P272" s="172">
        <f>P273</f>
        <v>9.211884000000001</v>
      </c>
      <c r="Q272" s="171"/>
      <c r="R272" s="172">
        <f>R273</f>
        <v>0</v>
      </c>
      <c r="S272" s="171"/>
      <c r="T272" s="173">
        <f>T273</f>
        <v>0</v>
      </c>
      <c r="AR272" s="167" t="s">
        <v>81</v>
      </c>
      <c r="AT272" s="174" t="s">
        <v>72</v>
      </c>
      <c r="AU272" s="174" t="s">
        <v>81</v>
      </c>
      <c r="AY272" s="167" t="s">
        <v>129</v>
      </c>
      <c r="BK272" s="175">
        <f>BK273</f>
        <v>0</v>
      </c>
    </row>
    <row r="273" spans="1:65" s="63" customFormat="1" ht="16.5" customHeight="1">
      <c r="A273" s="59"/>
      <c r="B273" s="60"/>
      <c r="C273" s="178" t="s">
        <v>432</v>
      </c>
      <c r="D273" s="178" t="s">
        <v>131</v>
      </c>
      <c r="E273" s="179" t="s">
        <v>433</v>
      </c>
      <c r="F273" s="180" t="s">
        <v>434</v>
      </c>
      <c r="G273" s="181" t="s">
        <v>213</v>
      </c>
      <c r="H273" s="182">
        <v>69.787</v>
      </c>
      <c r="I273" s="39"/>
      <c r="J273" s="183">
        <f>ROUND(I273*H273,2)</f>
        <v>0</v>
      </c>
      <c r="K273" s="184"/>
      <c r="L273" s="60"/>
      <c r="M273" s="185" t="s">
        <v>1</v>
      </c>
      <c r="N273" s="186" t="s">
        <v>38</v>
      </c>
      <c r="O273" s="187">
        <v>0.132</v>
      </c>
      <c r="P273" s="187">
        <f>O273*H273</f>
        <v>9.211884000000001</v>
      </c>
      <c r="Q273" s="187">
        <v>0</v>
      </c>
      <c r="R273" s="187">
        <f>Q273*H273</f>
        <v>0</v>
      </c>
      <c r="S273" s="187">
        <v>0</v>
      </c>
      <c r="T273" s="188">
        <f>S273*H273</f>
        <v>0</v>
      </c>
      <c r="U273" s="59"/>
      <c r="V273" s="59"/>
      <c r="W273" s="59"/>
      <c r="X273" s="59"/>
      <c r="Y273" s="59"/>
      <c r="Z273" s="59"/>
      <c r="AA273" s="59"/>
      <c r="AB273" s="59"/>
      <c r="AC273" s="59"/>
      <c r="AD273" s="59"/>
      <c r="AE273" s="59"/>
      <c r="AR273" s="189" t="s">
        <v>135</v>
      </c>
      <c r="AT273" s="189" t="s">
        <v>131</v>
      </c>
      <c r="AU273" s="189" t="s">
        <v>83</v>
      </c>
      <c r="AY273" s="48" t="s">
        <v>129</v>
      </c>
      <c r="BE273" s="190">
        <f>IF(N273="základní",J273,0)</f>
        <v>0</v>
      </c>
      <c r="BF273" s="190">
        <f>IF(N273="snížená",J273,0)</f>
        <v>0</v>
      </c>
      <c r="BG273" s="190">
        <f>IF(N273="zákl. přenesená",J273,0)</f>
        <v>0</v>
      </c>
      <c r="BH273" s="190">
        <f>IF(N273="sníž. přenesená",J273,0)</f>
        <v>0</v>
      </c>
      <c r="BI273" s="190">
        <f>IF(N273="nulová",J273,0)</f>
        <v>0</v>
      </c>
      <c r="BJ273" s="48" t="s">
        <v>81</v>
      </c>
      <c r="BK273" s="190">
        <f>ROUND(I273*H273,2)</f>
        <v>0</v>
      </c>
      <c r="BL273" s="48" t="s">
        <v>135</v>
      </c>
      <c r="BM273" s="189" t="s">
        <v>435</v>
      </c>
    </row>
    <row r="274" spans="2:63" s="165" customFormat="1" ht="25.9" customHeight="1">
      <c r="B274" s="166"/>
      <c r="D274" s="167" t="s">
        <v>72</v>
      </c>
      <c r="E274" s="168" t="s">
        <v>436</v>
      </c>
      <c r="F274" s="168" t="s">
        <v>437</v>
      </c>
      <c r="J274" s="169">
        <f>BK274</f>
        <v>0</v>
      </c>
      <c r="L274" s="166"/>
      <c r="M274" s="170"/>
      <c r="N274" s="171"/>
      <c r="O274" s="171"/>
      <c r="P274" s="172">
        <f>P275+P291+P315+P326+P338</f>
        <v>296.44056</v>
      </c>
      <c r="Q274" s="171"/>
      <c r="R274" s="172">
        <f>R275+R291+R315+R326+R338</f>
        <v>86.499</v>
      </c>
      <c r="S274" s="171"/>
      <c r="T274" s="173">
        <f>T275+T291+T315+T326+T338</f>
        <v>43.176064000000004</v>
      </c>
      <c r="AR274" s="167" t="s">
        <v>83</v>
      </c>
      <c r="AT274" s="174" t="s">
        <v>72</v>
      </c>
      <c r="AU274" s="174" t="s">
        <v>73</v>
      </c>
      <c r="AY274" s="167" t="s">
        <v>129</v>
      </c>
      <c r="BK274" s="175">
        <f>BK275+BK291+BK315+BK326+BK338</f>
        <v>0</v>
      </c>
    </row>
    <row r="275" spans="2:63" s="165" customFormat="1" ht="22.9" customHeight="1">
      <c r="B275" s="166"/>
      <c r="D275" s="167" t="s">
        <v>72</v>
      </c>
      <c r="E275" s="176" t="s">
        <v>438</v>
      </c>
      <c r="F275" s="176" t="s">
        <v>439</v>
      </c>
      <c r="J275" s="177">
        <f>BK275</f>
        <v>0</v>
      </c>
      <c r="L275" s="166"/>
      <c r="M275" s="170"/>
      <c r="N275" s="171"/>
      <c r="O275" s="171"/>
      <c r="P275" s="172">
        <f>SUM(P276:P290)</f>
        <v>27.67056</v>
      </c>
      <c r="Q275" s="171"/>
      <c r="R275" s="172">
        <f>SUM(R276:R290)</f>
        <v>86.499</v>
      </c>
      <c r="S275" s="171"/>
      <c r="T275" s="173">
        <f>SUM(T276:T290)</f>
        <v>1.0160639999999999</v>
      </c>
      <c r="AR275" s="167" t="s">
        <v>83</v>
      </c>
      <c r="AT275" s="174" t="s">
        <v>72</v>
      </c>
      <c r="AU275" s="174" t="s">
        <v>81</v>
      </c>
      <c r="AY275" s="167" t="s">
        <v>129</v>
      </c>
      <c r="BK275" s="175">
        <f>SUM(BK276:BK290)</f>
        <v>0</v>
      </c>
    </row>
    <row r="276" spans="1:65" s="63" customFormat="1" ht="21.75" customHeight="1">
      <c r="A276" s="59"/>
      <c r="B276" s="60"/>
      <c r="C276" s="178" t="s">
        <v>440</v>
      </c>
      <c r="D276" s="178" t="s">
        <v>131</v>
      </c>
      <c r="E276" s="179" t="s">
        <v>441</v>
      </c>
      <c r="F276" s="180" t="s">
        <v>442</v>
      </c>
      <c r="G276" s="181" t="s">
        <v>134</v>
      </c>
      <c r="H276" s="182">
        <v>82.38</v>
      </c>
      <c r="I276" s="39"/>
      <c r="J276" s="183">
        <f>ROUND(I276*H276,2)</f>
        <v>0</v>
      </c>
      <c r="K276" s="184"/>
      <c r="L276" s="60"/>
      <c r="M276" s="185" t="s">
        <v>1</v>
      </c>
      <c r="N276" s="186" t="s">
        <v>38</v>
      </c>
      <c r="O276" s="187">
        <v>0.212</v>
      </c>
      <c r="P276" s="187">
        <f>O276*H276</f>
        <v>17.46456</v>
      </c>
      <c r="Q276" s="187">
        <v>0</v>
      </c>
      <c r="R276" s="187">
        <f>Q276*H276</f>
        <v>0</v>
      </c>
      <c r="S276" s="187">
        <v>0</v>
      </c>
      <c r="T276" s="188">
        <f>S276*H276</f>
        <v>0</v>
      </c>
      <c r="U276" s="59"/>
      <c r="V276" s="59"/>
      <c r="W276" s="59"/>
      <c r="X276" s="59"/>
      <c r="Y276" s="59"/>
      <c r="Z276" s="59"/>
      <c r="AA276" s="59"/>
      <c r="AB276" s="59"/>
      <c r="AC276" s="59"/>
      <c r="AD276" s="59"/>
      <c r="AE276" s="59"/>
      <c r="AR276" s="189" t="s">
        <v>216</v>
      </c>
      <c r="AT276" s="189" t="s">
        <v>131</v>
      </c>
      <c r="AU276" s="189" t="s">
        <v>83</v>
      </c>
      <c r="AY276" s="48" t="s">
        <v>129</v>
      </c>
      <c r="BE276" s="190">
        <f>IF(N276="základní",J276,0)</f>
        <v>0</v>
      </c>
      <c r="BF276" s="190">
        <f>IF(N276="snížená",J276,0)</f>
        <v>0</v>
      </c>
      <c r="BG276" s="190">
        <f>IF(N276="zákl. přenesená",J276,0)</f>
        <v>0</v>
      </c>
      <c r="BH276" s="190">
        <f>IF(N276="sníž. přenesená",J276,0)</f>
        <v>0</v>
      </c>
      <c r="BI276" s="190">
        <f>IF(N276="nulová",J276,0)</f>
        <v>0</v>
      </c>
      <c r="BJ276" s="48" t="s">
        <v>81</v>
      </c>
      <c r="BK276" s="190">
        <f>ROUND(I276*H276,2)</f>
        <v>0</v>
      </c>
      <c r="BL276" s="48" t="s">
        <v>216</v>
      </c>
      <c r="BM276" s="189" t="s">
        <v>443</v>
      </c>
    </row>
    <row r="277" spans="2:51" s="191" customFormat="1" ht="12">
      <c r="B277" s="192"/>
      <c r="D277" s="193" t="s">
        <v>141</v>
      </c>
      <c r="E277" s="194" t="s">
        <v>1</v>
      </c>
      <c r="F277" s="195" t="s">
        <v>444</v>
      </c>
      <c r="H277" s="196">
        <v>75.6</v>
      </c>
      <c r="L277" s="192"/>
      <c r="M277" s="197"/>
      <c r="N277" s="198"/>
      <c r="O277" s="198"/>
      <c r="P277" s="198"/>
      <c r="Q277" s="198"/>
      <c r="R277" s="198"/>
      <c r="S277" s="198"/>
      <c r="T277" s="199"/>
      <c r="AT277" s="194" t="s">
        <v>141</v>
      </c>
      <c r="AU277" s="194" t="s">
        <v>83</v>
      </c>
      <c r="AV277" s="191" t="s">
        <v>83</v>
      </c>
      <c r="AW277" s="191" t="s">
        <v>29</v>
      </c>
      <c r="AX277" s="191" t="s">
        <v>73</v>
      </c>
      <c r="AY277" s="194" t="s">
        <v>129</v>
      </c>
    </row>
    <row r="278" spans="2:51" s="191" customFormat="1" ht="12">
      <c r="B278" s="192"/>
      <c r="D278" s="193" t="s">
        <v>141</v>
      </c>
      <c r="E278" s="194" t="s">
        <v>1</v>
      </c>
      <c r="F278" s="195" t="s">
        <v>445</v>
      </c>
      <c r="H278" s="196">
        <v>6.78</v>
      </c>
      <c r="L278" s="192"/>
      <c r="M278" s="197"/>
      <c r="N278" s="198"/>
      <c r="O278" s="198"/>
      <c r="P278" s="198"/>
      <c r="Q278" s="198"/>
      <c r="R278" s="198"/>
      <c r="S278" s="198"/>
      <c r="T278" s="199"/>
      <c r="AT278" s="194" t="s">
        <v>141</v>
      </c>
      <c r="AU278" s="194" t="s">
        <v>83</v>
      </c>
      <c r="AV278" s="191" t="s">
        <v>83</v>
      </c>
      <c r="AW278" s="191" t="s">
        <v>29</v>
      </c>
      <c r="AX278" s="191" t="s">
        <v>73</v>
      </c>
      <c r="AY278" s="194" t="s">
        <v>129</v>
      </c>
    </row>
    <row r="279" spans="2:51" s="200" customFormat="1" ht="12">
      <c r="B279" s="201"/>
      <c r="D279" s="193" t="s">
        <v>141</v>
      </c>
      <c r="E279" s="202" t="s">
        <v>1</v>
      </c>
      <c r="F279" s="203" t="s">
        <v>152</v>
      </c>
      <c r="H279" s="204">
        <v>82.38</v>
      </c>
      <c r="L279" s="201"/>
      <c r="M279" s="205"/>
      <c r="N279" s="206"/>
      <c r="O279" s="206"/>
      <c r="P279" s="206"/>
      <c r="Q279" s="206"/>
      <c r="R279" s="206"/>
      <c r="S279" s="206"/>
      <c r="T279" s="207"/>
      <c r="AT279" s="202" t="s">
        <v>141</v>
      </c>
      <c r="AU279" s="202" t="s">
        <v>83</v>
      </c>
      <c r="AV279" s="200" t="s">
        <v>135</v>
      </c>
      <c r="AW279" s="200" t="s">
        <v>29</v>
      </c>
      <c r="AX279" s="200" t="s">
        <v>81</v>
      </c>
      <c r="AY279" s="202" t="s">
        <v>129</v>
      </c>
    </row>
    <row r="280" spans="1:65" s="63" customFormat="1" ht="21.75" customHeight="1">
      <c r="A280" s="59"/>
      <c r="B280" s="60"/>
      <c r="C280" s="215" t="s">
        <v>446</v>
      </c>
      <c r="D280" s="215" t="s">
        <v>235</v>
      </c>
      <c r="E280" s="216" t="s">
        <v>447</v>
      </c>
      <c r="F280" s="217" t="s">
        <v>448</v>
      </c>
      <c r="G280" s="218" t="s">
        <v>134</v>
      </c>
      <c r="H280" s="219">
        <v>90.618</v>
      </c>
      <c r="I280" s="40"/>
      <c r="J280" s="220">
        <f>ROUND(I280*H280,2)</f>
        <v>0</v>
      </c>
      <c r="K280" s="221"/>
      <c r="L280" s="222"/>
      <c r="M280" s="223" t="s">
        <v>1</v>
      </c>
      <c r="N280" s="224" t="s">
        <v>38</v>
      </c>
      <c r="O280" s="187">
        <v>0</v>
      </c>
      <c r="P280" s="187">
        <f>O280*H280</f>
        <v>0</v>
      </c>
      <c r="Q280" s="187">
        <v>0.5</v>
      </c>
      <c r="R280" s="187">
        <f>Q280*H280</f>
        <v>45.309</v>
      </c>
      <c r="S280" s="187">
        <v>0</v>
      </c>
      <c r="T280" s="188">
        <f>S280*H280</f>
        <v>0</v>
      </c>
      <c r="U280" s="59"/>
      <c r="V280" s="59"/>
      <c r="W280" s="59"/>
      <c r="X280" s="59"/>
      <c r="Y280" s="59"/>
      <c r="Z280" s="59"/>
      <c r="AA280" s="59"/>
      <c r="AB280" s="59"/>
      <c r="AC280" s="59"/>
      <c r="AD280" s="59"/>
      <c r="AE280" s="59"/>
      <c r="AR280" s="189" t="s">
        <v>301</v>
      </c>
      <c r="AT280" s="189" t="s">
        <v>235</v>
      </c>
      <c r="AU280" s="189" t="s">
        <v>83</v>
      </c>
      <c r="AY280" s="48" t="s">
        <v>129</v>
      </c>
      <c r="BE280" s="190">
        <f>IF(N280="základní",J280,0)</f>
        <v>0</v>
      </c>
      <c r="BF280" s="190">
        <f>IF(N280="snížená",J280,0)</f>
        <v>0</v>
      </c>
      <c r="BG280" s="190">
        <f>IF(N280="zákl. přenesená",J280,0)</f>
        <v>0</v>
      </c>
      <c r="BH280" s="190">
        <f>IF(N280="sníž. přenesená",J280,0)</f>
        <v>0</v>
      </c>
      <c r="BI280" s="190">
        <f>IF(N280="nulová",J280,0)</f>
        <v>0</v>
      </c>
      <c r="BJ280" s="48" t="s">
        <v>81</v>
      </c>
      <c r="BK280" s="190">
        <f>ROUND(I280*H280,2)</f>
        <v>0</v>
      </c>
      <c r="BL280" s="48" t="s">
        <v>216</v>
      </c>
      <c r="BM280" s="189" t="s">
        <v>449</v>
      </c>
    </row>
    <row r="281" spans="2:51" s="191" customFormat="1" ht="12">
      <c r="B281" s="192"/>
      <c r="D281" s="193" t="s">
        <v>141</v>
      </c>
      <c r="E281" s="194" t="s">
        <v>1</v>
      </c>
      <c r="F281" s="195" t="s">
        <v>450</v>
      </c>
      <c r="H281" s="196">
        <v>83.16</v>
      </c>
      <c r="L281" s="192"/>
      <c r="M281" s="197"/>
      <c r="N281" s="198"/>
      <c r="O281" s="198"/>
      <c r="P281" s="198"/>
      <c r="Q281" s="198"/>
      <c r="R281" s="198"/>
      <c r="S281" s="198"/>
      <c r="T281" s="199"/>
      <c r="AT281" s="194" t="s">
        <v>141</v>
      </c>
      <c r="AU281" s="194" t="s">
        <v>83</v>
      </c>
      <c r="AV281" s="191" t="s">
        <v>83</v>
      </c>
      <c r="AW281" s="191" t="s">
        <v>29</v>
      </c>
      <c r="AX281" s="191" t="s">
        <v>73</v>
      </c>
      <c r="AY281" s="194" t="s">
        <v>129</v>
      </c>
    </row>
    <row r="282" spans="2:51" s="191" customFormat="1" ht="12">
      <c r="B282" s="192"/>
      <c r="D282" s="193" t="s">
        <v>141</v>
      </c>
      <c r="E282" s="194" t="s">
        <v>1</v>
      </c>
      <c r="F282" s="195" t="s">
        <v>451</v>
      </c>
      <c r="H282" s="196">
        <v>7.458</v>
      </c>
      <c r="L282" s="192"/>
      <c r="M282" s="197"/>
      <c r="N282" s="198"/>
      <c r="O282" s="198"/>
      <c r="P282" s="198"/>
      <c r="Q282" s="198"/>
      <c r="R282" s="198"/>
      <c r="S282" s="198"/>
      <c r="T282" s="199"/>
      <c r="AT282" s="194" t="s">
        <v>141</v>
      </c>
      <c r="AU282" s="194" t="s">
        <v>83</v>
      </c>
      <c r="AV282" s="191" t="s">
        <v>83</v>
      </c>
      <c r="AW282" s="191" t="s">
        <v>29</v>
      </c>
      <c r="AX282" s="191" t="s">
        <v>73</v>
      </c>
      <c r="AY282" s="194" t="s">
        <v>129</v>
      </c>
    </row>
    <row r="283" spans="2:51" s="200" customFormat="1" ht="12">
      <c r="B283" s="201"/>
      <c r="D283" s="193" t="s">
        <v>141</v>
      </c>
      <c r="E283" s="202" t="s">
        <v>1</v>
      </c>
      <c r="F283" s="203" t="s">
        <v>152</v>
      </c>
      <c r="H283" s="204">
        <v>90.618</v>
      </c>
      <c r="L283" s="201"/>
      <c r="M283" s="205"/>
      <c r="N283" s="206"/>
      <c r="O283" s="206"/>
      <c r="P283" s="206"/>
      <c r="Q283" s="206"/>
      <c r="R283" s="206"/>
      <c r="S283" s="206"/>
      <c r="T283" s="207"/>
      <c r="AT283" s="202" t="s">
        <v>141</v>
      </c>
      <c r="AU283" s="202" t="s">
        <v>83</v>
      </c>
      <c r="AV283" s="200" t="s">
        <v>135</v>
      </c>
      <c r="AW283" s="200" t="s">
        <v>29</v>
      </c>
      <c r="AX283" s="200" t="s">
        <v>81</v>
      </c>
      <c r="AY283" s="202" t="s">
        <v>129</v>
      </c>
    </row>
    <row r="284" spans="1:65" s="63" customFormat="1" ht="21.75" customHeight="1">
      <c r="A284" s="59"/>
      <c r="B284" s="60"/>
      <c r="C284" s="215" t="s">
        <v>452</v>
      </c>
      <c r="D284" s="215" t="s">
        <v>235</v>
      </c>
      <c r="E284" s="216" t="s">
        <v>453</v>
      </c>
      <c r="F284" s="217" t="s">
        <v>454</v>
      </c>
      <c r="G284" s="218" t="s">
        <v>134</v>
      </c>
      <c r="H284" s="219">
        <v>82.38</v>
      </c>
      <c r="I284" s="40"/>
      <c r="J284" s="220">
        <f>ROUND(I284*H284,2)</f>
        <v>0</v>
      </c>
      <c r="K284" s="221"/>
      <c r="L284" s="222"/>
      <c r="M284" s="223" t="s">
        <v>1</v>
      </c>
      <c r="N284" s="224" t="s">
        <v>38</v>
      </c>
      <c r="O284" s="187">
        <v>0</v>
      </c>
      <c r="P284" s="187">
        <f>O284*H284</f>
        <v>0</v>
      </c>
      <c r="Q284" s="187">
        <v>0.5</v>
      </c>
      <c r="R284" s="187">
        <f>Q284*H284</f>
        <v>41.19</v>
      </c>
      <c r="S284" s="187">
        <v>0</v>
      </c>
      <c r="T284" s="188">
        <f>S284*H284</f>
        <v>0</v>
      </c>
      <c r="U284" s="59"/>
      <c r="V284" s="59"/>
      <c r="W284" s="59"/>
      <c r="X284" s="59"/>
      <c r="Y284" s="59"/>
      <c r="Z284" s="59"/>
      <c r="AA284" s="59"/>
      <c r="AB284" s="59"/>
      <c r="AC284" s="59"/>
      <c r="AD284" s="59"/>
      <c r="AE284" s="59"/>
      <c r="AR284" s="189" t="s">
        <v>301</v>
      </c>
      <c r="AT284" s="189" t="s">
        <v>235</v>
      </c>
      <c r="AU284" s="189" t="s">
        <v>83</v>
      </c>
      <c r="AY284" s="48" t="s">
        <v>129</v>
      </c>
      <c r="BE284" s="190">
        <f>IF(N284="základní",J284,0)</f>
        <v>0</v>
      </c>
      <c r="BF284" s="190">
        <f>IF(N284="snížená",J284,0)</f>
        <v>0</v>
      </c>
      <c r="BG284" s="190">
        <f>IF(N284="zákl. přenesená",J284,0)</f>
        <v>0</v>
      </c>
      <c r="BH284" s="190">
        <f>IF(N284="sníž. přenesená",J284,0)</f>
        <v>0</v>
      </c>
      <c r="BI284" s="190">
        <f>IF(N284="nulová",J284,0)</f>
        <v>0</v>
      </c>
      <c r="BJ284" s="48" t="s">
        <v>81</v>
      </c>
      <c r="BK284" s="190">
        <f>ROUND(I284*H284,2)</f>
        <v>0</v>
      </c>
      <c r="BL284" s="48" t="s">
        <v>216</v>
      </c>
      <c r="BM284" s="189" t="s">
        <v>455</v>
      </c>
    </row>
    <row r="285" spans="2:51" s="191" customFormat="1" ht="12">
      <c r="B285" s="192"/>
      <c r="D285" s="193" t="s">
        <v>141</v>
      </c>
      <c r="E285" s="194" t="s">
        <v>1</v>
      </c>
      <c r="F285" s="195" t="s">
        <v>444</v>
      </c>
      <c r="H285" s="196">
        <v>75.6</v>
      </c>
      <c r="L285" s="192"/>
      <c r="M285" s="197"/>
      <c r="N285" s="198"/>
      <c r="O285" s="198"/>
      <c r="P285" s="198"/>
      <c r="Q285" s="198"/>
      <c r="R285" s="198"/>
      <c r="S285" s="198"/>
      <c r="T285" s="199"/>
      <c r="AT285" s="194" t="s">
        <v>141</v>
      </c>
      <c r="AU285" s="194" t="s">
        <v>83</v>
      </c>
      <c r="AV285" s="191" t="s">
        <v>83</v>
      </c>
      <c r="AW285" s="191" t="s">
        <v>29</v>
      </c>
      <c r="AX285" s="191" t="s">
        <v>73</v>
      </c>
      <c r="AY285" s="194" t="s">
        <v>129</v>
      </c>
    </row>
    <row r="286" spans="2:51" s="191" customFormat="1" ht="12">
      <c r="B286" s="192"/>
      <c r="D286" s="193" t="s">
        <v>141</v>
      </c>
      <c r="E286" s="194" t="s">
        <v>1</v>
      </c>
      <c r="F286" s="195" t="s">
        <v>445</v>
      </c>
      <c r="H286" s="196">
        <v>6.78</v>
      </c>
      <c r="L286" s="192"/>
      <c r="M286" s="197"/>
      <c r="N286" s="198"/>
      <c r="O286" s="198"/>
      <c r="P286" s="198"/>
      <c r="Q286" s="198"/>
      <c r="R286" s="198"/>
      <c r="S286" s="198"/>
      <c r="T286" s="199"/>
      <c r="AT286" s="194" t="s">
        <v>141</v>
      </c>
      <c r="AU286" s="194" t="s">
        <v>83</v>
      </c>
      <c r="AV286" s="191" t="s">
        <v>83</v>
      </c>
      <c r="AW286" s="191" t="s">
        <v>29</v>
      </c>
      <c r="AX286" s="191" t="s">
        <v>73</v>
      </c>
      <c r="AY286" s="194" t="s">
        <v>129</v>
      </c>
    </row>
    <row r="287" spans="2:51" s="200" customFormat="1" ht="12">
      <c r="B287" s="201"/>
      <c r="D287" s="193" t="s">
        <v>141</v>
      </c>
      <c r="E287" s="202" t="s">
        <v>1</v>
      </c>
      <c r="F287" s="203" t="s">
        <v>152</v>
      </c>
      <c r="H287" s="204">
        <v>82.38</v>
      </c>
      <c r="L287" s="201"/>
      <c r="M287" s="205"/>
      <c r="N287" s="206"/>
      <c r="O287" s="206"/>
      <c r="P287" s="206"/>
      <c r="Q287" s="206"/>
      <c r="R287" s="206"/>
      <c r="S287" s="206"/>
      <c r="T287" s="207"/>
      <c r="AT287" s="202" t="s">
        <v>141</v>
      </c>
      <c r="AU287" s="202" t="s">
        <v>83</v>
      </c>
      <c r="AV287" s="200" t="s">
        <v>135</v>
      </c>
      <c r="AW287" s="200" t="s">
        <v>29</v>
      </c>
      <c r="AX287" s="200" t="s">
        <v>81</v>
      </c>
      <c r="AY287" s="202" t="s">
        <v>129</v>
      </c>
    </row>
    <row r="288" spans="1:65" s="63" customFormat="1" ht="16.5" customHeight="1">
      <c r="A288" s="59"/>
      <c r="B288" s="60"/>
      <c r="C288" s="178" t="s">
        <v>456</v>
      </c>
      <c r="D288" s="178" t="s">
        <v>131</v>
      </c>
      <c r="E288" s="179" t="s">
        <v>457</v>
      </c>
      <c r="F288" s="180" t="s">
        <v>458</v>
      </c>
      <c r="G288" s="181" t="s">
        <v>134</v>
      </c>
      <c r="H288" s="182">
        <v>75.6</v>
      </c>
      <c r="I288" s="39"/>
      <c r="J288" s="183">
        <f>ROUND(I288*H288,2)</f>
        <v>0</v>
      </c>
      <c r="K288" s="184"/>
      <c r="L288" s="60"/>
      <c r="M288" s="185" t="s">
        <v>1</v>
      </c>
      <c r="N288" s="186" t="s">
        <v>38</v>
      </c>
      <c r="O288" s="187">
        <v>0.135</v>
      </c>
      <c r="P288" s="187">
        <f>O288*H288</f>
        <v>10.206</v>
      </c>
      <c r="Q288" s="187">
        <v>0</v>
      </c>
      <c r="R288" s="187">
        <f>Q288*H288</f>
        <v>0</v>
      </c>
      <c r="S288" s="187">
        <v>0.01344</v>
      </c>
      <c r="T288" s="188">
        <f>S288*H288</f>
        <v>1.0160639999999999</v>
      </c>
      <c r="U288" s="59"/>
      <c r="V288" s="59"/>
      <c r="W288" s="59"/>
      <c r="X288" s="59"/>
      <c r="Y288" s="59"/>
      <c r="Z288" s="59"/>
      <c r="AA288" s="59"/>
      <c r="AB288" s="59"/>
      <c r="AC288" s="59"/>
      <c r="AD288" s="59"/>
      <c r="AE288" s="59"/>
      <c r="AR288" s="189" t="s">
        <v>216</v>
      </c>
      <c r="AT288" s="189" t="s">
        <v>131</v>
      </c>
      <c r="AU288" s="189" t="s">
        <v>83</v>
      </c>
      <c r="AY288" s="48" t="s">
        <v>129</v>
      </c>
      <c r="BE288" s="190">
        <f>IF(N288="základní",J288,0)</f>
        <v>0</v>
      </c>
      <c r="BF288" s="190">
        <f>IF(N288="snížená",J288,0)</f>
        <v>0</v>
      </c>
      <c r="BG288" s="190">
        <f>IF(N288="zákl. přenesená",J288,0)</f>
        <v>0</v>
      </c>
      <c r="BH288" s="190">
        <f>IF(N288="sníž. přenesená",J288,0)</f>
        <v>0</v>
      </c>
      <c r="BI288" s="190">
        <f>IF(N288="nulová",J288,0)</f>
        <v>0</v>
      </c>
      <c r="BJ288" s="48" t="s">
        <v>81</v>
      </c>
      <c r="BK288" s="190">
        <f>ROUND(I288*H288,2)</f>
        <v>0</v>
      </c>
      <c r="BL288" s="48" t="s">
        <v>216</v>
      </c>
      <c r="BM288" s="189" t="s">
        <v>459</v>
      </c>
    </row>
    <row r="289" spans="2:51" s="191" customFormat="1" ht="12">
      <c r="B289" s="192"/>
      <c r="D289" s="193" t="s">
        <v>141</v>
      </c>
      <c r="E289" s="194" t="s">
        <v>1</v>
      </c>
      <c r="F289" s="195" t="s">
        <v>460</v>
      </c>
      <c r="H289" s="196">
        <v>75.6</v>
      </c>
      <c r="L289" s="192"/>
      <c r="M289" s="197"/>
      <c r="N289" s="198"/>
      <c r="O289" s="198"/>
      <c r="P289" s="198"/>
      <c r="Q289" s="198"/>
      <c r="R289" s="198"/>
      <c r="S289" s="198"/>
      <c r="T289" s="199"/>
      <c r="AT289" s="194" t="s">
        <v>141</v>
      </c>
      <c r="AU289" s="194" t="s">
        <v>83</v>
      </c>
      <c r="AV289" s="191" t="s">
        <v>83</v>
      </c>
      <c r="AW289" s="191" t="s">
        <v>29</v>
      </c>
      <c r="AX289" s="191" t="s">
        <v>81</v>
      </c>
      <c r="AY289" s="194" t="s">
        <v>129</v>
      </c>
    </row>
    <row r="290" spans="1:65" s="63" customFormat="1" ht="21.75" customHeight="1">
      <c r="A290" s="59"/>
      <c r="B290" s="60"/>
      <c r="C290" s="178" t="s">
        <v>461</v>
      </c>
      <c r="D290" s="178" t="s">
        <v>131</v>
      </c>
      <c r="E290" s="179" t="s">
        <v>462</v>
      </c>
      <c r="F290" s="180" t="s">
        <v>463</v>
      </c>
      <c r="G290" s="181" t="s">
        <v>464</v>
      </c>
      <c r="H290" s="41"/>
      <c r="I290" s="183">
        <f>SUM((J276+J280+J284+J288)*0.01)</f>
        <v>0</v>
      </c>
      <c r="J290" s="183">
        <f>ROUND(I290*H290,2)</f>
        <v>0</v>
      </c>
      <c r="K290" s="184"/>
      <c r="L290" s="60"/>
      <c r="M290" s="185" t="s">
        <v>1</v>
      </c>
      <c r="N290" s="186" t="s">
        <v>38</v>
      </c>
      <c r="O290" s="187">
        <v>0</v>
      </c>
      <c r="P290" s="187">
        <f>O290*H290</f>
        <v>0</v>
      </c>
      <c r="Q290" s="187">
        <v>0</v>
      </c>
      <c r="R290" s="187">
        <f>Q290*H290</f>
        <v>0</v>
      </c>
      <c r="S290" s="187">
        <v>0</v>
      </c>
      <c r="T290" s="188">
        <f>S290*H290</f>
        <v>0</v>
      </c>
      <c r="U290" s="59"/>
      <c r="V290" s="59"/>
      <c r="W290" s="59"/>
      <c r="X290" s="59"/>
      <c r="Y290" s="59"/>
      <c r="Z290" s="59"/>
      <c r="AA290" s="59"/>
      <c r="AB290" s="59"/>
      <c r="AC290" s="59"/>
      <c r="AD290" s="59"/>
      <c r="AE290" s="59"/>
      <c r="AR290" s="189" t="s">
        <v>216</v>
      </c>
      <c r="AT290" s="189" t="s">
        <v>131</v>
      </c>
      <c r="AU290" s="189" t="s">
        <v>83</v>
      </c>
      <c r="AY290" s="48" t="s">
        <v>129</v>
      </c>
      <c r="BE290" s="190">
        <f>IF(N290="základní",J290,0)</f>
        <v>0</v>
      </c>
      <c r="BF290" s="190">
        <f>IF(N290="snížená",J290,0)</f>
        <v>0</v>
      </c>
      <c r="BG290" s="190">
        <f>IF(N290="zákl. přenesená",J290,0)</f>
        <v>0</v>
      </c>
      <c r="BH290" s="190">
        <f>IF(N290="sníž. přenesená",J290,0)</f>
        <v>0</v>
      </c>
      <c r="BI290" s="190">
        <f>IF(N290="nulová",J290,0)</f>
        <v>0</v>
      </c>
      <c r="BJ290" s="48" t="s">
        <v>81</v>
      </c>
      <c r="BK290" s="190">
        <f>ROUND(I290*H290,2)</f>
        <v>0</v>
      </c>
      <c r="BL290" s="48" t="s">
        <v>216</v>
      </c>
      <c r="BM290" s="189" t="s">
        <v>465</v>
      </c>
    </row>
    <row r="291" spans="2:63" s="165" customFormat="1" ht="22.9" customHeight="1">
      <c r="B291" s="166"/>
      <c r="D291" s="167" t="s">
        <v>72</v>
      </c>
      <c r="E291" s="176" t="s">
        <v>466</v>
      </c>
      <c r="F291" s="176" t="s">
        <v>467</v>
      </c>
      <c r="J291" s="177">
        <f>BK291</f>
        <v>0</v>
      </c>
      <c r="L291" s="166"/>
      <c r="M291" s="170"/>
      <c r="N291" s="171"/>
      <c r="O291" s="171"/>
      <c r="P291" s="172">
        <f>SUM(P292:P314)</f>
        <v>0</v>
      </c>
      <c r="Q291" s="171"/>
      <c r="R291" s="172">
        <f>SUM(R292:R314)</f>
        <v>0</v>
      </c>
      <c r="S291" s="171"/>
      <c r="T291" s="173">
        <f>SUM(T292:T314)</f>
        <v>0</v>
      </c>
      <c r="AR291" s="167" t="s">
        <v>83</v>
      </c>
      <c r="AT291" s="174" t="s">
        <v>72</v>
      </c>
      <c r="AU291" s="174" t="s">
        <v>81</v>
      </c>
      <c r="AY291" s="167" t="s">
        <v>129</v>
      </c>
      <c r="BK291" s="175">
        <f>SUM(BK292:BK314)</f>
        <v>0</v>
      </c>
    </row>
    <row r="292" spans="1:65" s="63" customFormat="1" ht="33" customHeight="1">
      <c r="A292" s="59"/>
      <c r="B292" s="60"/>
      <c r="C292" s="178" t="s">
        <v>468</v>
      </c>
      <c r="D292" s="178" t="s">
        <v>131</v>
      </c>
      <c r="E292" s="179" t="s">
        <v>469</v>
      </c>
      <c r="F292" s="180" t="s">
        <v>470</v>
      </c>
      <c r="G292" s="181" t="s">
        <v>355</v>
      </c>
      <c r="H292" s="182">
        <v>4</v>
      </c>
      <c r="I292" s="39"/>
      <c r="J292" s="183">
        <f>ROUND(I292*H292,2)</f>
        <v>0</v>
      </c>
      <c r="K292" s="184"/>
      <c r="L292" s="60"/>
      <c r="M292" s="185" t="s">
        <v>1</v>
      </c>
      <c r="N292" s="186" t="s">
        <v>38</v>
      </c>
      <c r="O292" s="187">
        <v>0</v>
      </c>
      <c r="P292" s="187">
        <f>O292*H292</f>
        <v>0</v>
      </c>
      <c r="Q292" s="187">
        <v>0</v>
      </c>
      <c r="R292" s="187">
        <f>Q292*H292</f>
        <v>0</v>
      </c>
      <c r="S292" s="187">
        <v>0</v>
      </c>
      <c r="T292" s="188">
        <f>S292*H292</f>
        <v>0</v>
      </c>
      <c r="U292" s="59"/>
      <c r="V292" s="59"/>
      <c r="W292" s="59"/>
      <c r="X292" s="59"/>
      <c r="Y292" s="59"/>
      <c r="Z292" s="59"/>
      <c r="AA292" s="59"/>
      <c r="AB292" s="59"/>
      <c r="AC292" s="59"/>
      <c r="AD292" s="59"/>
      <c r="AE292" s="59"/>
      <c r="AR292" s="189" t="s">
        <v>216</v>
      </c>
      <c r="AT292" s="189" t="s">
        <v>131</v>
      </c>
      <c r="AU292" s="189" t="s">
        <v>83</v>
      </c>
      <c r="AY292" s="48" t="s">
        <v>129</v>
      </c>
      <c r="BE292" s="190">
        <f>IF(N292="základní",J292,0)</f>
        <v>0</v>
      </c>
      <c r="BF292" s="190">
        <f>IF(N292="snížená",J292,0)</f>
        <v>0</v>
      </c>
      <c r="BG292" s="190">
        <f>IF(N292="zákl. přenesená",J292,0)</f>
        <v>0</v>
      </c>
      <c r="BH292" s="190">
        <f>IF(N292="sníž. přenesená",J292,0)</f>
        <v>0</v>
      </c>
      <c r="BI292" s="190">
        <f>IF(N292="nulová",J292,0)</f>
        <v>0</v>
      </c>
      <c r="BJ292" s="48" t="s">
        <v>81</v>
      </c>
      <c r="BK292" s="190">
        <f>ROUND(I292*H292,2)</f>
        <v>0</v>
      </c>
      <c r="BL292" s="48" t="s">
        <v>216</v>
      </c>
      <c r="BM292" s="189" t="s">
        <v>471</v>
      </c>
    </row>
    <row r="293" spans="1:65" s="63" customFormat="1" ht="27.6" customHeight="1">
      <c r="A293" s="59"/>
      <c r="B293" s="60"/>
      <c r="C293" s="178" t="s">
        <v>472</v>
      </c>
      <c r="D293" s="178" t="s">
        <v>131</v>
      </c>
      <c r="E293" s="179" t="s">
        <v>473</v>
      </c>
      <c r="F293" s="180" t="s">
        <v>474</v>
      </c>
      <c r="G293" s="181" t="s">
        <v>355</v>
      </c>
      <c r="H293" s="182">
        <v>4</v>
      </c>
      <c r="I293" s="39"/>
      <c r="J293" s="183">
        <f>ROUND(I293*H293,2)</f>
        <v>0</v>
      </c>
      <c r="K293" s="184"/>
      <c r="L293" s="60"/>
      <c r="M293" s="185" t="s">
        <v>1</v>
      </c>
      <c r="N293" s="186" t="s">
        <v>38</v>
      </c>
      <c r="O293" s="187">
        <v>0</v>
      </c>
      <c r="P293" s="187">
        <f>O293*H293</f>
        <v>0</v>
      </c>
      <c r="Q293" s="187">
        <v>0</v>
      </c>
      <c r="R293" s="187">
        <f>Q293*H293</f>
        <v>0</v>
      </c>
      <c r="S293" s="187">
        <v>0</v>
      </c>
      <c r="T293" s="188">
        <f>S293*H293</f>
        <v>0</v>
      </c>
      <c r="U293" s="59"/>
      <c r="V293" s="59"/>
      <c r="W293" s="59"/>
      <c r="X293" s="59"/>
      <c r="Y293" s="59"/>
      <c r="Z293" s="59"/>
      <c r="AA293" s="59"/>
      <c r="AB293" s="59"/>
      <c r="AC293" s="59"/>
      <c r="AD293" s="59"/>
      <c r="AE293" s="59"/>
      <c r="AR293" s="189" t="s">
        <v>216</v>
      </c>
      <c r="AT293" s="189" t="s">
        <v>131</v>
      </c>
      <c r="AU293" s="189" t="s">
        <v>83</v>
      </c>
      <c r="AY293" s="48" t="s">
        <v>129</v>
      </c>
      <c r="BE293" s="190">
        <f>IF(N293="základní",J293,0)</f>
        <v>0</v>
      </c>
      <c r="BF293" s="190">
        <f>IF(N293="snížená",J293,0)</f>
        <v>0</v>
      </c>
      <c r="BG293" s="190">
        <f>IF(N293="zákl. přenesená",J293,0)</f>
        <v>0</v>
      </c>
      <c r="BH293" s="190">
        <f>IF(N293="sníž. přenesená",J293,0)</f>
        <v>0</v>
      </c>
      <c r="BI293" s="190">
        <f>IF(N293="nulová",J293,0)</f>
        <v>0</v>
      </c>
      <c r="BJ293" s="48" t="s">
        <v>81</v>
      </c>
      <c r="BK293" s="190">
        <f>ROUND(I293*H293,2)</f>
        <v>0</v>
      </c>
      <c r="BL293" s="48" t="s">
        <v>216</v>
      </c>
      <c r="BM293" s="189" t="s">
        <v>475</v>
      </c>
    </row>
    <row r="294" spans="1:65" s="63" customFormat="1" ht="60.75" customHeight="1">
      <c r="A294" s="59"/>
      <c r="B294" s="60"/>
      <c r="C294" s="178" t="s">
        <v>476</v>
      </c>
      <c r="D294" s="178" t="s">
        <v>131</v>
      </c>
      <c r="E294" s="179" t="s">
        <v>477</v>
      </c>
      <c r="F294" s="180" t="s">
        <v>850</v>
      </c>
      <c r="G294" s="181" t="s">
        <v>134</v>
      </c>
      <c r="H294" s="182">
        <v>453.09</v>
      </c>
      <c r="I294" s="39"/>
      <c r="J294" s="183">
        <f>ROUND(I294*H294,2)</f>
        <v>0</v>
      </c>
      <c r="K294" s="184"/>
      <c r="L294" s="60"/>
      <c r="M294" s="185" t="s">
        <v>1</v>
      </c>
      <c r="N294" s="186" t="s">
        <v>38</v>
      </c>
      <c r="O294" s="187">
        <v>0</v>
      </c>
      <c r="P294" s="187">
        <f>O294*H294</f>
        <v>0</v>
      </c>
      <c r="Q294" s="187">
        <v>0</v>
      </c>
      <c r="R294" s="187">
        <f>Q294*H294</f>
        <v>0</v>
      </c>
      <c r="S294" s="187">
        <v>0</v>
      </c>
      <c r="T294" s="188">
        <f>S294*H294</f>
        <v>0</v>
      </c>
      <c r="U294" s="59"/>
      <c r="V294" s="59"/>
      <c r="W294" s="59"/>
      <c r="X294" s="59"/>
      <c r="Y294" s="59"/>
      <c r="Z294" s="59"/>
      <c r="AA294" s="59"/>
      <c r="AB294" s="59"/>
      <c r="AC294" s="59"/>
      <c r="AD294" s="59"/>
      <c r="AE294" s="59"/>
      <c r="AR294" s="189" t="s">
        <v>216</v>
      </c>
      <c r="AT294" s="189" t="s">
        <v>131</v>
      </c>
      <c r="AU294" s="189" t="s">
        <v>83</v>
      </c>
      <c r="AY294" s="48" t="s">
        <v>129</v>
      </c>
      <c r="BE294" s="190">
        <f>IF(N294="základní",J294,0)</f>
        <v>0</v>
      </c>
      <c r="BF294" s="190">
        <f>IF(N294="snížená",J294,0)</f>
        <v>0</v>
      </c>
      <c r="BG294" s="190">
        <f>IF(N294="zákl. přenesená",J294,0)</f>
        <v>0</v>
      </c>
      <c r="BH294" s="190">
        <f>IF(N294="sníž. přenesená",J294,0)</f>
        <v>0</v>
      </c>
      <c r="BI294" s="190">
        <f>IF(N294="nulová",J294,0)</f>
        <v>0</v>
      </c>
      <c r="BJ294" s="48" t="s">
        <v>81</v>
      </c>
      <c r="BK294" s="190">
        <f>ROUND(I294*H294,2)</f>
        <v>0</v>
      </c>
      <c r="BL294" s="48" t="s">
        <v>216</v>
      </c>
      <c r="BM294" s="189" t="s">
        <v>478</v>
      </c>
    </row>
    <row r="295" spans="2:51" s="191" customFormat="1" ht="12">
      <c r="B295" s="192"/>
      <c r="D295" s="193" t="s">
        <v>141</v>
      </c>
      <c r="E295" s="194" t="s">
        <v>1</v>
      </c>
      <c r="F295" s="195" t="s">
        <v>479</v>
      </c>
      <c r="H295" s="196">
        <v>378</v>
      </c>
      <c r="L295" s="192"/>
      <c r="M295" s="197"/>
      <c r="N295" s="198"/>
      <c r="O295" s="198"/>
      <c r="P295" s="198"/>
      <c r="Q295" s="198"/>
      <c r="R295" s="198"/>
      <c r="S295" s="198"/>
      <c r="T295" s="199"/>
      <c r="AT295" s="194" t="s">
        <v>141</v>
      </c>
      <c r="AU295" s="194" t="s">
        <v>83</v>
      </c>
      <c r="AV295" s="191" t="s">
        <v>83</v>
      </c>
      <c r="AW295" s="191" t="s">
        <v>29</v>
      </c>
      <c r="AX295" s="191" t="s">
        <v>73</v>
      </c>
      <c r="AY295" s="194" t="s">
        <v>129</v>
      </c>
    </row>
    <row r="296" spans="2:51" s="191" customFormat="1" ht="12">
      <c r="B296" s="192"/>
      <c r="D296" s="193" t="s">
        <v>141</v>
      </c>
      <c r="E296" s="194" t="s">
        <v>1</v>
      </c>
      <c r="F296" s="195" t="s">
        <v>480</v>
      </c>
      <c r="H296" s="196">
        <v>33.9</v>
      </c>
      <c r="L296" s="192"/>
      <c r="M296" s="197"/>
      <c r="N296" s="198"/>
      <c r="O296" s="198"/>
      <c r="P296" s="198"/>
      <c r="Q296" s="198"/>
      <c r="R296" s="198"/>
      <c r="S296" s="198"/>
      <c r="T296" s="199"/>
      <c r="AT296" s="194" t="s">
        <v>141</v>
      </c>
      <c r="AU296" s="194" t="s">
        <v>83</v>
      </c>
      <c r="AV296" s="191" t="s">
        <v>83</v>
      </c>
      <c r="AW296" s="191" t="s">
        <v>29</v>
      </c>
      <c r="AX296" s="191" t="s">
        <v>73</v>
      </c>
      <c r="AY296" s="194" t="s">
        <v>129</v>
      </c>
    </row>
    <row r="297" spans="2:51" s="200" customFormat="1" ht="12">
      <c r="B297" s="201"/>
      <c r="D297" s="193" t="s">
        <v>141</v>
      </c>
      <c r="E297" s="202" t="s">
        <v>1</v>
      </c>
      <c r="F297" s="203" t="s">
        <v>152</v>
      </c>
      <c r="H297" s="204">
        <v>411.9</v>
      </c>
      <c r="L297" s="201"/>
      <c r="M297" s="205"/>
      <c r="N297" s="206"/>
      <c r="O297" s="206"/>
      <c r="P297" s="206"/>
      <c r="Q297" s="206"/>
      <c r="R297" s="206"/>
      <c r="S297" s="206"/>
      <c r="T297" s="207"/>
      <c r="AT297" s="202" t="s">
        <v>141</v>
      </c>
      <c r="AU297" s="202" t="s">
        <v>83</v>
      </c>
      <c r="AV297" s="200" t="s">
        <v>135</v>
      </c>
      <c r="AW297" s="200" t="s">
        <v>29</v>
      </c>
      <c r="AX297" s="200" t="s">
        <v>81</v>
      </c>
      <c r="AY297" s="202" t="s">
        <v>129</v>
      </c>
    </row>
    <row r="298" spans="2:51" s="191" customFormat="1" ht="12">
      <c r="B298" s="192"/>
      <c r="D298" s="193" t="s">
        <v>141</v>
      </c>
      <c r="F298" s="195" t="s">
        <v>481</v>
      </c>
      <c r="H298" s="196">
        <v>453.09</v>
      </c>
      <c r="L298" s="192"/>
      <c r="M298" s="197"/>
      <c r="N298" s="198"/>
      <c r="O298" s="198"/>
      <c r="P298" s="198"/>
      <c r="Q298" s="198"/>
      <c r="R298" s="198"/>
      <c r="S298" s="198"/>
      <c r="T298" s="199"/>
      <c r="AT298" s="194" t="s">
        <v>141</v>
      </c>
      <c r="AU298" s="194" t="s">
        <v>83</v>
      </c>
      <c r="AV298" s="191" t="s">
        <v>83</v>
      </c>
      <c r="AW298" s="191" t="s">
        <v>3</v>
      </c>
      <c r="AX298" s="191" t="s">
        <v>81</v>
      </c>
      <c r="AY298" s="194" t="s">
        <v>129</v>
      </c>
    </row>
    <row r="299" spans="1:65" s="63" customFormat="1" ht="57.75" customHeight="1">
      <c r="A299" s="59"/>
      <c r="B299" s="60"/>
      <c r="C299" s="178" t="s">
        <v>482</v>
      </c>
      <c r="D299" s="178" t="s">
        <v>131</v>
      </c>
      <c r="E299" s="179" t="s">
        <v>483</v>
      </c>
      <c r="F299" s="180" t="s">
        <v>851</v>
      </c>
      <c r="G299" s="181" t="s">
        <v>134</v>
      </c>
      <c r="H299" s="182">
        <v>211.442</v>
      </c>
      <c r="I299" s="39"/>
      <c r="J299" s="183">
        <f>ROUND(I299*H299,2)</f>
        <v>0</v>
      </c>
      <c r="K299" s="184"/>
      <c r="L299" s="60"/>
      <c r="M299" s="185" t="s">
        <v>1</v>
      </c>
      <c r="N299" s="186" t="s">
        <v>38</v>
      </c>
      <c r="O299" s="187">
        <v>0</v>
      </c>
      <c r="P299" s="187">
        <f>O299*H299</f>
        <v>0</v>
      </c>
      <c r="Q299" s="187">
        <v>0</v>
      </c>
      <c r="R299" s="187">
        <f>Q299*H299</f>
        <v>0</v>
      </c>
      <c r="S299" s="187">
        <v>0</v>
      </c>
      <c r="T299" s="188">
        <f>S299*H299</f>
        <v>0</v>
      </c>
      <c r="U299" s="59"/>
      <c r="V299" s="59"/>
      <c r="W299" s="59"/>
      <c r="X299" s="59"/>
      <c r="Y299" s="59"/>
      <c r="Z299" s="59"/>
      <c r="AA299" s="59"/>
      <c r="AB299" s="59"/>
      <c r="AC299" s="59"/>
      <c r="AD299" s="59"/>
      <c r="AE299" s="59"/>
      <c r="AR299" s="189" t="s">
        <v>216</v>
      </c>
      <c r="AT299" s="189" t="s">
        <v>131</v>
      </c>
      <c r="AU299" s="189" t="s">
        <v>83</v>
      </c>
      <c r="AY299" s="48" t="s">
        <v>129</v>
      </c>
      <c r="BE299" s="190">
        <f>IF(N299="základní",J299,0)</f>
        <v>0</v>
      </c>
      <c r="BF299" s="190">
        <f>IF(N299="snížená",J299,0)</f>
        <v>0</v>
      </c>
      <c r="BG299" s="190">
        <f>IF(N299="zákl. přenesená",J299,0)</f>
        <v>0</v>
      </c>
      <c r="BH299" s="190">
        <f>IF(N299="sníž. přenesená",J299,0)</f>
        <v>0</v>
      </c>
      <c r="BI299" s="190">
        <f>IF(N299="nulová",J299,0)</f>
        <v>0</v>
      </c>
      <c r="BJ299" s="48" t="s">
        <v>81</v>
      </c>
      <c r="BK299" s="190">
        <f>ROUND(I299*H299,2)</f>
        <v>0</v>
      </c>
      <c r="BL299" s="48" t="s">
        <v>216</v>
      </c>
      <c r="BM299" s="189" t="s">
        <v>484</v>
      </c>
    </row>
    <row r="300" spans="2:51" s="191" customFormat="1" ht="12">
      <c r="B300" s="192"/>
      <c r="D300" s="193" t="s">
        <v>141</v>
      </c>
      <c r="E300" s="194" t="s">
        <v>1</v>
      </c>
      <c r="F300" s="195" t="s">
        <v>485</v>
      </c>
      <c r="H300" s="196">
        <v>176.4</v>
      </c>
      <c r="L300" s="192"/>
      <c r="M300" s="197"/>
      <c r="N300" s="198"/>
      <c r="O300" s="198"/>
      <c r="P300" s="198"/>
      <c r="Q300" s="198"/>
      <c r="R300" s="198"/>
      <c r="S300" s="198"/>
      <c r="T300" s="199"/>
      <c r="AT300" s="194" t="s">
        <v>141</v>
      </c>
      <c r="AU300" s="194" t="s">
        <v>83</v>
      </c>
      <c r="AV300" s="191" t="s">
        <v>83</v>
      </c>
      <c r="AW300" s="191" t="s">
        <v>29</v>
      </c>
      <c r="AX300" s="191" t="s">
        <v>73</v>
      </c>
      <c r="AY300" s="194" t="s">
        <v>129</v>
      </c>
    </row>
    <row r="301" spans="2:51" s="191" customFormat="1" ht="12">
      <c r="B301" s="192"/>
      <c r="D301" s="193" t="s">
        <v>141</v>
      </c>
      <c r="E301" s="194" t="s">
        <v>1</v>
      </c>
      <c r="F301" s="195" t="s">
        <v>486</v>
      </c>
      <c r="H301" s="196">
        <v>15.82</v>
      </c>
      <c r="L301" s="192"/>
      <c r="M301" s="197"/>
      <c r="N301" s="198"/>
      <c r="O301" s="198"/>
      <c r="P301" s="198"/>
      <c r="Q301" s="198"/>
      <c r="R301" s="198"/>
      <c r="S301" s="198"/>
      <c r="T301" s="199"/>
      <c r="AT301" s="194" t="s">
        <v>141</v>
      </c>
      <c r="AU301" s="194" t="s">
        <v>83</v>
      </c>
      <c r="AV301" s="191" t="s">
        <v>83</v>
      </c>
      <c r="AW301" s="191" t="s">
        <v>29</v>
      </c>
      <c r="AX301" s="191" t="s">
        <v>73</v>
      </c>
      <c r="AY301" s="194" t="s">
        <v>129</v>
      </c>
    </row>
    <row r="302" spans="2:51" s="200" customFormat="1" ht="12">
      <c r="B302" s="201"/>
      <c r="D302" s="193" t="s">
        <v>141</v>
      </c>
      <c r="E302" s="202" t="s">
        <v>1</v>
      </c>
      <c r="F302" s="203" t="s">
        <v>152</v>
      </c>
      <c r="H302" s="204">
        <v>192.22</v>
      </c>
      <c r="L302" s="201"/>
      <c r="M302" s="205"/>
      <c r="N302" s="206"/>
      <c r="O302" s="206"/>
      <c r="P302" s="206"/>
      <c r="Q302" s="206"/>
      <c r="R302" s="206"/>
      <c r="S302" s="206"/>
      <c r="T302" s="207"/>
      <c r="AT302" s="202" t="s">
        <v>141</v>
      </c>
      <c r="AU302" s="202" t="s">
        <v>83</v>
      </c>
      <c r="AV302" s="200" t="s">
        <v>135</v>
      </c>
      <c r="AW302" s="200" t="s">
        <v>29</v>
      </c>
      <c r="AX302" s="200" t="s">
        <v>81</v>
      </c>
      <c r="AY302" s="202" t="s">
        <v>129</v>
      </c>
    </row>
    <row r="303" spans="2:51" s="191" customFormat="1" ht="12">
      <c r="B303" s="192"/>
      <c r="D303" s="193" t="s">
        <v>141</v>
      </c>
      <c r="F303" s="195" t="s">
        <v>487</v>
      </c>
      <c r="H303" s="196">
        <v>211.442</v>
      </c>
      <c r="L303" s="192"/>
      <c r="M303" s="197"/>
      <c r="N303" s="198"/>
      <c r="O303" s="198"/>
      <c r="P303" s="198"/>
      <c r="Q303" s="198"/>
      <c r="R303" s="198"/>
      <c r="S303" s="198"/>
      <c r="T303" s="199"/>
      <c r="AT303" s="194" t="s">
        <v>141</v>
      </c>
      <c r="AU303" s="194" t="s">
        <v>83</v>
      </c>
      <c r="AV303" s="191" t="s">
        <v>83</v>
      </c>
      <c r="AW303" s="191" t="s">
        <v>3</v>
      </c>
      <c r="AX303" s="191" t="s">
        <v>81</v>
      </c>
      <c r="AY303" s="194" t="s">
        <v>129</v>
      </c>
    </row>
    <row r="304" spans="1:65" s="63" customFormat="1" ht="16.5" customHeight="1">
      <c r="A304" s="59"/>
      <c r="B304" s="60"/>
      <c r="C304" s="178" t="s">
        <v>488</v>
      </c>
      <c r="D304" s="178" t="s">
        <v>131</v>
      </c>
      <c r="E304" s="179" t="s">
        <v>489</v>
      </c>
      <c r="F304" s="180" t="s">
        <v>490</v>
      </c>
      <c r="G304" s="181" t="s">
        <v>146</v>
      </c>
      <c r="H304" s="182">
        <v>274.6</v>
      </c>
      <c r="I304" s="39"/>
      <c r="J304" s="183">
        <f>ROUND(I304*H304,2)</f>
        <v>0</v>
      </c>
      <c r="K304" s="184"/>
      <c r="L304" s="60"/>
      <c r="M304" s="185" t="s">
        <v>1</v>
      </c>
      <c r="N304" s="186" t="s">
        <v>38</v>
      </c>
      <c r="O304" s="187">
        <v>0</v>
      </c>
      <c r="P304" s="187">
        <f>O304*H304</f>
        <v>0</v>
      </c>
      <c r="Q304" s="187">
        <v>0</v>
      </c>
      <c r="R304" s="187">
        <f>Q304*H304</f>
        <v>0</v>
      </c>
      <c r="S304" s="187">
        <v>0</v>
      </c>
      <c r="T304" s="188">
        <f>S304*H304</f>
        <v>0</v>
      </c>
      <c r="U304" s="59"/>
      <c r="V304" s="59"/>
      <c r="W304" s="59"/>
      <c r="X304" s="59"/>
      <c r="Y304" s="59"/>
      <c r="Z304" s="59"/>
      <c r="AA304" s="59"/>
      <c r="AB304" s="59"/>
      <c r="AC304" s="59"/>
      <c r="AD304" s="59"/>
      <c r="AE304" s="59"/>
      <c r="AR304" s="189" t="s">
        <v>216</v>
      </c>
      <c r="AT304" s="189" t="s">
        <v>131</v>
      </c>
      <c r="AU304" s="189" t="s">
        <v>83</v>
      </c>
      <c r="AY304" s="48" t="s">
        <v>129</v>
      </c>
      <c r="BE304" s="190">
        <f>IF(N304="základní",J304,0)</f>
        <v>0</v>
      </c>
      <c r="BF304" s="190">
        <f>IF(N304="snížená",J304,0)</f>
        <v>0</v>
      </c>
      <c r="BG304" s="190">
        <f>IF(N304="zákl. přenesená",J304,0)</f>
        <v>0</v>
      </c>
      <c r="BH304" s="190">
        <f>IF(N304="sníž. přenesená",J304,0)</f>
        <v>0</v>
      </c>
      <c r="BI304" s="190">
        <f>IF(N304="nulová",J304,0)</f>
        <v>0</v>
      </c>
      <c r="BJ304" s="48" t="s">
        <v>81</v>
      </c>
      <c r="BK304" s="190">
        <f>ROUND(I304*H304,2)</f>
        <v>0</v>
      </c>
      <c r="BL304" s="48" t="s">
        <v>216</v>
      </c>
      <c r="BM304" s="189" t="s">
        <v>491</v>
      </c>
    </row>
    <row r="305" spans="2:51" s="191" customFormat="1" ht="12">
      <c r="B305" s="192"/>
      <c r="D305" s="193" t="s">
        <v>141</v>
      </c>
      <c r="E305" s="194" t="s">
        <v>1</v>
      </c>
      <c r="F305" s="195" t="s">
        <v>492</v>
      </c>
      <c r="H305" s="196">
        <v>22.6</v>
      </c>
      <c r="L305" s="192"/>
      <c r="M305" s="197"/>
      <c r="N305" s="198"/>
      <c r="O305" s="198"/>
      <c r="P305" s="198"/>
      <c r="Q305" s="198"/>
      <c r="R305" s="198"/>
      <c r="S305" s="198"/>
      <c r="T305" s="199"/>
      <c r="AT305" s="194" t="s">
        <v>141</v>
      </c>
      <c r="AU305" s="194" t="s">
        <v>83</v>
      </c>
      <c r="AV305" s="191" t="s">
        <v>83</v>
      </c>
      <c r="AW305" s="191" t="s">
        <v>29</v>
      </c>
      <c r="AX305" s="191" t="s">
        <v>73</v>
      </c>
      <c r="AY305" s="194" t="s">
        <v>129</v>
      </c>
    </row>
    <row r="306" spans="2:51" s="191" customFormat="1" ht="12">
      <c r="B306" s="192"/>
      <c r="D306" s="193" t="s">
        <v>141</v>
      </c>
      <c r="E306" s="194" t="s">
        <v>1</v>
      </c>
      <c r="F306" s="195" t="s">
        <v>493</v>
      </c>
      <c r="H306" s="196">
        <v>252</v>
      </c>
      <c r="L306" s="192"/>
      <c r="M306" s="197"/>
      <c r="N306" s="198"/>
      <c r="O306" s="198"/>
      <c r="P306" s="198"/>
      <c r="Q306" s="198"/>
      <c r="R306" s="198"/>
      <c r="S306" s="198"/>
      <c r="T306" s="199"/>
      <c r="AT306" s="194" t="s">
        <v>141</v>
      </c>
      <c r="AU306" s="194" t="s">
        <v>83</v>
      </c>
      <c r="AV306" s="191" t="s">
        <v>83</v>
      </c>
      <c r="AW306" s="191" t="s">
        <v>29</v>
      </c>
      <c r="AX306" s="191" t="s">
        <v>73</v>
      </c>
      <c r="AY306" s="194" t="s">
        <v>129</v>
      </c>
    </row>
    <row r="307" spans="2:51" s="200" customFormat="1" ht="12">
      <c r="B307" s="201"/>
      <c r="D307" s="193" t="s">
        <v>141</v>
      </c>
      <c r="E307" s="202" t="s">
        <v>1</v>
      </c>
      <c r="F307" s="203" t="s">
        <v>152</v>
      </c>
      <c r="H307" s="204">
        <v>274.6</v>
      </c>
      <c r="L307" s="201"/>
      <c r="M307" s="205"/>
      <c r="N307" s="206"/>
      <c r="O307" s="206"/>
      <c r="P307" s="206"/>
      <c r="Q307" s="206"/>
      <c r="R307" s="206"/>
      <c r="S307" s="206"/>
      <c r="T307" s="207"/>
      <c r="AT307" s="202" t="s">
        <v>141</v>
      </c>
      <c r="AU307" s="202" t="s">
        <v>83</v>
      </c>
      <c r="AV307" s="200" t="s">
        <v>135</v>
      </c>
      <c r="AW307" s="200" t="s">
        <v>29</v>
      </c>
      <c r="AX307" s="200" t="s">
        <v>81</v>
      </c>
      <c r="AY307" s="202" t="s">
        <v>129</v>
      </c>
    </row>
    <row r="308" spans="1:65" s="63" customFormat="1" ht="33" customHeight="1">
      <c r="A308" s="59"/>
      <c r="B308" s="60"/>
      <c r="C308" s="178" t="s">
        <v>494</v>
      </c>
      <c r="D308" s="178" t="s">
        <v>131</v>
      </c>
      <c r="E308" s="179" t="s">
        <v>495</v>
      </c>
      <c r="F308" s="180" t="s">
        <v>496</v>
      </c>
      <c r="G308" s="181" t="s">
        <v>355</v>
      </c>
      <c r="H308" s="182">
        <v>1</v>
      </c>
      <c r="I308" s="39"/>
      <c r="J308" s="183">
        <f>ROUND(I308*H308,2)</f>
        <v>0</v>
      </c>
      <c r="K308" s="184"/>
      <c r="L308" s="60"/>
      <c r="M308" s="185" t="s">
        <v>1</v>
      </c>
      <c r="N308" s="186" t="s">
        <v>38</v>
      </c>
      <c r="O308" s="187">
        <v>0</v>
      </c>
      <c r="P308" s="187">
        <f>O308*H308</f>
        <v>0</v>
      </c>
      <c r="Q308" s="187">
        <v>0</v>
      </c>
      <c r="R308" s="187">
        <f>Q308*H308</f>
        <v>0</v>
      </c>
      <c r="S308" s="187">
        <v>0</v>
      </c>
      <c r="T308" s="188">
        <f>S308*H308</f>
        <v>0</v>
      </c>
      <c r="U308" s="59"/>
      <c r="V308" s="59"/>
      <c r="W308" s="59"/>
      <c r="X308" s="59"/>
      <c r="Y308" s="59"/>
      <c r="Z308" s="59"/>
      <c r="AA308" s="59"/>
      <c r="AB308" s="59"/>
      <c r="AC308" s="59"/>
      <c r="AD308" s="59"/>
      <c r="AE308" s="59"/>
      <c r="AR308" s="189" t="s">
        <v>216</v>
      </c>
      <c r="AT308" s="189" t="s">
        <v>131</v>
      </c>
      <c r="AU308" s="189" t="s">
        <v>83</v>
      </c>
      <c r="AY308" s="48" t="s">
        <v>129</v>
      </c>
      <c r="BE308" s="190">
        <f>IF(N308="základní",J308,0)</f>
        <v>0</v>
      </c>
      <c r="BF308" s="190">
        <f>IF(N308="snížená",J308,0)</f>
        <v>0</v>
      </c>
      <c r="BG308" s="190">
        <f>IF(N308="zákl. přenesená",J308,0)</f>
        <v>0</v>
      </c>
      <c r="BH308" s="190">
        <f>IF(N308="sníž. přenesená",J308,0)</f>
        <v>0</v>
      </c>
      <c r="BI308" s="190">
        <f>IF(N308="nulová",J308,0)</f>
        <v>0</v>
      </c>
      <c r="BJ308" s="48" t="s">
        <v>81</v>
      </c>
      <c r="BK308" s="190">
        <f>ROUND(I308*H308,2)</f>
        <v>0</v>
      </c>
      <c r="BL308" s="48" t="s">
        <v>216</v>
      </c>
      <c r="BM308" s="189" t="s">
        <v>497</v>
      </c>
    </row>
    <row r="309" spans="1:65" s="63" customFormat="1" ht="44.25" customHeight="1">
      <c r="A309" s="59"/>
      <c r="B309" s="60"/>
      <c r="C309" s="178" t="s">
        <v>498</v>
      </c>
      <c r="D309" s="178" t="s">
        <v>131</v>
      </c>
      <c r="E309" s="179" t="s">
        <v>499</v>
      </c>
      <c r="F309" s="180" t="s">
        <v>500</v>
      </c>
      <c r="G309" s="181" t="s">
        <v>146</v>
      </c>
      <c r="H309" s="182">
        <v>5.2</v>
      </c>
      <c r="I309" s="39"/>
      <c r="J309" s="183">
        <f>ROUND(I309*H309,2)</f>
        <v>0</v>
      </c>
      <c r="K309" s="184"/>
      <c r="L309" s="60"/>
      <c r="M309" s="185" t="s">
        <v>1</v>
      </c>
      <c r="N309" s="186" t="s">
        <v>38</v>
      </c>
      <c r="O309" s="187">
        <v>0</v>
      </c>
      <c r="P309" s="187">
        <f>O309*H309</f>
        <v>0</v>
      </c>
      <c r="Q309" s="187">
        <v>0</v>
      </c>
      <c r="R309" s="187">
        <f>Q309*H309</f>
        <v>0</v>
      </c>
      <c r="S309" s="187">
        <v>0</v>
      </c>
      <c r="T309" s="188">
        <f>S309*H309</f>
        <v>0</v>
      </c>
      <c r="U309" s="59"/>
      <c r="V309" s="59"/>
      <c r="W309" s="59"/>
      <c r="X309" s="59"/>
      <c r="Y309" s="59"/>
      <c r="Z309" s="59"/>
      <c r="AA309" s="59"/>
      <c r="AB309" s="59"/>
      <c r="AC309" s="59"/>
      <c r="AD309" s="59"/>
      <c r="AE309" s="59"/>
      <c r="AR309" s="189" t="s">
        <v>216</v>
      </c>
      <c r="AT309" s="189" t="s">
        <v>131</v>
      </c>
      <c r="AU309" s="189" t="s">
        <v>83</v>
      </c>
      <c r="AY309" s="48" t="s">
        <v>129</v>
      </c>
      <c r="BE309" s="190">
        <f>IF(N309="základní",J309,0)</f>
        <v>0</v>
      </c>
      <c r="BF309" s="190">
        <f>IF(N309="snížená",J309,0)</f>
        <v>0</v>
      </c>
      <c r="BG309" s="190">
        <f>IF(N309="zákl. přenesená",J309,0)</f>
        <v>0</v>
      </c>
      <c r="BH309" s="190">
        <f>IF(N309="sníž. přenesená",J309,0)</f>
        <v>0</v>
      </c>
      <c r="BI309" s="190">
        <f>IF(N309="nulová",J309,0)</f>
        <v>0</v>
      </c>
      <c r="BJ309" s="48" t="s">
        <v>81</v>
      </c>
      <c r="BK309" s="190">
        <f>ROUND(I309*H309,2)</f>
        <v>0</v>
      </c>
      <c r="BL309" s="48" t="s">
        <v>216</v>
      </c>
      <c r="BM309" s="189" t="s">
        <v>501</v>
      </c>
    </row>
    <row r="310" spans="1:65" s="63" customFormat="1" ht="21.75" customHeight="1">
      <c r="A310" s="59"/>
      <c r="B310" s="60"/>
      <c r="C310" s="178" t="s">
        <v>502</v>
      </c>
      <c r="D310" s="178" t="s">
        <v>131</v>
      </c>
      <c r="E310" s="179" t="s">
        <v>503</v>
      </c>
      <c r="F310" s="180" t="s">
        <v>504</v>
      </c>
      <c r="G310" s="181" t="s">
        <v>336</v>
      </c>
      <c r="H310" s="182">
        <v>4</v>
      </c>
      <c r="I310" s="39"/>
      <c r="J310" s="183">
        <f>ROUND(I310*H310,2)</f>
        <v>0</v>
      </c>
      <c r="K310" s="184"/>
      <c r="L310" s="60"/>
      <c r="M310" s="185" t="s">
        <v>1</v>
      </c>
      <c r="N310" s="186" t="s">
        <v>38</v>
      </c>
      <c r="O310" s="187">
        <v>0</v>
      </c>
      <c r="P310" s="187">
        <f>O310*H310</f>
        <v>0</v>
      </c>
      <c r="Q310" s="187">
        <v>0</v>
      </c>
      <c r="R310" s="187">
        <f>Q310*H310</f>
        <v>0</v>
      </c>
      <c r="S310" s="187">
        <v>0</v>
      </c>
      <c r="T310" s="188">
        <f>S310*H310</f>
        <v>0</v>
      </c>
      <c r="U310" s="59"/>
      <c r="V310" s="59"/>
      <c r="W310" s="59"/>
      <c r="X310" s="59"/>
      <c r="Y310" s="59"/>
      <c r="Z310" s="59"/>
      <c r="AA310" s="59"/>
      <c r="AB310" s="59"/>
      <c r="AC310" s="59"/>
      <c r="AD310" s="59"/>
      <c r="AE310" s="59"/>
      <c r="AR310" s="189" t="s">
        <v>216</v>
      </c>
      <c r="AT310" s="189" t="s">
        <v>131</v>
      </c>
      <c r="AU310" s="189" t="s">
        <v>83</v>
      </c>
      <c r="AY310" s="48" t="s">
        <v>129</v>
      </c>
      <c r="BE310" s="190">
        <f>IF(N310="základní",J310,0)</f>
        <v>0</v>
      </c>
      <c r="BF310" s="190">
        <f>IF(N310="snížená",J310,0)</f>
        <v>0</v>
      </c>
      <c r="BG310" s="190">
        <f>IF(N310="zákl. přenesená",J310,0)</f>
        <v>0</v>
      </c>
      <c r="BH310" s="190">
        <f>IF(N310="sníž. přenesená",J310,0)</f>
        <v>0</v>
      </c>
      <c r="BI310" s="190">
        <f>IF(N310="nulová",J310,0)</f>
        <v>0</v>
      </c>
      <c r="BJ310" s="48" t="s">
        <v>81</v>
      </c>
      <c r="BK310" s="190">
        <f>ROUND(I310*H310,2)</f>
        <v>0</v>
      </c>
      <c r="BL310" s="48" t="s">
        <v>216</v>
      </c>
      <c r="BM310" s="189" t="s">
        <v>505</v>
      </c>
    </row>
    <row r="311" spans="1:65" s="63" customFormat="1" ht="21.75" customHeight="1">
      <c r="A311" s="59"/>
      <c r="B311" s="60"/>
      <c r="C311" s="178" t="s">
        <v>506</v>
      </c>
      <c r="D311" s="178" t="s">
        <v>131</v>
      </c>
      <c r="E311" s="179" t="s">
        <v>507</v>
      </c>
      <c r="F311" s="180" t="s">
        <v>508</v>
      </c>
      <c r="G311" s="181" t="s">
        <v>355</v>
      </c>
      <c r="H311" s="182">
        <v>212</v>
      </c>
      <c r="I311" s="39"/>
      <c r="J311" s="183">
        <f>ROUND(I311*H311,2)</f>
        <v>0</v>
      </c>
      <c r="K311" s="184"/>
      <c r="L311" s="60"/>
      <c r="M311" s="185" t="s">
        <v>1</v>
      </c>
      <c r="N311" s="186" t="s">
        <v>38</v>
      </c>
      <c r="O311" s="187">
        <v>0</v>
      </c>
      <c r="P311" s="187">
        <f>O311*H311</f>
        <v>0</v>
      </c>
      <c r="Q311" s="187">
        <v>0</v>
      </c>
      <c r="R311" s="187">
        <f>Q311*H311</f>
        <v>0</v>
      </c>
      <c r="S311" s="187">
        <v>0</v>
      </c>
      <c r="T311" s="188">
        <f>S311*H311</f>
        <v>0</v>
      </c>
      <c r="U311" s="59"/>
      <c r="V311" s="59"/>
      <c r="W311" s="59"/>
      <c r="X311" s="59"/>
      <c r="Y311" s="59"/>
      <c r="Z311" s="59"/>
      <c r="AA311" s="59"/>
      <c r="AB311" s="59"/>
      <c r="AC311" s="59"/>
      <c r="AD311" s="59"/>
      <c r="AE311" s="59"/>
      <c r="AR311" s="189" t="s">
        <v>216</v>
      </c>
      <c r="AT311" s="189" t="s">
        <v>131</v>
      </c>
      <c r="AU311" s="189" t="s">
        <v>83</v>
      </c>
      <c r="AY311" s="48" t="s">
        <v>129</v>
      </c>
      <c r="BE311" s="190">
        <f>IF(N311="základní",J311,0)</f>
        <v>0</v>
      </c>
      <c r="BF311" s="190">
        <f>IF(N311="snížená",J311,0)</f>
        <v>0</v>
      </c>
      <c r="BG311" s="190">
        <f>IF(N311="zákl. přenesená",J311,0)</f>
        <v>0</v>
      </c>
      <c r="BH311" s="190">
        <f>IF(N311="sníž. přenesená",J311,0)</f>
        <v>0</v>
      </c>
      <c r="BI311" s="190">
        <f>IF(N311="nulová",J311,0)</f>
        <v>0</v>
      </c>
      <c r="BJ311" s="48" t="s">
        <v>81</v>
      </c>
      <c r="BK311" s="190">
        <f>ROUND(I311*H311,2)</f>
        <v>0</v>
      </c>
      <c r="BL311" s="48" t="s">
        <v>216</v>
      </c>
      <c r="BM311" s="189" t="s">
        <v>509</v>
      </c>
    </row>
    <row r="312" spans="2:51" s="191" customFormat="1" ht="12">
      <c r="B312" s="192"/>
      <c r="D312" s="193" t="s">
        <v>141</v>
      </c>
      <c r="E312" s="194" t="s">
        <v>1</v>
      </c>
      <c r="F312" s="195" t="s">
        <v>510</v>
      </c>
      <c r="H312" s="196">
        <v>212</v>
      </c>
      <c r="L312" s="192"/>
      <c r="M312" s="197"/>
      <c r="N312" s="198"/>
      <c r="O312" s="198"/>
      <c r="P312" s="198"/>
      <c r="Q312" s="198"/>
      <c r="R312" s="198"/>
      <c r="S312" s="198"/>
      <c r="T312" s="199"/>
      <c r="AT312" s="194" t="s">
        <v>141</v>
      </c>
      <c r="AU312" s="194" t="s">
        <v>83</v>
      </c>
      <c r="AV312" s="191" t="s">
        <v>83</v>
      </c>
      <c r="AW312" s="191" t="s">
        <v>29</v>
      </c>
      <c r="AX312" s="191" t="s">
        <v>81</v>
      </c>
      <c r="AY312" s="194" t="s">
        <v>129</v>
      </c>
    </row>
    <row r="313" spans="1:65" s="63" customFormat="1" ht="16.5" customHeight="1">
      <c r="A313" s="59"/>
      <c r="B313" s="60"/>
      <c r="C313" s="178" t="s">
        <v>511</v>
      </c>
      <c r="D313" s="178" t="s">
        <v>131</v>
      </c>
      <c r="E313" s="179" t="s">
        <v>512</v>
      </c>
      <c r="F313" s="180" t="s">
        <v>513</v>
      </c>
      <c r="G313" s="181" t="s">
        <v>355</v>
      </c>
      <c r="H313" s="182">
        <v>6</v>
      </c>
      <c r="I313" s="39"/>
      <c r="J313" s="183">
        <f>ROUND(I313*H313,2)</f>
        <v>0</v>
      </c>
      <c r="K313" s="184"/>
      <c r="L313" s="60"/>
      <c r="M313" s="185" t="s">
        <v>1</v>
      </c>
      <c r="N313" s="186" t="s">
        <v>38</v>
      </c>
      <c r="O313" s="187">
        <v>0</v>
      </c>
      <c r="P313" s="187">
        <f>O313*H313</f>
        <v>0</v>
      </c>
      <c r="Q313" s="187">
        <v>0</v>
      </c>
      <c r="R313" s="187">
        <f>Q313*H313</f>
        <v>0</v>
      </c>
      <c r="S313" s="187">
        <v>0</v>
      </c>
      <c r="T313" s="188">
        <f>S313*H313</f>
        <v>0</v>
      </c>
      <c r="U313" s="59"/>
      <c r="V313" s="59"/>
      <c r="W313" s="59"/>
      <c r="X313" s="59"/>
      <c r="Y313" s="59"/>
      <c r="Z313" s="59"/>
      <c r="AA313" s="59"/>
      <c r="AB313" s="59"/>
      <c r="AC313" s="59"/>
      <c r="AD313" s="59"/>
      <c r="AE313" s="59"/>
      <c r="AR313" s="189" t="s">
        <v>216</v>
      </c>
      <c r="AT313" s="189" t="s">
        <v>131</v>
      </c>
      <c r="AU313" s="189" t="s">
        <v>83</v>
      </c>
      <c r="AY313" s="48" t="s">
        <v>129</v>
      </c>
      <c r="BE313" s="190">
        <f>IF(N313="základní",J313,0)</f>
        <v>0</v>
      </c>
      <c r="BF313" s="190">
        <f>IF(N313="snížená",J313,0)</f>
        <v>0</v>
      </c>
      <c r="BG313" s="190">
        <f>IF(N313="zákl. přenesená",J313,0)</f>
        <v>0</v>
      </c>
      <c r="BH313" s="190">
        <f>IF(N313="sníž. přenesená",J313,0)</f>
        <v>0</v>
      </c>
      <c r="BI313" s="190">
        <f>IF(N313="nulová",J313,0)</f>
        <v>0</v>
      </c>
      <c r="BJ313" s="48" t="s">
        <v>81</v>
      </c>
      <c r="BK313" s="190">
        <f>ROUND(I313*H313,2)</f>
        <v>0</v>
      </c>
      <c r="BL313" s="48" t="s">
        <v>216</v>
      </c>
      <c r="BM313" s="189" t="s">
        <v>514</v>
      </c>
    </row>
    <row r="314" spans="1:65" s="63" customFormat="1" ht="21.75" customHeight="1">
      <c r="A314" s="59"/>
      <c r="B314" s="60"/>
      <c r="C314" s="178" t="s">
        <v>515</v>
      </c>
      <c r="D314" s="178" t="s">
        <v>131</v>
      </c>
      <c r="E314" s="179" t="s">
        <v>516</v>
      </c>
      <c r="F314" s="180" t="s">
        <v>517</v>
      </c>
      <c r="G314" s="181" t="s">
        <v>464</v>
      </c>
      <c r="H314" s="41"/>
      <c r="I314" s="183">
        <f>SUM((J292+J293+J294+J299+J304+J308+J309+J310+J311+J313)*0.01)</f>
        <v>0</v>
      </c>
      <c r="J314" s="183">
        <f>ROUND(I314*H314,2)</f>
        <v>0</v>
      </c>
      <c r="K314" s="184"/>
      <c r="L314" s="60"/>
      <c r="M314" s="185" t="s">
        <v>1</v>
      </c>
      <c r="N314" s="186" t="s">
        <v>38</v>
      </c>
      <c r="O314" s="187">
        <v>0</v>
      </c>
      <c r="P314" s="187">
        <f>O314*H314</f>
        <v>0</v>
      </c>
      <c r="Q314" s="187">
        <v>0</v>
      </c>
      <c r="R314" s="187">
        <f>Q314*H314</f>
        <v>0</v>
      </c>
      <c r="S314" s="187">
        <v>0</v>
      </c>
      <c r="T314" s="188">
        <f>S314*H314</f>
        <v>0</v>
      </c>
      <c r="U314" s="59"/>
      <c r="V314" s="59"/>
      <c r="W314" s="59"/>
      <c r="X314" s="59"/>
      <c r="Y314" s="59"/>
      <c r="Z314" s="59"/>
      <c r="AA314" s="59"/>
      <c r="AB314" s="59"/>
      <c r="AC314" s="59"/>
      <c r="AD314" s="59"/>
      <c r="AE314" s="59"/>
      <c r="AR314" s="189" t="s">
        <v>216</v>
      </c>
      <c r="AT314" s="189" t="s">
        <v>131</v>
      </c>
      <c r="AU314" s="189" t="s">
        <v>83</v>
      </c>
      <c r="AY314" s="48" t="s">
        <v>129</v>
      </c>
      <c r="BE314" s="190">
        <f>IF(N314="základní",J314,0)</f>
        <v>0</v>
      </c>
      <c r="BF314" s="190">
        <f>IF(N314="snížená",J314,0)</f>
        <v>0</v>
      </c>
      <c r="BG314" s="190">
        <f>IF(N314="zákl. přenesená",J314,0)</f>
        <v>0</v>
      </c>
      <c r="BH314" s="190">
        <f>IF(N314="sníž. přenesená",J314,0)</f>
        <v>0</v>
      </c>
      <c r="BI314" s="190">
        <f>IF(N314="nulová",J314,0)</f>
        <v>0</v>
      </c>
      <c r="BJ314" s="48" t="s">
        <v>81</v>
      </c>
      <c r="BK314" s="190">
        <f>ROUND(I314*H314,2)</f>
        <v>0</v>
      </c>
      <c r="BL314" s="48" t="s">
        <v>216</v>
      </c>
      <c r="BM314" s="189" t="s">
        <v>518</v>
      </c>
    </row>
    <row r="315" spans="2:63" s="165" customFormat="1" ht="22.9" customHeight="1">
      <c r="B315" s="166"/>
      <c r="D315" s="167" t="s">
        <v>72</v>
      </c>
      <c r="E315" s="176" t="s">
        <v>519</v>
      </c>
      <c r="F315" s="176" t="s">
        <v>520</v>
      </c>
      <c r="J315" s="177">
        <f>BK315</f>
        <v>0</v>
      </c>
      <c r="L315" s="166"/>
      <c r="M315" s="170"/>
      <c r="N315" s="171"/>
      <c r="O315" s="171"/>
      <c r="P315" s="172">
        <f>SUM(P316:P325)</f>
        <v>268.77</v>
      </c>
      <c r="Q315" s="171"/>
      <c r="R315" s="172">
        <f>SUM(R316:R325)</f>
        <v>0</v>
      </c>
      <c r="S315" s="171"/>
      <c r="T315" s="173">
        <f>SUM(T316:T325)</f>
        <v>42.160000000000004</v>
      </c>
      <c r="AR315" s="167" t="s">
        <v>83</v>
      </c>
      <c r="AT315" s="174" t="s">
        <v>72</v>
      </c>
      <c r="AU315" s="174" t="s">
        <v>81</v>
      </c>
      <c r="AY315" s="167" t="s">
        <v>129</v>
      </c>
      <c r="BK315" s="175">
        <f>SUM(BK316:BK325)</f>
        <v>0</v>
      </c>
    </row>
    <row r="316" spans="1:65" s="63" customFormat="1" ht="21.75" customHeight="1">
      <c r="A316" s="59"/>
      <c r="B316" s="60"/>
      <c r="C316" s="178" t="s">
        <v>521</v>
      </c>
      <c r="D316" s="178" t="s">
        <v>131</v>
      </c>
      <c r="E316" s="179" t="s">
        <v>522</v>
      </c>
      <c r="F316" s="180" t="s">
        <v>523</v>
      </c>
      <c r="G316" s="181" t="s">
        <v>134</v>
      </c>
      <c r="H316" s="182">
        <v>1054</v>
      </c>
      <c r="I316" s="39"/>
      <c r="J316" s="183">
        <f>ROUND(I316*H316,2)</f>
        <v>0</v>
      </c>
      <c r="K316" s="184"/>
      <c r="L316" s="60"/>
      <c r="M316" s="185" t="s">
        <v>1</v>
      </c>
      <c r="N316" s="186" t="s">
        <v>38</v>
      </c>
      <c r="O316" s="187">
        <v>0.255</v>
      </c>
      <c r="P316" s="187">
        <f>O316*H316</f>
        <v>268.77</v>
      </c>
      <c r="Q316" s="187">
        <v>0</v>
      </c>
      <c r="R316" s="187">
        <f>Q316*H316</f>
        <v>0</v>
      </c>
      <c r="S316" s="187">
        <v>0.04</v>
      </c>
      <c r="T316" s="188">
        <f>S316*H316</f>
        <v>42.160000000000004</v>
      </c>
      <c r="U316" s="59"/>
      <c r="V316" s="59"/>
      <c r="W316" s="59"/>
      <c r="X316" s="59"/>
      <c r="Y316" s="59"/>
      <c r="Z316" s="59"/>
      <c r="AA316" s="59"/>
      <c r="AB316" s="59"/>
      <c r="AC316" s="59"/>
      <c r="AD316" s="59"/>
      <c r="AE316" s="59"/>
      <c r="AR316" s="189" t="s">
        <v>216</v>
      </c>
      <c r="AT316" s="189" t="s">
        <v>131</v>
      </c>
      <c r="AU316" s="189" t="s">
        <v>83</v>
      </c>
      <c r="AY316" s="48" t="s">
        <v>129</v>
      </c>
      <c r="BE316" s="190">
        <f>IF(N316="základní",J316,0)</f>
        <v>0</v>
      </c>
      <c r="BF316" s="190">
        <f>IF(N316="snížená",J316,0)</f>
        <v>0</v>
      </c>
      <c r="BG316" s="190">
        <f>IF(N316="zákl. přenesená",J316,0)</f>
        <v>0</v>
      </c>
      <c r="BH316" s="190">
        <f>IF(N316="sníž. přenesená",J316,0)</f>
        <v>0</v>
      </c>
      <c r="BI316" s="190">
        <f>IF(N316="nulová",J316,0)</f>
        <v>0</v>
      </c>
      <c r="BJ316" s="48" t="s">
        <v>81</v>
      </c>
      <c r="BK316" s="190">
        <f>ROUND(I316*H316,2)</f>
        <v>0</v>
      </c>
      <c r="BL316" s="48" t="s">
        <v>216</v>
      </c>
      <c r="BM316" s="189" t="s">
        <v>524</v>
      </c>
    </row>
    <row r="317" spans="1:65" s="63" customFormat="1" ht="33" customHeight="1">
      <c r="A317" s="59"/>
      <c r="B317" s="60"/>
      <c r="C317" s="178" t="s">
        <v>525</v>
      </c>
      <c r="D317" s="178" t="s">
        <v>131</v>
      </c>
      <c r="E317" s="179" t="s">
        <v>526</v>
      </c>
      <c r="F317" s="180" t="s">
        <v>527</v>
      </c>
      <c r="G317" s="181" t="s">
        <v>134</v>
      </c>
      <c r="H317" s="182">
        <v>1055</v>
      </c>
      <c r="I317" s="39"/>
      <c r="J317" s="183">
        <f>ROUND(I317*H317,2)</f>
        <v>0</v>
      </c>
      <c r="K317" s="184"/>
      <c r="L317" s="60"/>
      <c r="M317" s="185" t="s">
        <v>1</v>
      </c>
      <c r="N317" s="186" t="s">
        <v>38</v>
      </c>
      <c r="O317" s="187">
        <v>0</v>
      </c>
      <c r="P317" s="187">
        <f>O317*H317</f>
        <v>0</v>
      </c>
      <c r="Q317" s="187">
        <v>0</v>
      </c>
      <c r="R317" s="187">
        <f>Q317*H317</f>
        <v>0</v>
      </c>
      <c r="S317" s="187">
        <v>0</v>
      </c>
      <c r="T317" s="188">
        <f>S317*H317</f>
        <v>0</v>
      </c>
      <c r="U317" s="59"/>
      <c r="V317" s="59"/>
      <c r="W317" s="59"/>
      <c r="X317" s="59"/>
      <c r="Y317" s="59"/>
      <c r="Z317" s="59"/>
      <c r="AA317" s="59"/>
      <c r="AB317" s="59"/>
      <c r="AC317" s="59"/>
      <c r="AD317" s="59"/>
      <c r="AE317" s="59"/>
      <c r="AR317" s="189" t="s">
        <v>216</v>
      </c>
      <c r="AT317" s="189" t="s">
        <v>131</v>
      </c>
      <c r="AU317" s="189" t="s">
        <v>83</v>
      </c>
      <c r="AY317" s="48" t="s">
        <v>129</v>
      </c>
      <c r="BE317" s="190">
        <f>IF(N317="základní",J317,0)</f>
        <v>0</v>
      </c>
      <c r="BF317" s="190">
        <f>IF(N317="snížená",J317,0)</f>
        <v>0</v>
      </c>
      <c r="BG317" s="190">
        <f>IF(N317="zákl. přenesená",J317,0)</f>
        <v>0</v>
      </c>
      <c r="BH317" s="190">
        <f>IF(N317="sníž. přenesená",J317,0)</f>
        <v>0</v>
      </c>
      <c r="BI317" s="190">
        <f>IF(N317="nulová",J317,0)</f>
        <v>0</v>
      </c>
      <c r="BJ317" s="48" t="s">
        <v>81</v>
      </c>
      <c r="BK317" s="190">
        <f>ROUND(I317*H317,2)</f>
        <v>0</v>
      </c>
      <c r="BL317" s="48" t="s">
        <v>216</v>
      </c>
      <c r="BM317" s="189" t="s">
        <v>528</v>
      </c>
    </row>
    <row r="318" spans="1:65" s="63" customFormat="1" ht="16.5" customHeight="1">
      <c r="A318" s="59"/>
      <c r="B318" s="60"/>
      <c r="C318" s="178" t="s">
        <v>529</v>
      </c>
      <c r="D318" s="178" t="s">
        <v>131</v>
      </c>
      <c r="E318" s="179" t="s">
        <v>530</v>
      </c>
      <c r="F318" s="180" t="s">
        <v>531</v>
      </c>
      <c r="G318" s="181" t="s">
        <v>336</v>
      </c>
      <c r="H318" s="182">
        <v>1</v>
      </c>
      <c r="I318" s="39"/>
      <c r="J318" s="183">
        <f>ROUND(I318*H318,2)</f>
        <v>0</v>
      </c>
      <c r="K318" s="184"/>
      <c r="L318" s="60"/>
      <c r="M318" s="185" t="s">
        <v>1</v>
      </c>
      <c r="N318" s="186" t="s">
        <v>38</v>
      </c>
      <c r="O318" s="187">
        <v>0</v>
      </c>
      <c r="P318" s="187">
        <f>O318*H318</f>
        <v>0</v>
      </c>
      <c r="Q318" s="187">
        <v>0</v>
      </c>
      <c r="R318" s="187">
        <f>Q318*H318</f>
        <v>0</v>
      </c>
      <c r="S318" s="187">
        <v>0</v>
      </c>
      <c r="T318" s="188">
        <f>S318*H318</f>
        <v>0</v>
      </c>
      <c r="U318" s="59"/>
      <c r="V318" s="59"/>
      <c r="W318" s="59"/>
      <c r="X318" s="59"/>
      <c r="Y318" s="59"/>
      <c r="Z318" s="59"/>
      <c r="AA318" s="59"/>
      <c r="AB318" s="59"/>
      <c r="AC318" s="59"/>
      <c r="AD318" s="59"/>
      <c r="AE318" s="59"/>
      <c r="AR318" s="189" t="s">
        <v>216</v>
      </c>
      <c r="AT318" s="189" t="s">
        <v>131</v>
      </c>
      <c r="AU318" s="189" t="s">
        <v>83</v>
      </c>
      <c r="AY318" s="48" t="s">
        <v>129</v>
      </c>
      <c r="BE318" s="190">
        <f>IF(N318="základní",J318,0)</f>
        <v>0</v>
      </c>
      <c r="BF318" s="190">
        <f>IF(N318="snížená",J318,0)</f>
        <v>0</v>
      </c>
      <c r="BG318" s="190">
        <f>IF(N318="zákl. přenesená",J318,0)</f>
        <v>0</v>
      </c>
      <c r="BH318" s="190">
        <f>IF(N318="sníž. přenesená",J318,0)</f>
        <v>0</v>
      </c>
      <c r="BI318" s="190">
        <f>IF(N318="nulová",J318,0)</f>
        <v>0</v>
      </c>
      <c r="BJ318" s="48" t="s">
        <v>81</v>
      </c>
      <c r="BK318" s="190">
        <f>ROUND(I318*H318,2)</f>
        <v>0</v>
      </c>
      <c r="BL318" s="48" t="s">
        <v>216</v>
      </c>
      <c r="BM318" s="189" t="s">
        <v>532</v>
      </c>
    </row>
    <row r="319" spans="1:65" s="63" customFormat="1" ht="21.75" customHeight="1">
      <c r="A319" s="59"/>
      <c r="B319" s="60"/>
      <c r="C319" s="178" t="s">
        <v>533</v>
      </c>
      <c r="D319" s="178" t="s">
        <v>131</v>
      </c>
      <c r="E319" s="179" t="s">
        <v>534</v>
      </c>
      <c r="F319" s="180" t="s">
        <v>535</v>
      </c>
      <c r="G319" s="181" t="s">
        <v>146</v>
      </c>
      <c r="H319" s="182">
        <v>828</v>
      </c>
      <c r="I319" s="39"/>
      <c r="J319" s="183">
        <f>ROUND(I319*H319,2)</f>
        <v>0</v>
      </c>
      <c r="K319" s="184"/>
      <c r="L319" s="60"/>
      <c r="M319" s="185" t="s">
        <v>1</v>
      </c>
      <c r="N319" s="186" t="s">
        <v>38</v>
      </c>
      <c r="O319" s="187">
        <v>0</v>
      </c>
      <c r="P319" s="187">
        <f>O319*H319</f>
        <v>0</v>
      </c>
      <c r="Q319" s="187">
        <v>0</v>
      </c>
      <c r="R319" s="187">
        <f>Q319*H319</f>
        <v>0</v>
      </c>
      <c r="S319" s="187">
        <v>0</v>
      </c>
      <c r="T319" s="188">
        <f>S319*H319</f>
        <v>0</v>
      </c>
      <c r="U319" s="59"/>
      <c r="V319" s="59"/>
      <c r="W319" s="59"/>
      <c r="X319" s="59"/>
      <c r="Y319" s="59"/>
      <c r="Z319" s="59"/>
      <c r="AA319" s="59"/>
      <c r="AB319" s="59"/>
      <c r="AC319" s="59"/>
      <c r="AD319" s="59"/>
      <c r="AE319" s="59"/>
      <c r="AR319" s="189" t="s">
        <v>216</v>
      </c>
      <c r="AT319" s="189" t="s">
        <v>131</v>
      </c>
      <c r="AU319" s="189" t="s">
        <v>83</v>
      </c>
      <c r="AY319" s="48" t="s">
        <v>129</v>
      </c>
      <c r="BE319" s="190">
        <f>IF(N319="základní",J319,0)</f>
        <v>0</v>
      </c>
      <c r="BF319" s="190">
        <f>IF(N319="snížená",J319,0)</f>
        <v>0</v>
      </c>
      <c r="BG319" s="190">
        <f>IF(N319="zákl. přenesená",J319,0)</f>
        <v>0</v>
      </c>
      <c r="BH319" s="190">
        <f>IF(N319="sníž. přenesená",J319,0)</f>
        <v>0</v>
      </c>
      <c r="BI319" s="190">
        <f>IF(N319="nulová",J319,0)</f>
        <v>0</v>
      </c>
      <c r="BJ319" s="48" t="s">
        <v>81</v>
      </c>
      <c r="BK319" s="190">
        <f>ROUND(I319*H319,2)</f>
        <v>0</v>
      </c>
      <c r="BL319" s="48" t="s">
        <v>216</v>
      </c>
      <c r="BM319" s="189" t="s">
        <v>536</v>
      </c>
    </row>
    <row r="320" spans="2:51" s="191" customFormat="1" ht="12">
      <c r="B320" s="192"/>
      <c r="D320" s="193" t="s">
        <v>141</v>
      </c>
      <c r="E320" s="194" t="s">
        <v>1</v>
      </c>
      <c r="F320" s="195" t="s">
        <v>537</v>
      </c>
      <c r="H320" s="196">
        <v>222</v>
      </c>
      <c r="L320" s="192"/>
      <c r="M320" s="197"/>
      <c r="N320" s="198"/>
      <c r="O320" s="198"/>
      <c r="P320" s="198"/>
      <c r="Q320" s="198"/>
      <c r="R320" s="198"/>
      <c r="S320" s="198"/>
      <c r="T320" s="199"/>
      <c r="AT320" s="194" t="s">
        <v>141</v>
      </c>
      <c r="AU320" s="194" t="s">
        <v>83</v>
      </c>
      <c r="AV320" s="191" t="s">
        <v>83</v>
      </c>
      <c r="AW320" s="191" t="s">
        <v>29</v>
      </c>
      <c r="AX320" s="191" t="s">
        <v>73</v>
      </c>
      <c r="AY320" s="194" t="s">
        <v>129</v>
      </c>
    </row>
    <row r="321" spans="2:51" s="191" customFormat="1" ht="33.75">
      <c r="B321" s="192"/>
      <c r="D321" s="193" t="s">
        <v>141</v>
      </c>
      <c r="E321" s="194" t="s">
        <v>1</v>
      </c>
      <c r="F321" s="195" t="s">
        <v>538</v>
      </c>
      <c r="H321" s="196">
        <v>400</v>
      </c>
      <c r="L321" s="192"/>
      <c r="M321" s="197"/>
      <c r="N321" s="198"/>
      <c r="O321" s="198"/>
      <c r="P321" s="198"/>
      <c r="Q321" s="198"/>
      <c r="R321" s="198"/>
      <c r="S321" s="198"/>
      <c r="T321" s="199"/>
      <c r="AT321" s="194" t="s">
        <v>141</v>
      </c>
      <c r="AU321" s="194" t="s">
        <v>83</v>
      </c>
      <c r="AV321" s="191" t="s">
        <v>83</v>
      </c>
      <c r="AW321" s="191" t="s">
        <v>29</v>
      </c>
      <c r="AX321" s="191" t="s">
        <v>73</v>
      </c>
      <c r="AY321" s="194" t="s">
        <v>129</v>
      </c>
    </row>
    <row r="322" spans="2:51" s="191" customFormat="1" ht="12">
      <c r="B322" s="192"/>
      <c r="D322" s="193" t="s">
        <v>141</v>
      </c>
      <c r="E322" s="194" t="s">
        <v>1</v>
      </c>
      <c r="F322" s="195" t="s">
        <v>539</v>
      </c>
      <c r="H322" s="196">
        <v>62</v>
      </c>
      <c r="L322" s="192"/>
      <c r="M322" s="197"/>
      <c r="N322" s="198"/>
      <c r="O322" s="198"/>
      <c r="P322" s="198"/>
      <c r="Q322" s="198"/>
      <c r="R322" s="198"/>
      <c r="S322" s="198"/>
      <c r="T322" s="199"/>
      <c r="AT322" s="194" t="s">
        <v>141</v>
      </c>
      <c r="AU322" s="194" t="s">
        <v>83</v>
      </c>
      <c r="AV322" s="191" t="s">
        <v>83</v>
      </c>
      <c r="AW322" s="191" t="s">
        <v>29</v>
      </c>
      <c r="AX322" s="191" t="s">
        <v>73</v>
      </c>
      <c r="AY322" s="194" t="s">
        <v>129</v>
      </c>
    </row>
    <row r="323" spans="2:51" s="191" customFormat="1" ht="12">
      <c r="B323" s="192"/>
      <c r="D323" s="193" t="s">
        <v>141</v>
      </c>
      <c r="E323" s="194" t="s">
        <v>1</v>
      </c>
      <c r="F323" s="195" t="s">
        <v>540</v>
      </c>
      <c r="H323" s="196">
        <v>144</v>
      </c>
      <c r="L323" s="192"/>
      <c r="M323" s="197"/>
      <c r="N323" s="198"/>
      <c r="O323" s="198"/>
      <c r="P323" s="198"/>
      <c r="Q323" s="198"/>
      <c r="R323" s="198"/>
      <c r="S323" s="198"/>
      <c r="T323" s="199"/>
      <c r="AT323" s="194" t="s">
        <v>141</v>
      </c>
      <c r="AU323" s="194" t="s">
        <v>83</v>
      </c>
      <c r="AV323" s="191" t="s">
        <v>83</v>
      </c>
      <c r="AW323" s="191" t="s">
        <v>29</v>
      </c>
      <c r="AX323" s="191" t="s">
        <v>73</v>
      </c>
      <c r="AY323" s="194" t="s">
        <v>129</v>
      </c>
    </row>
    <row r="324" spans="2:51" s="200" customFormat="1" ht="12">
      <c r="B324" s="201"/>
      <c r="D324" s="193" t="s">
        <v>141</v>
      </c>
      <c r="E324" s="202" t="s">
        <v>1</v>
      </c>
      <c r="F324" s="203" t="s">
        <v>152</v>
      </c>
      <c r="H324" s="204">
        <v>828</v>
      </c>
      <c r="L324" s="201"/>
      <c r="M324" s="205"/>
      <c r="N324" s="206"/>
      <c r="O324" s="206"/>
      <c r="P324" s="206"/>
      <c r="Q324" s="206"/>
      <c r="R324" s="206"/>
      <c r="S324" s="206"/>
      <c r="T324" s="207"/>
      <c r="AT324" s="202" t="s">
        <v>141</v>
      </c>
      <c r="AU324" s="202" t="s">
        <v>83</v>
      </c>
      <c r="AV324" s="200" t="s">
        <v>135</v>
      </c>
      <c r="AW324" s="200" t="s">
        <v>29</v>
      </c>
      <c r="AX324" s="200" t="s">
        <v>81</v>
      </c>
      <c r="AY324" s="202" t="s">
        <v>129</v>
      </c>
    </row>
    <row r="325" spans="1:65" s="63" customFormat="1" ht="21.75" customHeight="1">
      <c r="A325" s="59"/>
      <c r="B325" s="60"/>
      <c r="C325" s="178" t="s">
        <v>541</v>
      </c>
      <c r="D325" s="178" t="s">
        <v>131</v>
      </c>
      <c r="E325" s="179" t="s">
        <v>542</v>
      </c>
      <c r="F325" s="180" t="s">
        <v>543</v>
      </c>
      <c r="G325" s="181" t="s">
        <v>464</v>
      </c>
      <c r="H325" s="41"/>
      <c r="I325" s="183">
        <f>SUM((J316+J317+J318+J319)*0.01)</f>
        <v>0</v>
      </c>
      <c r="J325" s="183">
        <f>ROUND(I325*H325,2)</f>
        <v>0</v>
      </c>
      <c r="K325" s="184"/>
      <c r="L325" s="60"/>
      <c r="M325" s="185" t="s">
        <v>1</v>
      </c>
      <c r="N325" s="186" t="s">
        <v>38</v>
      </c>
      <c r="O325" s="187">
        <v>0</v>
      </c>
      <c r="P325" s="187">
        <f>O325*H325</f>
        <v>0</v>
      </c>
      <c r="Q325" s="187">
        <v>0</v>
      </c>
      <c r="R325" s="187">
        <f>Q325*H325</f>
        <v>0</v>
      </c>
      <c r="S325" s="187">
        <v>0</v>
      </c>
      <c r="T325" s="188">
        <f>S325*H325</f>
        <v>0</v>
      </c>
      <c r="U325" s="59"/>
      <c r="V325" s="59"/>
      <c r="W325" s="59"/>
      <c r="X325" s="59"/>
      <c r="Y325" s="59"/>
      <c r="Z325" s="59"/>
      <c r="AA325" s="59"/>
      <c r="AB325" s="59"/>
      <c r="AC325" s="59"/>
      <c r="AD325" s="59"/>
      <c r="AE325" s="59"/>
      <c r="AR325" s="189" t="s">
        <v>216</v>
      </c>
      <c r="AT325" s="189" t="s">
        <v>131</v>
      </c>
      <c r="AU325" s="189" t="s">
        <v>83</v>
      </c>
      <c r="AY325" s="48" t="s">
        <v>129</v>
      </c>
      <c r="BE325" s="190">
        <f>IF(N325="základní",J325,0)</f>
        <v>0</v>
      </c>
      <c r="BF325" s="190">
        <f>IF(N325="snížená",J325,0)</f>
        <v>0</v>
      </c>
      <c r="BG325" s="190">
        <f>IF(N325="zákl. přenesená",J325,0)</f>
        <v>0</v>
      </c>
      <c r="BH325" s="190">
        <f>IF(N325="sníž. přenesená",J325,0)</f>
        <v>0</v>
      </c>
      <c r="BI325" s="190">
        <f>IF(N325="nulová",J325,0)</f>
        <v>0</v>
      </c>
      <c r="BJ325" s="48" t="s">
        <v>81</v>
      </c>
      <c r="BK325" s="190">
        <f>ROUND(I325*H325,2)</f>
        <v>0</v>
      </c>
      <c r="BL325" s="48" t="s">
        <v>216</v>
      </c>
      <c r="BM325" s="189" t="s">
        <v>544</v>
      </c>
    </row>
    <row r="326" spans="2:63" s="165" customFormat="1" ht="22.9" customHeight="1">
      <c r="B326" s="166"/>
      <c r="D326" s="167" t="s">
        <v>72</v>
      </c>
      <c r="E326" s="176" t="s">
        <v>545</v>
      </c>
      <c r="F326" s="176" t="s">
        <v>546</v>
      </c>
      <c r="J326" s="177">
        <f>BK326</f>
        <v>0</v>
      </c>
      <c r="L326" s="166"/>
      <c r="M326" s="170"/>
      <c r="N326" s="171"/>
      <c r="O326" s="171"/>
      <c r="P326" s="172">
        <f>SUM(P327:P337)</f>
        <v>0</v>
      </c>
      <c r="Q326" s="171"/>
      <c r="R326" s="172">
        <f>SUM(R327:R337)</f>
        <v>0</v>
      </c>
      <c r="S326" s="171"/>
      <c r="T326" s="173">
        <f>SUM(T327:T337)</f>
        <v>0</v>
      </c>
      <c r="AR326" s="167" t="s">
        <v>83</v>
      </c>
      <c r="AT326" s="174" t="s">
        <v>72</v>
      </c>
      <c r="AU326" s="174" t="s">
        <v>81</v>
      </c>
      <c r="AY326" s="167" t="s">
        <v>129</v>
      </c>
      <c r="BK326" s="175">
        <f>SUM(BK327:BK337)</f>
        <v>0</v>
      </c>
    </row>
    <row r="327" spans="1:65" s="63" customFormat="1" ht="21.75" customHeight="1">
      <c r="A327" s="59"/>
      <c r="B327" s="60"/>
      <c r="C327" s="178" t="s">
        <v>547</v>
      </c>
      <c r="D327" s="178" t="s">
        <v>131</v>
      </c>
      <c r="E327" s="179" t="s">
        <v>548</v>
      </c>
      <c r="F327" s="180" t="s">
        <v>549</v>
      </c>
      <c r="G327" s="181" t="s">
        <v>355</v>
      </c>
      <c r="H327" s="182">
        <v>2</v>
      </c>
      <c r="I327" s="39"/>
      <c r="J327" s="183">
        <f aca="true" t="shared" si="10" ref="J327:J337">ROUND(I327*H327,2)</f>
        <v>0</v>
      </c>
      <c r="K327" s="184"/>
      <c r="L327" s="60"/>
      <c r="M327" s="185" t="s">
        <v>1</v>
      </c>
      <c r="N327" s="186" t="s">
        <v>38</v>
      </c>
      <c r="O327" s="187">
        <v>0</v>
      </c>
      <c r="P327" s="187">
        <f aca="true" t="shared" si="11" ref="P327:P337">O327*H327</f>
        <v>0</v>
      </c>
      <c r="Q327" s="187">
        <v>0</v>
      </c>
      <c r="R327" s="187">
        <f aca="true" t="shared" si="12" ref="R327:R337">Q327*H327</f>
        <v>0</v>
      </c>
      <c r="S327" s="187">
        <v>0</v>
      </c>
      <c r="T327" s="188">
        <f aca="true" t="shared" si="13" ref="T327:T337">S327*H327</f>
        <v>0</v>
      </c>
      <c r="U327" s="59"/>
      <c r="V327" s="59"/>
      <c r="W327" s="59"/>
      <c r="X327" s="59"/>
      <c r="Y327" s="59"/>
      <c r="Z327" s="59"/>
      <c r="AA327" s="59"/>
      <c r="AB327" s="59"/>
      <c r="AC327" s="59"/>
      <c r="AD327" s="59"/>
      <c r="AE327" s="59"/>
      <c r="AR327" s="189" t="s">
        <v>216</v>
      </c>
      <c r="AT327" s="189" t="s">
        <v>131</v>
      </c>
      <c r="AU327" s="189" t="s">
        <v>83</v>
      </c>
      <c r="AY327" s="48" t="s">
        <v>129</v>
      </c>
      <c r="BE327" s="190">
        <f aca="true" t="shared" si="14" ref="BE327:BE337">IF(N327="základní",J327,0)</f>
        <v>0</v>
      </c>
      <c r="BF327" s="190">
        <f aca="true" t="shared" si="15" ref="BF327:BF337">IF(N327="snížená",J327,0)</f>
        <v>0</v>
      </c>
      <c r="BG327" s="190">
        <f aca="true" t="shared" si="16" ref="BG327:BG337">IF(N327="zákl. přenesená",J327,0)</f>
        <v>0</v>
      </c>
      <c r="BH327" s="190">
        <f aca="true" t="shared" si="17" ref="BH327:BH337">IF(N327="sníž. přenesená",J327,0)</f>
        <v>0</v>
      </c>
      <c r="BI327" s="190">
        <f aca="true" t="shared" si="18" ref="BI327:BI337">IF(N327="nulová",J327,0)</f>
        <v>0</v>
      </c>
      <c r="BJ327" s="48" t="s">
        <v>81</v>
      </c>
      <c r="BK327" s="190">
        <f aca="true" t="shared" si="19" ref="BK327:BK337">ROUND(I327*H327,2)</f>
        <v>0</v>
      </c>
      <c r="BL327" s="48" t="s">
        <v>216</v>
      </c>
      <c r="BM327" s="189" t="s">
        <v>550</v>
      </c>
    </row>
    <row r="328" spans="1:65" s="63" customFormat="1" ht="21.75" customHeight="1">
      <c r="A328" s="59"/>
      <c r="B328" s="60"/>
      <c r="C328" s="178" t="s">
        <v>551</v>
      </c>
      <c r="D328" s="178" t="s">
        <v>131</v>
      </c>
      <c r="E328" s="179" t="s">
        <v>552</v>
      </c>
      <c r="F328" s="180" t="s">
        <v>553</v>
      </c>
      <c r="G328" s="181" t="s">
        <v>355</v>
      </c>
      <c r="H328" s="182">
        <v>4</v>
      </c>
      <c r="I328" s="39"/>
      <c r="J328" s="183">
        <f t="shared" si="10"/>
        <v>0</v>
      </c>
      <c r="K328" s="184"/>
      <c r="L328" s="60"/>
      <c r="M328" s="185" t="s">
        <v>1</v>
      </c>
      <c r="N328" s="186" t="s">
        <v>38</v>
      </c>
      <c r="O328" s="187">
        <v>0</v>
      </c>
      <c r="P328" s="187">
        <f t="shared" si="11"/>
        <v>0</v>
      </c>
      <c r="Q328" s="187">
        <v>0</v>
      </c>
      <c r="R328" s="187">
        <f t="shared" si="12"/>
        <v>0</v>
      </c>
      <c r="S328" s="187">
        <v>0</v>
      </c>
      <c r="T328" s="188">
        <f t="shared" si="13"/>
        <v>0</v>
      </c>
      <c r="U328" s="59"/>
      <c r="V328" s="59"/>
      <c r="W328" s="59"/>
      <c r="X328" s="59"/>
      <c r="Y328" s="59"/>
      <c r="Z328" s="59"/>
      <c r="AA328" s="59"/>
      <c r="AB328" s="59"/>
      <c r="AC328" s="59"/>
      <c r="AD328" s="59"/>
      <c r="AE328" s="59"/>
      <c r="AR328" s="189" t="s">
        <v>216</v>
      </c>
      <c r="AT328" s="189" t="s">
        <v>131</v>
      </c>
      <c r="AU328" s="189" t="s">
        <v>83</v>
      </c>
      <c r="AY328" s="48" t="s">
        <v>129</v>
      </c>
      <c r="BE328" s="190">
        <f t="shared" si="14"/>
        <v>0</v>
      </c>
      <c r="BF328" s="190">
        <f t="shared" si="15"/>
        <v>0</v>
      </c>
      <c r="BG328" s="190">
        <f t="shared" si="16"/>
        <v>0</v>
      </c>
      <c r="BH328" s="190">
        <f t="shared" si="17"/>
        <v>0</v>
      </c>
      <c r="BI328" s="190">
        <f t="shared" si="18"/>
        <v>0</v>
      </c>
      <c r="BJ328" s="48" t="s">
        <v>81</v>
      </c>
      <c r="BK328" s="190">
        <f t="shared" si="19"/>
        <v>0</v>
      </c>
      <c r="BL328" s="48" t="s">
        <v>216</v>
      </c>
      <c r="BM328" s="189" t="s">
        <v>554</v>
      </c>
    </row>
    <row r="329" spans="1:65" s="63" customFormat="1" ht="21.75" customHeight="1">
      <c r="A329" s="59"/>
      <c r="B329" s="60"/>
      <c r="C329" s="178" t="s">
        <v>555</v>
      </c>
      <c r="D329" s="178" t="s">
        <v>131</v>
      </c>
      <c r="E329" s="179" t="s">
        <v>556</v>
      </c>
      <c r="F329" s="180" t="s">
        <v>557</v>
      </c>
      <c r="G329" s="181" t="s">
        <v>355</v>
      </c>
      <c r="H329" s="182">
        <v>4</v>
      </c>
      <c r="I329" s="39"/>
      <c r="J329" s="183">
        <f t="shared" si="10"/>
        <v>0</v>
      </c>
      <c r="K329" s="184"/>
      <c r="L329" s="60"/>
      <c r="M329" s="185" t="s">
        <v>1</v>
      </c>
      <c r="N329" s="186" t="s">
        <v>38</v>
      </c>
      <c r="O329" s="187">
        <v>0</v>
      </c>
      <c r="P329" s="187">
        <f t="shared" si="11"/>
        <v>0</v>
      </c>
      <c r="Q329" s="187">
        <v>0</v>
      </c>
      <c r="R329" s="187">
        <f t="shared" si="12"/>
        <v>0</v>
      </c>
      <c r="S329" s="187">
        <v>0</v>
      </c>
      <c r="T329" s="188">
        <f t="shared" si="13"/>
        <v>0</v>
      </c>
      <c r="U329" s="59"/>
      <c r="V329" s="59"/>
      <c r="W329" s="59"/>
      <c r="X329" s="59"/>
      <c r="Y329" s="59"/>
      <c r="Z329" s="59"/>
      <c r="AA329" s="59"/>
      <c r="AB329" s="59"/>
      <c r="AC329" s="59"/>
      <c r="AD329" s="59"/>
      <c r="AE329" s="59"/>
      <c r="AR329" s="189" t="s">
        <v>216</v>
      </c>
      <c r="AT329" s="189" t="s">
        <v>131</v>
      </c>
      <c r="AU329" s="189" t="s">
        <v>83</v>
      </c>
      <c r="AY329" s="48" t="s">
        <v>129</v>
      </c>
      <c r="BE329" s="190">
        <f t="shared" si="14"/>
        <v>0</v>
      </c>
      <c r="BF329" s="190">
        <f t="shared" si="15"/>
        <v>0</v>
      </c>
      <c r="BG329" s="190">
        <f t="shared" si="16"/>
        <v>0</v>
      </c>
      <c r="BH329" s="190">
        <f t="shared" si="17"/>
        <v>0</v>
      </c>
      <c r="BI329" s="190">
        <f t="shared" si="18"/>
        <v>0</v>
      </c>
      <c r="BJ329" s="48" t="s">
        <v>81</v>
      </c>
      <c r="BK329" s="190">
        <f t="shared" si="19"/>
        <v>0</v>
      </c>
      <c r="BL329" s="48" t="s">
        <v>216</v>
      </c>
      <c r="BM329" s="189" t="s">
        <v>558</v>
      </c>
    </row>
    <row r="330" spans="1:65" s="63" customFormat="1" ht="21.75" customHeight="1">
      <c r="A330" s="59"/>
      <c r="B330" s="60"/>
      <c r="C330" s="178" t="s">
        <v>559</v>
      </c>
      <c r="D330" s="178" t="s">
        <v>131</v>
      </c>
      <c r="E330" s="179" t="s">
        <v>560</v>
      </c>
      <c r="F330" s="180" t="s">
        <v>561</v>
      </c>
      <c r="G330" s="181" t="s">
        <v>355</v>
      </c>
      <c r="H330" s="182">
        <v>4</v>
      </c>
      <c r="I330" s="39"/>
      <c r="J330" s="183">
        <f t="shared" si="10"/>
        <v>0</v>
      </c>
      <c r="K330" s="184"/>
      <c r="L330" s="60"/>
      <c r="M330" s="185" t="s">
        <v>1</v>
      </c>
      <c r="N330" s="186" t="s">
        <v>38</v>
      </c>
      <c r="O330" s="187">
        <v>0</v>
      </c>
      <c r="P330" s="187">
        <f t="shared" si="11"/>
        <v>0</v>
      </c>
      <c r="Q330" s="187">
        <v>0</v>
      </c>
      <c r="R330" s="187">
        <f t="shared" si="12"/>
        <v>0</v>
      </c>
      <c r="S330" s="187">
        <v>0</v>
      </c>
      <c r="T330" s="188">
        <f t="shared" si="13"/>
        <v>0</v>
      </c>
      <c r="U330" s="59"/>
      <c r="V330" s="59"/>
      <c r="W330" s="59"/>
      <c r="X330" s="59"/>
      <c r="Y330" s="59"/>
      <c r="Z330" s="59"/>
      <c r="AA330" s="59"/>
      <c r="AB330" s="59"/>
      <c r="AC330" s="59"/>
      <c r="AD330" s="59"/>
      <c r="AE330" s="59"/>
      <c r="AR330" s="189" t="s">
        <v>216</v>
      </c>
      <c r="AT330" s="189" t="s">
        <v>131</v>
      </c>
      <c r="AU330" s="189" t="s">
        <v>83</v>
      </c>
      <c r="AY330" s="48" t="s">
        <v>129</v>
      </c>
      <c r="BE330" s="190">
        <f t="shared" si="14"/>
        <v>0</v>
      </c>
      <c r="BF330" s="190">
        <f t="shared" si="15"/>
        <v>0</v>
      </c>
      <c r="BG330" s="190">
        <f t="shared" si="16"/>
        <v>0</v>
      </c>
      <c r="BH330" s="190">
        <f t="shared" si="17"/>
        <v>0</v>
      </c>
      <c r="BI330" s="190">
        <f t="shared" si="18"/>
        <v>0</v>
      </c>
      <c r="BJ330" s="48" t="s">
        <v>81</v>
      </c>
      <c r="BK330" s="190">
        <f t="shared" si="19"/>
        <v>0</v>
      </c>
      <c r="BL330" s="48" t="s">
        <v>216</v>
      </c>
      <c r="BM330" s="189" t="s">
        <v>562</v>
      </c>
    </row>
    <row r="331" spans="1:65" s="63" customFormat="1" ht="21.75" customHeight="1">
      <c r="A331" s="59"/>
      <c r="B331" s="60"/>
      <c r="C331" s="178" t="s">
        <v>563</v>
      </c>
      <c r="D331" s="178" t="s">
        <v>131</v>
      </c>
      <c r="E331" s="179" t="s">
        <v>564</v>
      </c>
      <c r="F331" s="180" t="s">
        <v>565</v>
      </c>
      <c r="G331" s="181" t="s">
        <v>355</v>
      </c>
      <c r="H331" s="182">
        <v>1</v>
      </c>
      <c r="I331" s="39"/>
      <c r="J331" s="183">
        <f t="shared" si="10"/>
        <v>0</v>
      </c>
      <c r="K331" s="184"/>
      <c r="L331" s="60"/>
      <c r="M331" s="185" t="s">
        <v>1</v>
      </c>
      <c r="N331" s="186" t="s">
        <v>38</v>
      </c>
      <c r="O331" s="187">
        <v>0</v>
      </c>
      <c r="P331" s="187">
        <f t="shared" si="11"/>
        <v>0</v>
      </c>
      <c r="Q331" s="187">
        <v>0</v>
      </c>
      <c r="R331" s="187">
        <f t="shared" si="12"/>
        <v>0</v>
      </c>
      <c r="S331" s="187">
        <v>0</v>
      </c>
      <c r="T331" s="188">
        <f t="shared" si="13"/>
        <v>0</v>
      </c>
      <c r="U331" s="59"/>
      <c r="V331" s="59"/>
      <c r="W331" s="59"/>
      <c r="X331" s="59"/>
      <c r="Y331" s="59"/>
      <c r="Z331" s="59"/>
      <c r="AA331" s="59"/>
      <c r="AB331" s="59"/>
      <c r="AC331" s="59"/>
      <c r="AD331" s="59"/>
      <c r="AE331" s="59"/>
      <c r="AR331" s="189" t="s">
        <v>216</v>
      </c>
      <c r="AT331" s="189" t="s">
        <v>131</v>
      </c>
      <c r="AU331" s="189" t="s">
        <v>83</v>
      </c>
      <c r="AY331" s="48" t="s">
        <v>129</v>
      </c>
      <c r="BE331" s="190">
        <f t="shared" si="14"/>
        <v>0</v>
      </c>
      <c r="BF331" s="190">
        <f t="shared" si="15"/>
        <v>0</v>
      </c>
      <c r="BG331" s="190">
        <f t="shared" si="16"/>
        <v>0</v>
      </c>
      <c r="BH331" s="190">
        <f t="shared" si="17"/>
        <v>0</v>
      </c>
      <c r="BI331" s="190">
        <f t="shared" si="18"/>
        <v>0</v>
      </c>
      <c r="BJ331" s="48" t="s">
        <v>81</v>
      </c>
      <c r="BK331" s="190">
        <f t="shared" si="19"/>
        <v>0</v>
      </c>
      <c r="BL331" s="48" t="s">
        <v>216</v>
      </c>
      <c r="BM331" s="189" t="s">
        <v>566</v>
      </c>
    </row>
    <row r="332" spans="1:65" s="63" customFormat="1" ht="33" customHeight="1">
      <c r="A332" s="59"/>
      <c r="B332" s="60"/>
      <c r="C332" s="178" t="s">
        <v>567</v>
      </c>
      <c r="D332" s="178" t="s">
        <v>131</v>
      </c>
      <c r="E332" s="179" t="s">
        <v>568</v>
      </c>
      <c r="F332" s="180" t="s">
        <v>569</v>
      </c>
      <c r="G332" s="181" t="s">
        <v>336</v>
      </c>
      <c r="H332" s="182">
        <v>2</v>
      </c>
      <c r="I332" s="39"/>
      <c r="J332" s="183">
        <f t="shared" si="10"/>
        <v>0</v>
      </c>
      <c r="K332" s="184"/>
      <c r="L332" s="60"/>
      <c r="M332" s="185" t="s">
        <v>1</v>
      </c>
      <c r="N332" s="186" t="s">
        <v>38</v>
      </c>
      <c r="O332" s="187">
        <v>0</v>
      </c>
      <c r="P332" s="187">
        <f t="shared" si="11"/>
        <v>0</v>
      </c>
      <c r="Q332" s="187">
        <v>0</v>
      </c>
      <c r="R332" s="187">
        <f t="shared" si="12"/>
        <v>0</v>
      </c>
      <c r="S332" s="187">
        <v>0</v>
      </c>
      <c r="T332" s="188">
        <f t="shared" si="13"/>
        <v>0</v>
      </c>
      <c r="U332" s="59"/>
      <c r="V332" s="59"/>
      <c r="W332" s="59"/>
      <c r="X332" s="59"/>
      <c r="Y332" s="59"/>
      <c r="Z332" s="59"/>
      <c r="AA332" s="59"/>
      <c r="AB332" s="59"/>
      <c r="AC332" s="59"/>
      <c r="AD332" s="59"/>
      <c r="AE332" s="59"/>
      <c r="AR332" s="189" t="s">
        <v>216</v>
      </c>
      <c r="AT332" s="189" t="s">
        <v>131</v>
      </c>
      <c r="AU332" s="189" t="s">
        <v>83</v>
      </c>
      <c r="AY332" s="48" t="s">
        <v>129</v>
      </c>
      <c r="BE332" s="190">
        <f t="shared" si="14"/>
        <v>0</v>
      </c>
      <c r="BF332" s="190">
        <f t="shared" si="15"/>
        <v>0</v>
      </c>
      <c r="BG332" s="190">
        <f t="shared" si="16"/>
        <v>0</v>
      </c>
      <c r="BH332" s="190">
        <f t="shared" si="17"/>
        <v>0</v>
      </c>
      <c r="BI332" s="190">
        <f t="shared" si="18"/>
        <v>0</v>
      </c>
      <c r="BJ332" s="48" t="s">
        <v>81</v>
      </c>
      <c r="BK332" s="190">
        <f t="shared" si="19"/>
        <v>0</v>
      </c>
      <c r="BL332" s="48" t="s">
        <v>216</v>
      </c>
      <c r="BM332" s="189" t="s">
        <v>570</v>
      </c>
    </row>
    <row r="333" spans="1:65" s="63" customFormat="1" ht="34.15" customHeight="1">
      <c r="A333" s="59"/>
      <c r="B333" s="60"/>
      <c r="C333" s="178" t="s">
        <v>571</v>
      </c>
      <c r="D333" s="178" t="s">
        <v>131</v>
      </c>
      <c r="E333" s="179" t="s">
        <v>572</v>
      </c>
      <c r="F333" s="180" t="s">
        <v>573</v>
      </c>
      <c r="G333" s="181" t="s">
        <v>355</v>
      </c>
      <c r="H333" s="182">
        <v>2</v>
      </c>
      <c r="I333" s="39"/>
      <c r="J333" s="183">
        <f t="shared" si="10"/>
        <v>0</v>
      </c>
      <c r="K333" s="184"/>
      <c r="L333" s="60"/>
      <c r="M333" s="185" t="s">
        <v>1</v>
      </c>
      <c r="N333" s="186" t="s">
        <v>38</v>
      </c>
      <c r="O333" s="187">
        <v>0</v>
      </c>
      <c r="P333" s="187">
        <f t="shared" si="11"/>
        <v>0</v>
      </c>
      <c r="Q333" s="187">
        <v>0</v>
      </c>
      <c r="R333" s="187">
        <f t="shared" si="12"/>
        <v>0</v>
      </c>
      <c r="S333" s="187">
        <v>0</v>
      </c>
      <c r="T333" s="188">
        <f t="shared" si="13"/>
        <v>0</v>
      </c>
      <c r="U333" s="59"/>
      <c r="V333" s="59"/>
      <c r="W333" s="59"/>
      <c r="X333" s="59"/>
      <c r="Y333" s="59"/>
      <c r="Z333" s="59"/>
      <c r="AA333" s="59"/>
      <c r="AB333" s="59"/>
      <c r="AC333" s="59"/>
      <c r="AD333" s="59"/>
      <c r="AE333" s="59"/>
      <c r="AR333" s="189" t="s">
        <v>216</v>
      </c>
      <c r="AT333" s="189" t="s">
        <v>131</v>
      </c>
      <c r="AU333" s="189" t="s">
        <v>83</v>
      </c>
      <c r="AY333" s="48" t="s">
        <v>129</v>
      </c>
      <c r="BE333" s="190">
        <f t="shared" si="14"/>
        <v>0</v>
      </c>
      <c r="BF333" s="190">
        <f t="shared" si="15"/>
        <v>0</v>
      </c>
      <c r="BG333" s="190">
        <f t="shared" si="16"/>
        <v>0</v>
      </c>
      <c r="BH333" s="190">
        <f t="shared" si="17"/>
        <v>0</v>
      </c>
      <c r="BI333" s="190">
        <f t="shared" si="18"/>
        <v>0</v>
      </c>
      <c r="BJ333" s="48" t="s">
        <v>81</v>
      </c>
      <c r="BK333" s="190">
        <f t="shared" si="19"/>
        <v>0</v>
      </c>
      <c r="BL333" s="48" t="s">
        <v>216</v>
      </c>
      <c r="BM333" s="189" t="s">
        <v>574</v>
      </c>
    </row>
    <row r="334" spans="1:65" s="63" customFormat="1" ht="21.75" customHeight="1">
      <c r="A334" s="59"/>
      <c r="B334" s="60"/>
      <c r="C334" s="178" t="s">
        <v>575</v>
      </c>
      <c r="D334" s="178" t="s">
        <v>131</v>
      </c>
      <c r="E334" s="179" t="s">
        <v>576</v>
      </c>
      <c r="F334" s="180" t="s">
        <v>577</v>
      </c>
      <c r="G334" s="181" t="s">
        <v>355</v>
      </c>
      <c r="H334" s="182">
        <v>1</v>
      </c>
      <c r="I334" s="39"/>
      <c r="J334" s="183">
        <f t="shared" si="10"/>
        <v>0</v>
      </c>
      <c r="K334" s="184"/>
      <c r="L334" s="60"/>
      <c r="M334" s="185" t="s">
        <v>1</v>
      </c>
      <c r="N334" s="186" t="s">
        <v>38</v>
      </c>
      <c r="O334" s="187">
        <v>0</v>
      </c>
      <c r="P334" s="187">
        <f t="shared" si="11"/>
        <v>0</v>
      </c>
      <c r="Q334" s="187">
        <v>0</v>
      </c>
      <c r="R334" s="187">
        <f t="shared" si="12"/>
        <v>0</v>
      </c>
      <c r="S334" s="187">
        <v>0</v>
      </c>
      <c r="T334" s="188">
        <f t="shared" si="13"/>
        <v>0</v>
      </c>
      <c r="U334" s="59"/>
      <c r="V334" s="59"/>
      <c r="W334" s="59"/>
      <c r="X334" s="59"/>
      <c r="Y334" s="59"/>
      <c r="Z334" s="59"/>
      <c r="AA334" s="59"/>
      <c r="AB334" s="59"/>
      <c r="AC334" s="59"/>
      <c r="AD334" s="59"/>
      <c r="AE334" s="59"/>
      <c r="AR334" s="189" t="s">
        <v>216</v>
      </c>
      <c r="AT334" s="189" t="s">
        <v>131</v>
      </c>
      <c r="AU334" s="189" t="s">
        <v>83</v>
      </c>
      <c r="AY334" s="48" t="s">
        <v>129</v>
      </c>
      <c r="BE334" s="190">
        <f t="shared" si="14"/>
        <v>0</v>
      </c>
      <c r="BF334" s="190">
        <f t="shared" si="15"/>
        <v>0</v>
      </c>
      <c r="BG334" s="190">
        <f t="shared" si="16"/>
        <v>0</v>
      </c>
      <c r="BH334" s="190">
        <f t="shared" si="17"/>
        <v>0</v>
      </c>
      <c r="BI334" s="190">
        <f t="shared" si="18"/>
        <v>0</v>
      </c>
      <c r="BJ334" s="48" t="s">
        <v>81</v>
      </c>
      <c r="BK334" s="190">
        <f t="shared" si="19"/>
        <v>0</v>
      </c>
      <c r="BL334" s="48" t="s">
        <v>216</v>
      </c>
      <c r="BM334" s="189" t="s">
        <v>578</v>
      </c>
    </row>
    <row r="335" spans="1:65" s="63" customFormat="1" ht="33" customHeight="1">
      <c r="A335" s="59"/>
      <c r="B335" s="60"/>
      <c r="C335" s="178" t="s">
        <v>579</v>
      </c>
      <c r="D335" s="178" t="s">
        <v>131</v>
      </c>
      <c r="E335" s="179" t="s">
        <v>580</v>
      </c>
      <c r="F335" s="180" t="s">
        <v>581</v>
      </c>
      <c r="G335" s="181" t="s">
        <v>336</v>
      </c>
      <c r="H335" s="182">
        <v>1</v>
      </c>
      <c r="I335" s="39"/>
      <c r="J335" s="183">
        <f t="shared" si="10"/>
        <v>0</v>
      </c>
      <c r="K335" s="184"/>
      <c r="L335" s="60"/>
      <c r="M335" s="185" t="s">
        <v>1</v>
      </c>
      <c r="N335" s="186" t="s">
        <v>38</v>
      </c>
      <c r="O335" s="187">
        <v>0</v>
      </c>
      <c r="P335" s="187">
        <f t="shared" si="11"/>
        <v>0</v>
      </c>
      <c r="Q335" s="187">
        <v>0</v>
      </c>
      <c r="R335" s="187">
        <f t="shared" si="12"/>
        <v>0</v>
      </c>
      <c r="S335" s="187">
        <v>0</v>
      </c>
      <c r="T335" s="188">
        <f t="shared" si="13"/>
        <v>0</v>
      </c>
      <c r="U335" s="59"/>
      <c r="V335" s="59"/>
      <c r="W335" s="59"/>
      <c r="X335" s="59"/>
      <c r="Y335" s="59"/>
      <c r="Z335" s="59"/>
      <c r="AA335" s="59"/>
      <c r="AB335" s="59"/>
      <c r="AC335" s="59"/>
      <c r="AD335" s="59"/>
      <c r="AE335" s="59"/>
      <c r="AR335" s="189" t="s">
        <v>216</v>
      </c>
      <c r="AT335" s="189" t="s">
        <v>131</v>
      </c>
      <c r="AU335" s="189" t="s">
        <v>83</v>
      </c>
      <c r="AY335" s="48" t="s">
        <v>129</v>
      </c>
      <c r="BE335" s="190">
        <f t="shared" si="14"/>
        <v>0</v>
      </c>
      <c r="BF335" s="190">
        <f t="shared" si="15"/>
        <v>0</v>
      </c>
      <c r="BG335" s="190">
        <f t="shared" si="16"/>
        <v>0</v>
      </c>
      <c r="BH335" s="190">
        <f t="shared" si="17"/>
        <v>0</v>
      </c>
      <c r="BI335" s="190">
        <f t="shared" si="18"/>
        <v>0</v>
      </c>
      <c r="BJ335" s="48" t="s">
        <v>81</v>
      </c>
      <c r="BK335" s="190">
        <f t="shared" si="19"/>
        <v>0</v>
      </c>
      <c r="BL335" s="48" t="s">
        <v>216</v>
      </c>
      <c r="BM335" s="189" t="s">
        <v>582</v>
      </c>
    </row>
    <row r="336" spans="1:65" s="63" customFormat="1" ht="16.5" customHeight="1">
      <c r="A336" s="59"/>
      <c r="B336" s="60"/>
      <c r="C336" s="178" t="s">
        <v>583</v>
      </c>
      <c r="D336" s="178" t="s">
        <v>131</v>
      </c>
      <c r="E336" s="179" t="s">
        <v>584</v>
      </c>
      <c r="F336" s="180" t="s">
        <v>585</v>
      </c>
      <c r="G336" s="181" t="s">
        <v>355</v>
      </c>
      <c r="H336" s="182">
        <v>1</v>
      </c>
      <c r="I336" s="39"/>
      <c r="J336" s="183">
        <f t="shared" si="10"/>
        <v>0</v>
      </c>
      <c r="K336" s="184"/>
      <c r="L336" s="60"/>
      <c r="M336" s="185" t="s">
        <v>1</v>
      </c>
      <c r="N336" s="186" t="s">
        <v>38</v>
      </c>
      <c r="O336" s="187">
        <v>0</v>
      </c>
      <c r="P336" s="187">
        <f t="shared" si="11"/>
        <v>0</v>
      </c>
      <c r="Q336" s="187">
        <v>0</v>
      </c>
      <c r="R336" s="187">
        <f t="shared" si="12"/>
        <v>0</v>
      </c>
      <c r="S336" s="187">
        <v>0</v>
      </c>
      <c r="T336" s="188">
        <f t="shared" si="13"/>
        <v>0</v>
      </c>
      <c r="U336" s="59"/>
      <c r="V336" s="59"/>
      <c r="W336" s="59"/>
      <c r="X336" s="59"/>
      <c r="Y336" s="59"/>
      <c r="Z336" s="59"/>
      <c r="AA336" s="59"/>
      <c r="AB336" s="59"/>
      <c r="AC336" s="59"/>
      <c r="AD336" s="59"/>
      <c r="AE336" s="59"/>
      <c r="AR336" s="189" t="s">
        <v>216</v>
      </c>
      <c r="AT336" s="189" t="s">
        <v>131</v>
      </c>
      <c r="AU336" s="189" t="s">
        <v>83</v>
      </c>
      <c r="AY336" s="48" t="s">
        <v>129</v>
      </c>
      <c r="BE336" s="190">
        <f t="shared" si="14"/>
        <v>0</v>
      </c>
      <c r="BF336" s="190">
        <f t="shared" si="15"/>
        <v>0</v>
      </c>
      <c r="BG336" s="190">
        <f t="shared" si="16"/>
        <v>0</v>
      </c>
      <c r="BH336" s="190">
        <f t="shared" si="17"/>
        <v>0</v>
      </c>
      <c r="BI336" s="190">
        <f t="shared" si="18"/>
        <v>0</v>
      </c>
      <c r="BJ336" s="48" t="s">
        <v>81</v>
      </c>
      <c r="BK336" s="190">
        <f t="shared" si="19"/>
        <v>0</v>
      </c>
      <c r="BL336" s="48" t="s">
        <v>216</v>
      </c>
      <c r="BM336" s="189" t="s">
        <v>586</v>
      </c>
    </row>
    <row r="337" spans="1:65" s="63" customFormat="1" ht="16.5" customHeight="1">
      <c r="A337" s="59"/>
      <c r="B337" s="60"/>
      <c r="C337" s="178" t="s">
        <v>587</v>
      </c>
      <c r="D337" s="178" t="s">
        <v>131</v>
      </c>
      <c r="E337" s="179" t="s">
        <v>588</v>
      </c>
      <c r="F337" s="180" t="s">
        <v>589</v>
      </c>
      <c r="G337" s="181" t="s">
        <v>336</v>
      </c>
      <c r="H337" s="182">
        <v>1</v>
      </c>
      <c r="I337" s="39"/>
      <c r="J337" s="183">
        <f t="shared" si="10"/>
        <v>0</v>
      </c>
      <c r="K337" s="184"/>
      <c r="L337" s="60"/>
      <c r="M337" s="185" t="s">
        <v>1</v>
      </c>
      <c r="N337" s="186" t="s">
        <v>38</v>
      </c>
      <c r="O337" s="187">
        <v>0</v>
      </c>
      <c r="P337" s="187">
        <f t="shared" si="11"/>
        <v>0</v>
      </c>
      <c r="Q337" s="187">
        <v>0</v>
      </c>
      <c r="R337" s="187">
        <f t="shared" si="12"/>
        <v>0</v>
      </c>
      <c r="S337" s="187">
        <v>0</v>
      </c>
      <c r="T337" s="188">
        <f t="shared" si="13"/>
        <v>0</v>
      </c>
      <c r="U337" s="59"/>
      <c r="V337" s="59"/>
      <c r="W337" s="59"/>
      <c r="X337" s="59"/>
      <c r="Y337" s="59"/>
      <c r="Z337" s="59"/>
      <c r="AA337" s="59"/>
      <c r="AB337" s="59"/>
      <c r="AC337" s="59"/>
      <c r="AD337" s="59"/>
      <c r="AE337" s="59"/>
      <c r="AR337" s="189" t="s">
        <v>216</v>
      </c>
      <c r="AT337" s="189" t="s">
        <v>131</v>
      </c>
      <c r="AU337" s="189" t="s">
        <v>83</v>
      </c>
      <c r="AY337" s="48" t="s">
        <v>129</v>
      </c>
      <c r="BE337" s="190">
        <f t="shared" si="14"/>
        <v>0</v>
      </c>
      <c r="BF337" s="190">
        <f t="shared" si="15"/>
        <v>0</v>
      </c>
      <c r="BG337" s="190">
        <f t="shared" si="16"/>
        <v>0</v>
      </c>
      <c r="BH337" s="190">
        <f t="shared" si="17"/>
        <v>0</v>
      </c>
      <c r="BI337" s="190">
        <f t="shared" si="18"/>
        <v>0</v>
      </c>
      <c r="BJ337" s="48" t="s">
        <v>81</v>
      </c>
      <c r="BK337" s="190">
        <f t="shared" si="19"/>
        <v>0</v>
      </c>
      <c r="BL337" s="48" t="s">
        <v>216</v>
      </c>
      <c r="BM337" s="189" t="s">
        <v>590</v>
      </c>
    </row>
    <row r="338" spans="2:63" s="165" customFormat="1" ht="22.9" customHeight="1">
      <c r="B338" s="166"/>
      <c r="D338" s="167" t="s">
        <v>72</v>
      </c>
      <c r="E338" s="176" t="s">
        <v>591</v>
      </c>
      <c r="F338" s="176" t="s">
        <v>592</v>
      </c>
      <c r="J338" s="177">
        <f>BK338</f>
        <v>0</v>
      </c>
      <c r="L338" s="166"/>
      <c r="M338" s="170"/>
      <c r="N338" s="171"/>
      <c r="O338" s="171"/>
      <c r="P338" s="172">
        <f>SUM(P339:P340)</f>
        <v>0</v>
      </c>
      <c r="Q338" s="171"/>
      <c r="R338" s="172">
        <f>SUM(R339:R340)</f>
        <v>0</v>
      </c>
      <c r="S338" s="171"/>
      <c r="T338" s="173">
        <f>SUM(T339:T340)</f>
        <v>0</v>
      </c>
      <c r="AR338" s="167" t="s">
        <v>83</v>
      </c>
      <c r="AT338" s="174" t="s">
        <v>72</v>
      </c>
      <c r="AU338" s="174" t="s">
        <v>81</v>
      </c>
      <c r="AY338" s="167" t="s">
        <v>129</v>
      </c>
      <c r="BK338" s="175">
        <f>SUM(BK339:BK340)</f>
        <v>0</v>
      </c>
    </row>
    <row r="339" spans="1:65" s="63" customFormat="1" ht="16.5" customHeight="1">
      <c r="A339" s="59"/>
      <c r="B339" s="60"/>
      <c r="C339" s="178" t="s">
        <v>593</v>
      </c>
      <c r="D339" s="178" t="s">
        <v>131</v>
      </c>
      <c r="E339" s="179" t="s">
        <v>594</v>
      </c>
      <c r="F339" s="180" t="s">
        <v>595</v>
      </c>
      <c r="G339" s="181" t="s">
        <v>336</v>
      </c>
      <c r="H339" s="182">
        <v>1</v>
      </c>
      <c r="I339" s="183">
        <f>SUM('SO - 01 Sadové úpravy'!H47)</f>
        <v>0</v>
      </c>
      <c r="J339" s="183">
        <f>ROUND(I339*H339,2)</f>
        <v>0</v>
      </c>
      <c r="K339" s="184"/>
      <c r="L339" s="60"/>
      <c r="M339" s="185" t="s">
        <v>1</v>
      </c>
      <c r="N339" s="186" t="s">
        <v>38</v>
      </c>
      <c r="O339" s="187">
        <v>0</v>
      </c>
      <c r="P339" s="187">
        <f>O339*H339</f>
        <v>0</v>
      </c>
      <c r="Q339" s="187">
        <v>0</v>
      </c>
      <c r="R339" s="187">
        <f>Q339*H339</f>
        <v>0</v>
      </c>
      <c r="S339" s="187">
        <v>0</v>
      </c>
      <c r="T339" s="188">
        <f>S339*H339</f>
        <v>0</v>
      </c>
      <c r="U339" s="59"/>
      <c r="V339" s="59"/>
      <c r="W339" s="59"/>
      <c r="X339" s="59"/>
      <c r="Y339" s="59"/>
      <c r="Z339" s="59"/>
      <c r="AA339" s="59"/>
      <c r="AB339" s="59"/>
      <c r="AC339" s="59"/>
      <c r="AD339" s="59"/>
      <c r="AE339" s="59"/>
      <c r="AR339" s="189" t="s">
        <v>216</v>
      </c>
      <c r="AT339" s="189" t="s">
        <v>131</v>
      </c>
      <c r="AU339" s="189" t="s">
        <v>83</v>
      </c>
      <c r="AY339" s="48" t="s">
        <v>129</v>
      </c>
      <c r="BE339" s="190">
        <f>IF(N339="základní",J339,0)</f>
        <v>0</v>
      </c>
      <c r="BF339" s="190">
        <f>IF(N339="snížená",J339,0)</f>
        <v>0</v>
      </c>
      <c r="BG339" s="190">
        <f>IF(N339="zákl. přenesená",J339,0)</f>
        <v>0</v>
      </c>
      <c r="BH339" s="190">
        <f>IF(N339="sníž. přenesená",J339,0)</f>
        <v>0</v>
      </c>
      <c r="BI339" s="190">
        <f>IF(N339="nulová",J339,0)</f>
        <v>0</v>
      </c>
      <c r="BJ339" s="48" t="s">
        <v>81</v>
      </c>
      <c r="BK339" s="190">
        <f>ROUND(I339*H339,2)</f>
        <v>0</v>
      </c>
      <c r="BL339" s="48" t="s">
        <v>216</v>
      </c>
      <c r="BM339" s="189" t="s">
        <v>596</v>
      </c>
    </row>
    <row r="340" spans="1:65" s="63" customFormat="1" ht="16.5" customHeight="1">
      <c r="A340" s="59"/>
      <c r="B340" s="60"/>
      <c r="C340" s="178" t="s">
        <v>597</v>
      </c>
      <c r="D340" s="178" t="s">
        <v>131</v>
      </c>
      <c r="E340" s="179" t="s">
        <v>598</v>
      </c>
      <c r="F340" s="180" t="s">
        <v>599</v>
      </c>
      <c r="G340" s="181" t="s">
        <v>336</v>
      </c>
      <c r="H340" s="182">
        <v>1</v>
      </c>
      <c r="I340" s="183">
        <f>SUM('SO - 01 Sadové úpravy'!G50)</f>
        <v>0</v>
      </c>
      <c r="J340" s="183">
        <f>ROUND(I340*H340,2)</f>
        <v>0</v>
      </c>
      <c r="K340" s="184"/>
      <c r="L340" s="60"/>
      <c r="M340" s="185" t="s">
        <v>1</v>
      </c>
      <c r="N340" s="186" t="s">
        <v>38</v>
      </c>
      <c r="O340" s="187">
        <v>0</v>
      </c>
      <c r="P340" s="187">
        <f>O340*H340</f>
        <v>0</v>
      </c>
      <c r="Q340" s="187">
        <v>0</v>
      </c>
      <c r="R340" s="187">
        <f>Q340*H340</f>
        <v>0</v>
      </c>
      <c r="S340" s="187">
        <v>0</v>
      </c>
      <c r="T340" s="188">
        <f>S340*H340</f>
        <v>0</v>
      </c>
      <c r="U340" s="59"/>
      <c r="V340" s="59"/>
      <c r="W340" s="59"/>
      <c r="X340" s="59"/>
      <c r="Y340" s="59"/>
      <c r="Z340" s="59"/>
      <c r="AA340" s="59"/>
      <c r="AB340" s="59"/>
      <c r="AC340" s="59"/>
      <c r="AD340" s="59"/>
      <c r="AE340" s="59"/>
      <c r="AR340" s="189" t="s">
        <v>216</v>
      </c>
      <c r="AT340" s="189" t="s">
        <v>131</v>
      </c>
      <c r="AU340" s="189" t="s">
        <v>83</v>
      </c>
      <c r="AY340" s="48" t="s">
        <v>129</v>
      </c>
      <c r="BE340" s="190">
        <f>IF(N340="základní",J340,0)</f>
        <v>0</v>
      </c>
      <c r="BF340" s="190">
        <f>IF(N340="snížená",J340,0)</f>
        <v>0</v>
      </c>
      <c r="BG340" s="190">
        <f>IF(N340="zákl. přenesená",J340,0)</f>
        <v>0</v>
      </c>
      <c r="BH340" s="190">
        <f>IF(N340="sníž. přenesená",J340,0)</f>
        <v>0</v>
      </c>
      <c r="BI340" s="190">
        <f>IF(N340="nulová",J340,0)</f>
        <v>0</v>
      </c>
      <c r="BJ340" s="48" t="s">
        <v>81</v>
      </c>
      <c r="BK340" s="190">
        <f>ROUND(I340*H340,2)</f>
        <v>0</v>
      </c>
      <c r="BL340" s="48" t="s">
        <v>216</v>
      </c>
      <c r="BM340" s="189" t="s">
        <v>600</v>
      </c>
    </row>
    <row r="341" spans="2:63" s="165" customFormat="1" ht="25.9" customHeight="1">
      <c r="B341" s="166"/>
      <c r="D341" s="167" t="s">
        <v>72</v>
      </c>
      <c r="E341" s="168" t="s">
        <v>235</v>
      </c>
      <c r="F341" s="168" t="s">
        <v>601</v>
      </c>
      <c r="J341" s="169">
        <f>BK341</f>
        <v>0</v>
      </c>
      <c r="L341" s="166"/>
      <c r="M341" s="170"/>
      <c r="N341" s="171"/>
      <c r="O341" s="171"/>
      <c r="P341" s="172">
        <f>P342</f>
        <v>0</v>
      </c>
      <c r="Q341" s="171"/>
      <c r="R341" s="172">
        <f>R342</f>
        <v>0</v>
      </c>
      <c r="S341" s="171"/>
      <c r="T341" s="173">
        <f>T342</f>
        <v>0</v>
      </c>
      <c r="AR341" s="167" t="s">
        <v>143</v>
      </c>
      <c r="AT341" s="174" t="s">
        <v>72</v>
      </c>
      <c r="AU341" s="174" t="s">
        <v>73</v>
      </c>
      <c r="AY341" s="167" t="s">
        <v>129</v>
      </c>
      <c r="BK341" s="175">
        <f>BK342</f>
        <v>0</v>
      </c>
    </row>
    <row r="342" spans="2:63" s="165" customFormat="1" ht="22.9" customHeight="1">
      <c r="B342" s="166"/>
      <c r="D342" s="167" t="s">
        <v>72</v>
      </c>
      <c r="E342" s="176" t="s">
        <v>602</v>
      </c>
      <c r="F342" s="176" t="s">
        <v>603</v>
      </c>
      <c r="J342" s="177">
        <f>BK342</f>
        <v>0</v>
      </c>
      <c r="L342" s="166"/>
      <c r="M342" s="170"/>
      <c r="N342" s="171"/>
      <c r="O342" s="171"/>
      <c r="P342" s="172">
        <f>P343</f>
        <v>0</v>
      </c>
      <c r="Q342" s="171"/>
      <c r="R342" s="172">
        <f>R343</f>
        <v>0</v>
      </c>
      <c r="S342" s="171"/>
      <c r="T342" s="173">
        <f>T343</f>
        <v>0</v>
      </c>
      <c r="AR342" s="167" t="s">
        <v>143</v>
      </c>
      <c r="AT342" s="174" t="s">
        <v>72</v>
      </c>
      <c r="AU342" s="174" t="s">
        <v>81</v>
      </c>
      <c r="AY342" s="167" t="s">
        <v>129</v>
      </c>
      <c r="BK342" s="175">
        <f>BK343</f>
        <v>0</v>
      </c>
    </row>
    <row r="343" spans="1:65" s="63" customFormat="1" ht="16.5" customHeight="1">
      <c r="A343" s="59"/>
      <c r="B343" s="60"/>
      <c r="C343" s="178" t="s">
        <v>604</v>
      </c>
      <c r="D343" s="178" t="s">
        <v>131</v>
      </c>
      <c r="E343" s="179" t="s">
        <v>605</v>
      </c>
      <c r="F343" s="180" t="s">
        <v>606</v>
      </c>
      <c r="G343" s="181" t="s">
        <v>336</v>
      </c>
      <c r="H343" s="182">
        <v>1</v>
      </c>
      <c r="I343" s="183">
        <f>SUM('SO - 01 Elektro'!G8+'SO - 01 Elektro'!G29+'SO - 01 Elektro'!G38)</f>
        <v>0</v>
      </c>
      <c r="J343" s="183">
        <f>ROUND(I343*H343,2)</f>
        <v>0</v>
      </c>
      <c r="K343" s="184"/>
      <c r="L343" s="60"/>
      <c r="M343" s="185" t="s">
        <v>1</v>
      </c>
      <c r="N343" s="186" t="s">
        <v>38</v>
      </c>
      <c r="O343" s="187">
        <v>0</v>
      </c>
      <c r="P343" s="187">
        <f>O343*H343</f>
        <v>0</v>
      </c>
      <c r="Q343" s="187">
        <v>0</v>
      </c>
      <c r="R343" s="187">
        <f>Q343*H343</f>
        <v>0</v>
      </c>
      <c r="S343" s="187">
        <v>0</v>
      </c>
      <c r="T343" s="188">
        <f>S343*H343</f>
        <v>0</v>
      </c>
      <c r="U343" s="59"/>
      <c r="V343" s="59"/>
      <c r="W343" s="59"/>
      <c r="X343" s="59"/>
      <c r="Y343" s="59"/>
      <c r="Z343" s="59"/>
      <c r="AA343" s="59"/>
      <c r="AB343" s="59"/>
      <c r="AC343" s="59"/>
      <c r="AD343" s="59"/>
      <c r="AE343" s="59"/>
      <c r="AR343" s="189" t="s">
        <v>456</v>
      </c>
      <c r="AT343" s="189" t="s">
        <v>131</v>
      </c>
      <c r="AU343" s="189" t="s">
        <v>83</v>
      </c>
      <c r="AY343" s="48" t="s">
        <v>129</v>
      </c>
      <c r="BE343" s="190">
        <f>IF(N343="základní",J343,0)</f>
        <v>0</v>
      </c>
      <c r="BF343" s="190">
        <f>IF(N343="snížená",J343,0)</f>
        <v>0</v>
      </c>
      <c r="BG343" s="190">
        <f>IF(N343="zákl. přenesená",J343,0)</f>
        <v>0</v>
      </c>
      <c r="BH343" s="190">
        <f>IF(N343="sníž. přenesená",J343,0)</f>
        <v>0</v>
      </c>
      <c r="BI343" s="190">
        <f>IF(N343="nulová",J343,0)</f>
        <v>0</v>
      </c>
      <c r="BJ343" s="48" t="s">
        <v>81</v>
      </c>
      <c r="BK343" s="190">
        <f>ROUND(I343*H343,2)</f>
        <v>0</v>
      </c>
      <c r="BL343" s="48" t="s">
        <v>456</v>
      </c>
      <c r="BM343" s="189" t="s">
        <v>607</v>
      </c>
    </row>
    <row r="344" spans="2:63" s="165" customFormat="1" ht="25.9" customHeight="1">
      <c r="B344" s="166"/>
      <c r="D344" s="167" t="s">
        <v>72</v>
      </c>
      <c r="E344" s="168" t="s">
        <v>608</v>
      </c>
      <c r="F344" s="168" t="s">
        <v>609</v>
      </c>
      <c r="J344" s="169">
        <f>BK344</f>
        <v>0</v>
      </c>
      <c r="L344" s="166"/>
      <c r="M344" s="170"/>
      <c r="N344" s="171"/>
      <c r="O344" s="171"/>
      <c r="P344" s="172">
        <f>P345+P347+P349+P351</f>
        <v>0</v>
      </c>
      <c r="Q344" s="171"/>
      <c r="R344" s="172">
        <f>R345+R347+R349+R351</f>
        <v>0</v>
      </c>
      <c r="S344" s="171"/>
      <c r="T344" s="173">
        <f>T345+T347+T349+T351</f>
        <v>0</v>
      </c>
      <c r="AR344" s="167" t="s">
        <v>153</v>
      </c>
      <c r="AT344" s="174" t="s">
        <v>72</v>
      </c>
      <c r="AU344" s="174" t="s">
        <v>73</v>
      </c>
      <c r="AY344" s="167" t="s">
        <v>129</v>
      </c>
      <c r="BK344" s="175">
        <f>BK345+BK347+BK349+BK351</f>
        <v>0</v>
      </c>
    </row>
    <row r="345" spans="2:63" s="165" customFormat="1" ht="22.9" customHeight="1">
      <c r="B345" s="166"/>
      <c r="D345" s="167" t="s">
        <v>72</v>
      </c>
      <c r="E345" s="176" t="s">
        <v>610</v>
      </c>
      <c r="F345" s="176" t="s">
        <v>611</v>
      </c>
      <c r="J345" s="177">
        <f>BK345</f>
        <v>0</v>
      </c>
      <c r="L345" s="166"/>
      <c r="M345" s="170"/>
      <c r="N345" s="171"/>
      <c r="O345" s="171"/>
      <c r="P345" s="172">
        <f>P346</f>
        <v>0</v>
      </c>
      <c r="Q345" s="171"/>
      <c r="R345" s="172">
        <f>R346</f>
        <v>0</v>
      </c>
      <c r="S345" s="171"/>
      <c r="T345" s="173">
        <f>T346</f>
        <v>0</v>
      </c>
      <c r="AR345" s="167" t="s">
        <v>153</v>
      </c>
      <c r="AT345" s="174" t="s">
        <v>72</v>
      </c>
      <c r="AU345" s="174" t="s">
        <v>81</v>
      </c>
      <c r="AY345" s="167" t="s">
        <v>129</v>
      </c>
      <c r="BK345" s="175">
        <f>BK346</f>
        <v>0</v>
      </c>
    </row>
    <row r="346" spans="1:65" s="63" customFormat="1" ht="16.5" customHeight="1">
      <c r="A346" s="59"/>
      <c r="B346" s="60"/>
      <c r="C346" s="178" t="s">
        <v>612</v>
      </c>
      <c r="D346" s="178" t="s">
        <v>131</v>
      </c>
      <c r="E346" s="179" t="s">
        <v>613</v>
      </c>
      <c r="F346" s="180" t="s">
        <v>614</v>
      </c>
      <c r="G346" s="181" t="s">
        <v>336</v>
      </c>
      <c r="H346" s="182">
        <v>1</v>
      </c>
      <c r="I346" s="39"/>
      <c r="J346" s="183">
        <f>ROUND(I346*H346,2)</f>
        <v>0</v>
      </c>
      <c r="K346" s="184"/>
      <c r="L346" s="60"/>
      <c r="M346" s="185" t="s">
        <v>1</v>
      </c>
      <c r="N346" s="186" t="s">
        <v>38</v>
      </c>
      <c r="O346" s="187">
        <v>0</v>
      </c>
      <c r="P346" s="187">
        <f>O346*H346</f>
        <v>0</v>
      </c>
      <c r="Q346" s="187">
        <v>0</v>
      </c>
      <c r="R346" s="187">
        <f>Q346*H346</f>
        <v>0</v>
      </c>
      <c r="S346" s="187">
        <v>0</v>
      </c>
      <c r="T346" s="188">
        <f>S346*H346</f>
        <v>0</v>
      </c>
      <c r="U346" s="59"/>
      <c r="V346" s="59"/>
      <c r="W346" s="59"/>
      <c r="X346" s="59"/>
      <c r="Y346" s="59"/>
      <c r="Z346" s="59"/>
      <c r="AA346" s="59"/>
      <c r="AB346" s="59"/>
      <c r="AC346" s="59"/>
      <c r="AD346" s="59"/>
      <c r="AE346" s="59"/>
      <c r="AR346" s="189" t="s">
        <v>615</v>
      </c>
      <c r="AT346" s="189" t="s">
        <v>131</v>
      </c>
      <c r="AU346" s="189" t="s">
        <v>83</v>
      </c>
      <c r="AY346" s="48" t="s">
        <v>129</v>
      </c>
      <c r="BE346" s="190">
        <f>IF(N346="základní",J346,0)</f>
        <v>0</v>
      </c>
      <c r="BF346" s="190">
        <f>IF(N346="snížená",J346,0)</f>
        <v>0</v>
      </c>
      <c r="BG346" s="190">
        <f>IF(N346="zákl. přenesená",J346,0)</f>
        <v>0</v>
      </c>
      <c r="BH346" s="190">
        <f>IF(N346="sníž. přenesená",J346,0)</f>
        <v>0</v>
      </c>
      <c r="BI346" s="190">
        <f>IF(N346="nulová",J346,0)</f>
        <v>0</v>
      </c>
      <c r="BJ346" s="48" t="s">
        <v>81</v>
      </c>
      <c r="BK346" s="190">
        <f>ROUND(I346*H346,2)</f>
        <v>0</v>
      </c>
      <c r="BL346" s="48" t="s">
        <v>615</v>
      </c>
      <c r="BM346" s="189" t="s">
        <v>616</v>
      </c>
    </row>
    <row r="347" spans="2:63" s="165" customFormat="1" ht="22.9" customHeight="1">
      <c r="B347" s="166"/>
      <c r="D347" s="167" t="s">
        <v>72</v>
      </c>
      <c r="E347" s="176" t="s">
        <v>617</v>
      </c>
      <c r="F347" s="176" t="s">
        <v>618</v>
      </c>
      <c r="J347" s="177">
        <f>BK347</f>
        <v>0</v>
      </c>
      <c r="L347" s="166"/>
      <c r="M347" s="170"/>
      <c r="N347" s="171"/>
      <c r="O347" s="171"/>
      <c r="P347" s="172">
        <f>P348</f>
        <v>0</v>
      </c>
      <c r="Q347" s="171"/>
      <c r="R347" s="172">
        <f>R348</f>
        <v>0</v>
      </c>
      <c r="S347" s="171"/>
      <c r="T347" s="173">
        <f>T348</f>
        <v>0</v>
      </c>
      <c r="AR347" s="167" t="s">
        <v>153</v>
      </c>
      <c r="AT347" s="174" t="s">
        <v>72</v>
      </c>
      <c r="AU347" s="174" t="s">
        <v>81</v>
      </c>
      <c r="AY347" s="167" t="s">
        <v>129</v>
      </c>
      <c r="BK347" s="175">
        <f>BK348</f>
        <v>0</v>
      </c>
    </row>
    <row r="348" spans="1:65" s="63" customFormat="1" ht="16.5" customHeight="1">
      <c r="A348" s="59"/>
      <c r="B348" s="60"/>
      <c r="C348" s="178" t="s">
        <v>619</v>
      </c>
      <c r="D348" s="178" t="s">
        <v>131</v>
      </c>
      <c r="E348" s="179" t="s">
        <v>620</v>
      </c>
      <c r="F348" s="180" t="s">
        <v>618</v>
      </c>
      <c r="G348" s="181" t="s">
        <v>464</v>
      </c>
      <c r="H348" s="41"/>
      <c r="I348" s="183">
        <f>SUM((J139+J274+J341)*0.01)</f>
        <v>0</v>
      </c>
      <c r="J348" s="183">
        <f>ROUND(I348*H348,2)</f>
        <v>0</v>
      </c>
      <c r="K348" s="184"/>
      <c r="L348" s="60"/>
      <c r="M348" s="185" t="s">
        <v>1</v>
      </c>
      <c r="N348" s="186" t="s">
        <v>38</v>
      </c>
      <c r="O348" s="187">
        <v>0</v>
      </c>
      <c r="P348" s="187">
        <f>O348*H348</f>
        <v>0</v>
      </c>
      <c r="Q348" s="187">
        <v>0</v>
      </c>
      <c r="R348" s="187">
        <f>Q348*H348</f>
        <v>0</v>
      </c>
      <c r="S348" s="187">
        <v>0</v>
      </c>
      <c r="T348" s="188">
        <f>S348*H348</f>
        <v>0</v>
      </c>
      <c r="U348" s="59"/>
      <c r="V348" s="59"/>
      <c r="W348" s="59"/>
      <c r="X348" s="59"/>
      <c r="Y348" s="59"/>
      <c r="Z348" s="59"/>
      <c r="AA348" s="59"/>
      <c r="AB348" s="59"/>
      <c r="AC348" s="59"/>
      <c r="AD348" s="59"/>
      <c r="AE348" s="59"/>
      <c r="AR348" s="189" t="s">
        <v>615</v>
      </c>
      <c r="AT348" s="189" t="s">
        <v>131</v>
      </c>
      <c r="AU348" s="189" t="s">
        <v>83</v>
      </c>
      <c r="AY348" s="48" t="s">
        <v>129</v>
      </c>
      <c r="BE348" s="190">
        <f>IF(N348="základní",J348,0)</f>
        <v>0</v>
      </c>
      <c r="BF348" s="190">
        <f>IF(N348="snížená",J348,0)</f>
        <v>0</v>
      </c>
      <c r="BG348" s="190">
        <f>IF(N348="zákl. přenesená",J348,0)</f>
        <v>0</v>
      </c>
      <c r="BH348" s="190">
        <f>IF(N348="sníž. přenesená",J348,0)</f>
        <v>0</v>
      </c>
      <c r="BI348" s="190">
        <f>IF(N348="nulová",J348,0)</f>
        <v>0</v>
      </c>
      <c r="BJ348" s="48" t="s">
        <v>81</v>
      </c>
      <c r="BK348" s="190">
        <f>ROUND(I348*H348,2)</f>
        <v>0</v>
      </c>
      <c r="BL348" s="48" t="s">
        <v>615</v>
      </c>
      <c r="BM348" s="189" t="s">
        <v>621</v>
      </c>
    </row>
    <row r="349" spans="2:63" s="165" customFormat="1" ht="22.9" customHeight="1">
      <c r="B349" s="166"/>
      <c r="D349" s="167" t="s">
        <v>72</v>
      </c>
      <c r="E349" s="176" t="s">
        <v>622</v>
      </c>
      <c r="F349" s="176" t="s">
        <v>623</v>
      </c>
      <c r="J349" s="177">
        <f>BK349</f>
        <v>0</v>
      </c>
      <c r="L349" s="166"/>
      <c r="M349" s="170"/>
      <c r="N349" s="171"/>
      <c r="O349" s="171"/>
      <c r="P349" s="172">
        <f>P350</f>
        <v>0</v>
      </c>
      <c r="Q349" s="171"/>
      <c r="R349" s="172">
        <f>R350</f>
        <v>0</v>
      </c>
      <c r="S349" s="171"/>
      <c r="T349" s="173">
        <f>T350</f>
        <v>0</v>
      </c>
      <c r="AR349" s="167" t="s">
        <v>153</v>
      </c>
      <c r="AT349" s="174" t="s">
        <v>72</v>
      </c>
      <c r="AU349" s="174" t="s">
        <v>81</v>
      </c>
      <c r="AY349" s="167" t="s">
        <v>129</v>
      </c>
      <c r="BK349" s="175">
        <f>BK350</f>
        <v>0</v>
      </c>
    </row>
    <row r="350" spans="1:65" s="63" customFormat="1" ht="16.5" customHeight="1">
      <c r="A350" s="59"/>
      <c r="B350" s="60"/>
      <c r="C350" s="178" t="s">
        <v>624</v>
      </c>
      <c r="D350" s="178" t="s">
        <v>131</v>
      </c>
      <c r="E350" s="179" t="s">
        <v>625</v>
      </c>
      <c r="F350" s="180" t="s">
        <v>623</v>
      </c>
      <c r="G350" s="181" t="s">
        <v>464</v>
      </c>
      <c r="H350" s="41"/>
      <c r="I350" s="183">
        <f>SUM(J139+J274+J341)*0.01</f>
        <v>0</v>
      </c>
      <c r="J350" s="183">
        <f>ROUND(I350*H350,2)</f>
        <v>0</v>
      </c>
      <c r="K350" s="184"/>
      <c r="L350" s="60"/>
      <c r="M350" s="185" t="s">
        <v>1</v>
      </c>
      <c r="N350" s="186" t="s">
        <v>38</v>
      </c>
      <c r="O350" s="187">
        <v>0</v>
      </c>
      <c r="P350" s="187">
        <f>O350*H350</f>
        <v>0</v>
      </c>
      <c r="Q350" s="187">
        <v>0</v>
      </c>
      <c r="R350" s="187">
        <f>Q350*H350</f>
        <v>0</v>
      </c>
      <c r="S350" s="187">
        <v>0</v>
      </c>
      <c r="T350" s="188">
        <f>S350*H350</f>
        <v>0</v>
      </c>
      <c r="U350" s="59"/>
      <c r="V350" s="59"/>
      <c r="W350" s="59"/>
      <c r="X350" s="59"/>
      <c r="Y350" s="59"/>
      <c r="Z350" s="59"/>
      <c r="AA350" s="59"/>
      <c r="AB350" s="59"/>
      <c r="AC350" s="59"/>
      <c r="AD350" s="59"/>
      <c r="AE350" s="59"/>
      <c r="AR350" s="189" t="s">
        <v>615</v>
      </c>
      <c r="AT350" s="189" t="s">
        <v>131</v>
      </c>
      <c r="AU350" s="189" t="s">
        <v>83</v>
      </c>
      <c r="AY350" s="48" t="s">
        <v>129</v>
      </c>
      <c r="BE350" s="190">
        <f>IF(N350="základní",J350,0)</f>
        <v>0</v>
      </c>
      <c r="BF350" s="190">
        <f>IF(N350="snížená",J350,0)</f>
        <v>0</v>
      </c>
      <c r="BG350" s="190">
        <f>IF(N350="zákl. přenesená",J350,0)</f>
        <v>0</v>
      </c>
      <c r="BH350" s="190">
        <f>IF(N350="sníž. přenesená",J350,0)</f>
        <v>0</v>
      </c>
      <c r="BI350" s="190">
        <f>IF(N350="nulová",J350,0)</f>
        <v>0</v>
      </c>
      <c r="BJ350" s="48" t="s">
        <v>81</v>
      </c>
      <c r="BK350" s="190">
        <f>ROUND(I350*H350,2)</f>
        <v>0</v>
      </c>
      <c r="BL350" s="48" t="s">
        <v>615</v>
      </c>
      <c r="BM350" s="189" t="s">
        <v>626</v>
      </c>
    </row>
    <row r="351" spans="2:63" s="165" customFormat="1" ht="22.9" customHeight="1">
      <c r="B351" s="166"/>
      <c r="D351" s="167" t="s">
        <v>72</v>
      </c>
      <c r="E351" s="176" t="s">
        <v>627</v>
      </c>
      <c r="F351" s="176" t="s">
        <v>628</v>
      </c>
      <c r="J351" s="177">
        <f>BK351</f>
        <v>0</v>
      </c>
      <c r="L351" s="166"/>
      <c r="M351" s="170"/>
      <c r="N351" s="171"/>
      <c r="O351" s="171"/>
      <c r="P351" s="172">
        <f>P352</f>
        <v>0</v>
      </c>
      <c r="Q351" s="171"/>
      <c r="R351" s="172">
        <f>R352</f>
        <v>0</v>
      </c>
      <c r="S351" s="171"/>
      <c r="T351" s="173">
        <f>T352</f>
        <v>0</v>
      </c>
      <c r="AR351" s="167" t="s">
        <v>153</v>
      </c>
      <c r="AT351" s="174" t="s">
        <v>72</v>
      </c>
      <c r="AU351" s="174" t="s">
        <v>81</v>
      </c>
      <c r="AY351" s="167" t="s">
        <v>129</v>
      </c>
      <c r="BK351" s="175">
        <f>BK352</f>
        <v>0</v>
      </c>
    </row>
    <row r="352" spans="1:65" s="63" customFormat="1" ht="16.5" customHeight="1">
      <c r="A352" s="59"/>
      <c r="B352" s="60"/>
      <c r="C352" s="178" t="s">
        <v>629</v>
      </c>
      <c r="D352" s="178" t="s">
        <v>131</v>
      </c>
      <c r="E352" s="179" t="s">
        <v>630</v>
      </c>
      <c r="F352" s="180" t="s">
        <v>631</v>
      </c>
      <c r="G352" s="181" t="s">
        <v>464</v>
      </c>
      <c r="H352" s="41"/>
      <c r="I352" s="183">
        <f>SUM((J139+J274+J341)*0.01)</f>
        <v>0</v>
      </c>
      <c r="J352" s="183">
        <f>ROUND(I352*H352,2)</f>
        <v>0</v>
      </c>
      <c r="K352" s="184"/>
      <c r="L352" s="60"/>
      <c r="M352" s="225" t="s">
        <v>1</v>
      </c>
      <c r="N352" s="226" t="s">
        <v>38</v>
      </c>
      <c r="O352" s="227">
        <v>0</v>
      </c>
      <c r="P352" s="227">
        <f>O352*H352</f>
        <v>0</v>
      </c>
      <c r="Q352" s="227">
        <v>0</v>
      </c>
      <c r="R352" s="227">
        <f>Q352*H352</f>
        <v>0</v>
      </c>
      <c r="S352" s="227">
        <v>0</v>
      </c>
      <c r="T352" s="228">
        <f>S352*H352</f>
        <v>0</v>
      </c>
      <c r="U352" s="59"/>
      <c r="V352" s="59"/>
      <c r="W352" s="59"/>
      <c r="X352" s="59"/>
      <c r="Y352" s="59"/>
      <c r="Z352" s="59"/>
      <c r="AA352" s="59"/>
      <c r="AB352" s="59"/>
      <c r="AC352" s="59"/>
      <c r="AD352" s="59"/>
      <c r="AE352" s="59"/>
      <c r="AR352" s="189" t="s">
        <v>615</v>
      </c>
      <c r="AT352" s="189" t="s">
        <v>131</v>
      </c>
      <c r="AU352" s="189" t="s">
        <v>83</v>
      </c>
      <c r="AY352" s="48" t="s">
        <v>129</v>
      </c>
      <c r="BE352" s="190">
        <f>IF(N352="základní",J352,0)</f>
        <v>0</v>
      </c>
      <c r="BF352" s="190">
        <f>IF(N352="snížená",J352,0)</f>
        <v>0</v>
      </c>
      <c r="BG352" s="190">
        <f>IF(N352="zákl. přenesená",J352,0)</f>
        <v>0</v>
      </c>
      <c r="BH352" s="190">
        <f>IF(N352="sníž. přenesená",J352,0)</f>
        <v>0</v>
      </c>
      <c r="BI352" s="190">
        <f>IF(N352="nulová",J352,0)</f>
        <v>0</v>
      </c>
      <c r="BJ352" s="48" t="s">
        <v>81</v>
      </c>
      <c r="BK352" s="190">
        <f>ROUND(I352*H352,2)</f>
        <v>0</v>
      </c>
      <c r="BL352" s="48" t="s">
        <v>615</v>
      </c>
      <c r="BM352" s="189" t="s">
        <v>632</v>
      </c>
    </row>
    <row r="353" spans="1:31" s="63" customFormat="1" ht="6.95" customHeight="1">
      <c r="A353" s="59"/>
      <c r="B353" s="75"/>
      <c r="C353" s="76"/>
      <c r="D353" s="76"/>
      <c r="E353" s="76"/>
      <c r="F353" s="76"/>
      <c r="G353" s="76"/>
      <c r="H353" s="76"/>
      <c r="I353" s="76"/>
      <c r="J353" s="76"/>
      <c r="K353" s="76"/>
      <c r="L353" s="60"/>
      <c r="M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  <c r="AA353" s="59"/>
      <c r="AB353" s="59"/>
      <c r="AC353" s="59"/>
      <c r="AD353" s="59"/>
      <c r="AE353" s="59"/>
    </row>
  </sheetData>
  <sheetProtection algorithmName="SHA-512" hashValue="gXmPLTWpqhOz0WP/5GWpPbo8UymrjuQWrAsC7hJxFKkbRXjTKmVJGXgQjfvn13ErFRbcgg2nyhQbnvpIDULkXw==" saltValue="EswdKTvkbTtGz6PJwrVlPw==" spinCount="100000" sheet="1" objects="1" scenarios="1" selectLockedCells="1"/>
  <autoFilter ref="C137:K352"/>
  <mergeCells count="9">
    <mergeCell ref="E87:H87"/>
    <mergeCell ref="E128:H128"/>
    <mergeCell ref="E130:H13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3"/>
  <sheetViews>
    <sheetView workbookViewId="0" topLeftCell="A1">
      <selection activeCell="F12" sqref="F12"/>
    </sheetView>
  </sheetViews>
  <sheetFormatPr defaultColWidth="18.7109375" defaultRowHeight="20.25" customHeight="1"/>
  <cols>
    <col min="1" max="2" width="18.7109375" style="289" customWidth="1"/>
    <col min="3" max="3" width="57.00390625" style="290" customWidth="1"/>
    <col min="4" max="4" width="8.7109375" style="291" customWidth="1"/>
    <col min="5" max="5" width="13.7109375" style="291" customWidth="1"/>
    <col min="6" max="6" width="13.00390625" style="1" customWidth="1"/>
    <col min="7" max="7" width="16.140625" style="1" customWidth="1"/>
    <col min="8" max="8" width="15.140625" style="1" customWidth="1"/>
    <col min="9" max="9" width="12.140625" style="233" customWidth="1"/>
    <col min="10" max="10" width="11.28125" style="1" customWidth="1"/>
    <col min="11" max="16384" width="18.7109375" style="1" customWidth="1"/>
  </cols>
  <sheetData>
    <row r="1" spans="1:5" ht="20.45" customHeight="1">
      <c r="A1" s="229" t="s">
        <v>24</v>
      </c>
      <c r="B1" s="230"/>
      <c r="C1" s="231"/>
      <c r="D1" s="232"/>
      <c r="E1" s="232"/>
    </row>
    <row r="2" spans="1:5" ht="20.45" customHeight="1" thickBot="1">
      <c r="A2" s="234"/>
      <c r="B2" s="235"/>
      <c r="C2" s="236"/>
      <c r="D2" s="235"/>
      <c r="E2" s="237"/>
    </row>
    <row r="3" spans="1:10" ht="20.45" customHeight="1" thickTop="1">
      <c r="A3" s="426" t="s">
        <v>633</v>
      </c>
      <c r="B3" s="427"/>
      <c r="C3" s="427"/>
      <c r="D3" s="427"/>
      <c r="E3" s="428"/>
      <c r="F3" s="432" t="s">
        <v>634</v>
      </c>
      <c r="G3" s="433"/>
      <c r="H3" s="433"/>
      <c r="I3" s="433"/>
      <c r="J3" s="434"/>
    </row>
    <row r="4" spans="1:10" ht="20.45" customHeight="1" thickBot="1">
      <c r="A4" s="429"/>
      <c r="B4" s="430"/>
      <c r="C4" s="430"/>
      <c r="D4" s="430"/>
      <c r="E4" s="431"/>
      <c r="F4" s="435"/>
      <c r="G4" s="436"/>
      <c r="H4" s="436"/>
      <c r="I4" s="436"/>
      <c r="J4" s="437"/>
    </row>
    <row r="5" spans="1:10" ht="20.45" customHeight="1" thickBot="1" thickTop="1">
      <c r="A5" s="438" t="s">
        <v>635</v>
      </c>
      <c r="B5" s="441" t="s">
        <v>694</v>
      </c>
      <c r="C5" s="441" t="s">
        <v>24</v>
      </c>
      <c r="D5" s="441" t="s">
        <v>636</v>
      </c>
      <c r="E5" s="444" t="s">
        <v>117</v>
      </c>
      <c r="F5" s="238" t="s">
        <v>637</v>
      </c>
      <c r="G5" s="238"/>
      <c r="H5" s="238"/>
      <c r="I5" s="447" t="s">
        <v>638</v>
      </c>
      <c r="J5" s="448"/>
    </row>
    <row r="6" spans="1:10" ht="20.45" customHeight="1" thickBot="1">
      <c r="A6" s="439"/>
      <c r="B6" s="442"/>
      <c r="C6" s="442"/>
      <c r="D6" s="442"/>
      <c r="E6" s="445"/>
      <c r="F6" s="449" t="s">
        <v>639</v>
      </c>
      <c r="G6" s="451" t="s">
        <v>640</v>
      </c>
      <c r="H6" s="452"/>
      <c r="I6" s="422" t="s">
        <v>641</v>
      </c>
      <c r="J6" s="422" t="s">
        <v>642</v>
      </c>
    </row>
    <row r="7" spans="1:10" ht="20.45" customHeight="1" thickBot="1">
      <c r="A7" s="440"/>
      <c r="B7" s="443"/>
      <c r="C7" s="443"/>
      <c r="D7" s="443"/>
      <c r="E7" s="446"/>
      <c r="F7" s="450"/>
      <c r="G7" s="239" t="s">
        <v>643</v>
      </c>
      <c r="H7" s="239" t="s">
        <v>644</v>
      </c>
      <c r="I7" s="423"/>
      <c r="J7" s="423"/>
    </row>
    <row r="8" spans="1:10" ht="20.45" customHeight="1" thickBot="1">
      <c r="A8" s="240"/>
      <c r="B8" s="241"/>
      <c r="C8" s="238" t="s">
        <v>114</v>
      </c>
      <c r="D8" s="242"/>
      <c r="E8" s="242"/>
      <c r="F8" s="243"/>
      <c r="G8" s="244"/>
      <c r="H8" s="244"/>
      <c r="I8" s="243"/>
      <c r="J8" s="243"/>
    </row>
    <row r="9" spans="1:10" ht="20.45" customHeight="1" thickBot="1">
      <c r="A9" s="240"/>
      <c r="B9" s="241"/>
      <c r="C9" s="238" t="s">
        <v>130</v>
      </c>
      <c r="D9" s="242"/>
      <c r="E9" s="242"/>
      <c r="F9" s="241"/>
      <c r="G9" s="243"/>
      <c r="H9" s="241"/>
      <c r="I9" s="243"/>
      <c r="J9" s="243"/>
    </row>
    <row r="10" spans="1:10" ht="20.45" customHeight="1" thickBot="1">
      <c r="A10" s="240"/>
      <c r="B10" s="241"/>
      <c r="C10" s="245" t="s">
        <v>645</v>
      </c>
      <c r="D10" s="242"/>
      <c r="E10" s="242"/>
      <c r="F10" s="241"/>
      <c r="G10" s="243"/>
      <c r="H10" s="241"/>
      <c r="I10" s="243"/>
      <c r="J10" s="243"/>
    </row>
    <row r="11" spans="1:10" ht="28.9" customHeight="1" thickBot="1">
      <c r="A11" s="246">
        <v>2</v>
      </c>
      <c r="B11" s="247" t="s">
        <v>646</v>
      </c>
      <c r="C11" s="247" t="s">
        <v>647</v>
      </c>
      <c r="D11" s="248" t="s">
        <v>648</v>
      </c>
      <c r="E11" s="242">
        <v>98</v>
      </c>
      <c r="F11" s="292"/>
      <c r="G11" s="243"/>
      <c r="H11" s="249">
        <f>E11*F11</f>
        <v>0</v>
      </c>
      <c r="I11" s="243"/>
      <c r="J11" s="243"/>
    </row>
    <row r="12" spans="1:10" ht="30.6" customHeight="1" thickBot="1">
      <c r="A12" s="246">
        <v>4</v>
      </c>
      <c r="B12" s="247" t="s">
        <v>649</v>
      </c>
      <c r="C12" s="247" t="s">
        <v>650</v>
      </c>
      <c r="D12" s="248" t="s">
        <v>651</v>
      </c>
      <c r="E12" s="242">
        <v>5.9</v>
      </c>
      <c r="F12" s="292"/>
      <c r="G12" s="243"/>
      <c r="H12" s="249">
        <f>E12*F12</f>
        <v>0</v>
      </c>
      <c r="I12" s="243"/>
      <c r="J12" s="243"/>
    </row>
    <row r="13" spans="1:10" ht="20.45" customHeight="1" thickBot="1">
      <c r="A13" s="240"/>
      <c r="B13" s="250"/>
      <c r="C13" s="245"/>
      <c r="D13" s="250"/>
      <c r="E13" s="242"/>
      <c r="F13" s="241"/>
      <c r="G13" s="243"/>
      <c r="H13" s="249"/>
      <c r="I13" s="243"/>
      <c r="J13" s="243"/>
    </row>
    <row r="14" spans="1:10" ht="20.45" customHeight="1" thickBot="1">
      <c r="A14" s="251"/>
      <c r="B14" s="241"/>
      <c r="C14" s="238" t="s">
        <v>652</v>
      </c>
      <c r="D14" s="248"/>
      <c r="E14" s="252"/>
      <c r="F14" s="253"/>
      <c r="G14" s="241"/>
      <c r="H14" s="249"/>
      <c r="I14" s="241"/>
      <c r="J14" s="241"/>
    </row>
    <row r="15" spans="1:10" ht="20.45" customHeight="1" thickBot="1">
      <c r="A15" s="251">
        <v>5</v>
      </c>
      <c r="B15" s="247" t="s">
        <v>653</v>
      </c>
      <c r="C15" s="247" t="s">
        <v>654</v>
      </c>
      <c r="D15" s="242" t="s">
        <v>655</v>
      </c>
      <c r="E15" s="252">
        <v>98</v>
      </c>
      <c r="F15" s="293"/>
      <c r="G15" s="241"/>
      <c r="H15" s="249">
        <f aca="true" t="shared" si="0" ref="H15:H23">E15*F15</f>
        <v>0</v>
      </c>
      <c r="I15" s="241"/>
      <c r="J15" s="241"/>
    </row>
    <row r="16" spans="1:10" ht="33" customHeight="1" thickBot="1">
      <c r="A16" s="251">
        <v>6</v>
      </c>
      <c r="B16" s="247" t="s">
        <v>656</v>
      </c>
      <c r="C16" s="247" t="s">
        <v>657</v>
      </c>
      <c r="D16" s="248" t="s">
        <v>355</v>
      </c>
      <c r="E16" s="252">
        <v>588</v>
      </c>
      <c r="F16" s="293"/>
      <c r="G16" s="241"/>
      <c r="H16" s="249">
        <f t="shared" si="0"/>
        <v>0</v>
      </c>
      <c r="I16" s="241"/>
      <c r="J16" s="241"/>
    </row>
    <row r="17" spans="1:10" ht="28.9" customHeight="1" thickBot="1">
      <c r="A17" s="251">
        <v>7</v>
      </c>
      <c r="B17" s="247" t="s">
        <v>658</v>
      </c>
      <c r="C17" s="247" t="s">
        <v>659</v>
      </c>
      <c r="D17" s="248" t="s">
        <v>355</v>
      </c>
      <c r="E17" s="252">
        <v>588</v>
      </c>
      <c r="F17" s="293"/>
      <c r="G17" s="241"/>
      <c r="H17" s="249">
        <f t="shared" si="0"/>
        <v>0</v>
      </c>
      <c r="I17" s="241"/>
      <c r="J17" s="241"/>
    </row>
    <row r="18" spans="1:10" ht="29.45" customHeight="1" thickBot="1">
      <c r="A18" s="251">
        <v>8</v>
      </c>
      <c r="B18" s="247" t="s">
        <v>656</v>
      </c>
      <c r="C18" s="254" t="s">
        <v>660</v>
      </c>
      <c r="D18" s="248" t="s">
        <v>146</v>
      </c>
      <c r="E18" s="252">
        <v>33.5</v>
      </c>
      <c r="F18" s="293"/>
      <c r="G18" s="241"/>
      <c r="H18" s="249">
        <f t="shared" si="0"/>
        <v>0</v>
      </c>
      <c r="I18" s="241"/>
      <c r="J18" s="241"/>
    </row>
    <row r="19" spans="1:10" ht="32.45" customHeight="1" thickBot="1">
      <c r="A19" s="251"/>
      <c r="B19" s="247"/>
      <c r="C19" s="255" t="s">
        <v>661</v>
      </c>
      <c r="D19" s="248"/>
      <c r="E19" s="252"/>
      <c r="F19" s="253"/>
      <c r="G19" s="241"/>
      <c r="H19" s="249"/>
      <c r="I19" s="241"/>
      <c r="J19" s="241"/>
    </row>
    <row r="20" spans="1:10" ht="20.45" customHeight="1" thickBot="1">
      <c r="A20" s="251">
        <v>9</v>
      </c>
      <c r="B20" s="247" t="s">
        <v>662</v>
      </c>
      <c r="C20" s="247" t="s">
        <v>663</v>
      </c>
      <c r="D20" s="256" t="s">
        <v>651</v>
      </c>
      <c r="E20" s="252">
        <v>9.8</v>
      </c>
      <c r="F20" s="293"/>
      <c r="G20" s="241"/>
      <c r="H20" s="249">
        <f t="shared" si="0"/>
        <v>0</v>
      </c>
      <c r="I20" s="241"/>
      <c r="J20" s="241"/>
    </row>
    <row r="21" spans="1:10" ht="20.45" customHeight="1" thickBot="1">
      <c r="A21" s="251"/>
      <c r="B21" s="247"/>
      <c r="C21" s="255" t="s">
        <v>664</v>
      </c>
      <c r="D21" s="242"/>
      <c r="E21" s="252"/>
      <c r="F21" s="253"/>
      <c r="G21" s="241"/>
      <c r="H21" s="249"/>
      <c r="I21" s="241"/>
      <c r="J21" s="241"/>
    </row>
    <row r="22" spans="1:10" ht="20.45" customHeight="1" thickBot="1">
      <c r="A22" s="251">
        <v>10</v>
      </c>
      <c r="B22" s="247" t="s">
        <v>665</v>
      </c>
      <c r="C22" s="247" t="s">
        <v>666</v>
      </c>
      <c r="D22" s="242" t="s">
        <v>655</v>
      </c>
      <c r="E22" s="252">
        <v>98</v>
      </c>
      <c r="F22" s="293"/>
      <c r="G22" s="241"/>
      <c r="H22" s="249">
        <f t="shared" si="0"/>
        <v>0</v>
      </c>
      <c r="I22" s="241"/>
      <c r="J22" s="241"/>
    </row>
    <row r="23" spans="1:10" ht="20.45" customHeight="1" thickBot="1">
      <c r="A23" s="251">
        <v>11</v>
      </c>
      <c r="B23" s="247" t="s">
        <v>667</v>
      </c>
      <c r="C23" s="247" t="s">
        <v>668</v>
      </c>
      <c r="D23" s="248" t="s">
        <v>651</v>
      </c>
      <c r="E23" s="252">
        <v>2.9</v>
      </c>
      <c r="F23" s="293"/>
      <c r="G23" s="241"/>
      <c r="H23" s="249">
        <f t="shared" si="0"/>
        <v>0</v>
      </c>
      <c r="I23" s="241"/>
      <c r="J23" s="241"/>
    </row>
    <row r="24" spans="1:10" ht="20.45" customHeight="1" thickBot="1">
      <c r="A24" s="240"/>
      <c r="B24" s="241"/>
      <c r="C24" s="257" t="s">
        <v>669</v>
      </c>
      <c r="D24" s="242"/>
      <c r="E24" s="242"/>
      <c r="F24" s="241"/>
      <c r="G24" s="243"/>
      <c r="H24" s="258">
        <f>SUM(H11:H23)</f>
        <v>0</v>
      </c>
      <c r="I24" s="243"/>
      <c r="J24" s="243"/>
    </row>
    <row r="25" spans="1:10" ht="20.45" customHeight="1" thickBot="1">
      <c r="A25" s="240"/>
      <c r="B25" s="241"/>
      <c r="C25" s="238" t="s">
        <v>670</v>
      </c>
      <c r="D25" s="242"/>
      <c r="E25" s="242"/>
      <c r="F25" s="241"/>
      <c r="G25" s="243"/>
      <c r="H25" s="243"/>
      <c r="I25" s="243"/>
      <c r="J25" s="243"/>
    </row>
    <row r="26" spans="1:10" ht="28.9" customHeight="1" thickBot="1">
      <c r="A26" s="246">
        <v>12</v>
      </c>
      <c r="B26" s="241"/>
      <c r="C26" s="247" t="s">
        <v>671</v>
      </c>
      <c r="D26" s="248" t="s">
        <v>651</v>
      </c>
      <c r="E26" s="242">
        <v>4.9</v>
      </c>
      <c r="F26" s="292"/>
      <c r="G26" s="249">
        <f>E26*F26</f>
        <v>0</v>
      </c>
      <c r="H26" s="243"/>
      <c r="I26" s="243"/>
      <c r="J26" s="259">
        <v>6.86</v>
      </c>
    </row>
    <row r="27" spans="1:10" ht="20.45" customHeight="1" thickBot="1">
      <c r="A27" s="246">
        <v>13</v>
      </c>
      <c r="B27" s="241"/>
      <c r="C27" s="247" t="s">
        <v>672</v>
      </c>
      <c r="D27" s="248" t="s">
        <v>673</v>
      </c>
      <c r="E27" s="242">
        <v>588</v>
      </c>
      <c r="F27" s="292"/>
      <c r="G27" s="249">
        <f>E27*F27</f>
        <v>0</v>
      </c>
      <c r="H27" s="243"/>
      <c r="I27" s="259">
        <v>1E-05</v>
      </c>
      <c r="J27" s="259">
        <v>0.00588</v>
      </c>
    </row>
    <row r="28" spans="1:10" ht="39.6" customHeight="1" thickBot="1">
      <c r="A28" s="246">
        <v>14</v>
      </c>
      <c r="B28" s="241"/>
      <c r="C28" s="247" t="s">
        <v>674</v>
      </c>
      <c r="D28" s="248" t="s">
        <v>675</v>
      </c>
      <c r="E28" s="242">
        <v>0.07</v>
      </c>
      <c r="F28" s="292"/>
      <c r="G28" s="249">
        <f>E28*F28</f>
        <v>0</v>
      </c>
      <c r="H28" s="243"/>
      <c r="I28" s="259">
        <v>0.001</v>
      </c>
      <c r="J28" s="259">
        <v>7E-05</v>
      </c>
    </row>
    <row r="29" spans="1:10" ht="20.45" customHeight="1" thickBot="1">
      <c r="A29" s="246">
        <v>15</v>
      </c>
      <c r="B29" s="241"/>
      <c r="C29" s="247" t="s">
        <v>676</v>
      </c>
      <c r="D29" s="248" t="s">
        <v>648</v>
      </c>
      <c r="E29" s="242">
        <v>107.8</v>
      </c>
      <c r="F29" s="293"/>
      <c r="G29" s="249">
        <f>E29*F29</f>
        <v>0</v>
      </c>
      <c r="H29" s="241"/>
      <c r="I29" s="259">
        <v>0.002</v>
      </c>
      <c r="J29" s="259">
        <v>0.22</v>
      </c>
    </row>
    <row r="30" spans="1:10" ht="20.45" customHeight="1" thickBot="1">
      <c r="A30" s="246"/>
      <c r="B30" s="241"/>
      <c r="C30" s="245" t="s">
        <v>677</v>
      </c>
      <c r="D30" s="248"/>
      <c r="E30" s="253"/>
      <c r="F30" s="260"/>
      <c r="G30" s="249"/>
      <c r="H30" s="241"/>
      <c r="I30" s="241"/>
      <c r="J30" s="241"/>
    </row>
    <row r="31" spans="1:10" ht="20.45" customHeight="1" thickBot="1">
      <c r="A31" s="246">
        <v>16</v>
      </c>
      <c r="B31" s="241"/>
      <c r="C31" s="247" t="s">
        <v>678</v>
      </c>
      <c r="D31" s="248" t="s">
        <v>651</v>
      </c>
      <c r="E31" s="242">
        <v>14.7</v>
      </c>
      <c r="F31" s="294"/>
      <c r="G31" s="249">
        <f>E31*F31</f>
        <v>0</v>
      </c>
      <c r="H31" s="243"/>
      <c r="I31" s="259">
        <v>0.5</v>
      </c>
      <c r="J31" s="259">
        <v>7.35</v>
      </c>
    </row>
    <row r="32" spans="1:10" ht="20.45" customHeight="1" thickBot="1">
      <c r="A32" s="246"/>
      <c r="B32" s="241"/>
      <c r="C32" s="245" t="s">
        <v>679</v>
      </c>
      <c r="D32" s="248"/>
      <c r="E32" s="242"/>
      <c r="F32" s="261"/>
      <c r="G32" s="249"/>
      <c r="H32" s="243"/>
      <c r="I32" s="241"/>
      <c r="J32" s="241"/>
    </row>
    <row r="33" spans="1:10" ht="20.45" customHeight="1" thickBot="1">
      <c r="A33" s="246">
        <v>17</v>
      </c>
      <c r="B33" s="241"/>
      <c r="C33" s="247" t="s">
        <v>680</v>
      </c>
      <c r="D33" s="248" t="s">
        <v>146</v>
      </c>
      <c r="E33" s="252">
        <v>33.5</v>
      </c>
      <c r="F33" s="293"/>
      <c r="G33" s="249">
        <f>E33*F33</f>
        <v>0</v>
      </c>
      <c r="H33" s="241"/>
      <c r="I33" s="259">
        <v>0.00017</v>
      </c>
      <c r="J33" s="259">
        <v>0.005695</v>
      </c>
    </row>
    <row r="34" spans="1:15" ht="20.45" customHeight="1" thickBot="1">
      <c r="A34" s="246">
        <v>18</v>
      </c>
      <c r="B34" s="241"/>
      <c r="C34" s="257" t="s">
        <v>681</v>
      </c>
      <c r="D34" s="242"/>
      <c r="E34" s="242"/>
      <c r="F34" s="241"/>
      <c r="G34" s="249">
        <f>SUM(G26:G33)*0.01</f>
        <v>0</v>
      </c>
      <c r="H34" s="243"/>
      <c r="I34" s="241"/>
      <c r="J34" s="241"/>
      <c r="O34" s="262"/>
    </row>
    <row r="35" spans="1:15" ht="20.45" customHeight="1" thickBot="1">
      <c r="A35" s="246"/>
      <c r="B35" s="241"/>
      <c r="C35" s="238" t="s">
        <v>682</v>
      </c>
      <c r="D35" s="242"/>
      <c r="E35" s="242"/>
      <c r="F35" s="241"/>
      <c r="G35" s="241"/>
      <c r="H35" s="243"/>
      <c r="I35" s="241"/>
      <c r="J35" s="241"/>
      <c r="M35" s="263"/>
      <c r="O35" s="262"/>
    </row>
    <row r="36" spans="1:10" ht="20.45" customHeight="1" thickBot="1">
      <c r="A36" s="246"/>
      <c r="B36" s="241"/>
      <c r="C36" s="238" t="s">
        <v>683</v>
      </c>
      <c r="D36" s="242"/>
      <c r="E36" s="242"/>
      <c r="F36" s="241"/>
      <c r="G36" s="241"/>
      <c r="H36" s="243"/>
      <c r="I36" s="241"/>
      <c r="J36" s="241"/>
    </row>
    <row r="37" spans="1:10" ht="20.45" customHeight="1" thickBot="1">
      <c r="A37" s="246"/>
      <c r="B37" s="241"/>
      <c r="C37" s="238" t="s">
        <v>684</v>
      </c>
      <c r="D37" s="248"/>
      <c r="E37" s="242"/>
      <c r="F37" s="241"/>
      <c r="G37" s="241"/>
      <c r="H37" s="243"/>
      <c r="I37" s="241"/>
      <c r="J37" s="241"/>
    </row>
    <row r="38" spans="1:10" ht="20.45" customHeight="1" thickBot="1">
      <c r="A38" s="246">
        <v>19</v>
      </c>
      <c r="B38" s="241"/>
      <c r="C38" s="264" t="s">
        <v>685</v>
      </c>
      <c r="D38" s="248" t="s">
        <v>355</v>
      </c>
      <c r="E38" s="242">
        <v>588</v>
      </c>
      <c r="F38" s="292"/>
      <c r="G38" s="249">
        <f>E38*F38</f>
        <v>0</v>
      </c>
      <c r="H38" s="243"/>
      <c r="I38" s="259">
        <v>0.002</v>
      </c>
      <c r="J38" s="259">
        <v>1.416</v>
      </c>
    </row>
    <row r="39" spans="1:10" ht="20.45" customHeight="1" thickBot="1">
      <c r="A39" s="246"/>
      <c r="B39" s="241"/>
      <c r="C39" s="257" t="s">
        <v>686</v>
      </c>
      <c r="D39" s="242"/>
      <c r="E39" s="242"/>
      <c r="F39" s="241"/>
      <c r="G39" s="249">
        <f>G38*0.1</f>
        <v>0</v>
      </c>
      <c r="H39" s="243"/>
      <c r="I39" s="241"/>
      <c r="J39" s="243"/>
    </row>
    <row r="40" spans="1:15" ht="30.6" customHeight="1" thickBot="1">
      <c r="A40" s="246">
        <v>20</v>
      </c>
      <c r="B40" s="241" t="s">
        <v>687</v>
      </c>
      <c r="C40" s="265" t="s">
        <v>688</v>
      </c>
      <c r="D40" s="242" t="s">
        <v>213</v>
      </c>
      <c r="E40" s="242">
        <f>SUM(J26:J39)</f>
        <v>15.857645</v>
      </c>
      <c r="F40" s="292"/>
      <c r="G40" s="249">
        <f>E40*F40</f>
        <v>0</v>
      </c>
      <c r="H40" s="243"/>
      <c r="I40" s="241"/>
      <c r="J40" s="243"/>
      <c r="O40" s="262"/>
    </row>
    <row r="41" spans="1:15" ht="30" customHeight="1" thickBot="1">
      <c r="A41" s="266"/>
      <c r="B41" s="267"/>
      <c r="C41" s="265" t="s">
        <v>689</v>
      </c>
      <c r="D41" s="268"/>
      <c r="E41" s="268"/>
      <c r="F41" s="267"/>
      <c r="G41" s="269"/>
      <c r="H41" s="269"/>
      <c r="I41" s="269"/>
      <c r="J41" s="269"/>
      <c r="O41" s="262"/>
    </row>
    <row r="42" spans="1:15" ht="20.45" customHeight="1" thickBot="1">
      <c r="A42" s="270"/>
      <c r="B42" s="271"/>
      <c r="C42" s="265"/>
      <c r="D42" s="272"/>
      <c r="E42" s="272"/>
      <c r="F42" s="271"/>
      <c r="G42" s="273"/>
      <c r="H42" s="273"/>
      <c r="I42" s="273"/>
      <c r="J42" s="273"/>
      <c r="O42" s="262"/>
    </row>
    <row r="43" spans="1:13" ht="20.45" customHeight="1" thickBot="1">
      <c r="A43" s="274"/>
      <c r="B43" s="261"/>
      <c r="C43" s="275" t="s">
        <v>690</v>
      </c>
      <c r="D43" s="276"/>
      <c r="E43" s="276"/>
      <c r="F43" s="261"/>
      <c r="G43" s="277">
        <f>SUM(G26:G42)</f>
        <v>0</v>
      </c>
      <c r="H43" s="244"/>
      <c r="I43" s="244"/>
      <c r="J43" s="244"/>
      <c r="L43" s="278"/>
      <c r="M43" s="278"/>
    </row>
    <row r="44" spans="1:13" ht="20.45" customHeight="1">
      <c r="A44" s="279"/>
      <c r="B44" s="279"/>
      <c r="C44" s="280"/>
      <c r="D44" s="279"/>
      <c r="E44" s="279"/>
      <c r="F44" s="279"/>
      <c r="G44" s="279"/>
      <c r="H44" s="279"/>
      <c r="I44" s="279"/>
      <c r="J44" s="279"/>
      <c r="L44" s="281"/>
      <c r="M44" s="278"/>
    </row>
    <row r="45" spans="1:13" ht="20.45" customHeight="1" thickBot="1">
      <c r="A45" s="279"/>
      <c r="B45" s="279"/>
      <c r="C45" s="280"/>
      <c r="D45" s="279"/>
      <c r="E45" s="279"/>
      <c r="F45" s="279"/>
      <c r="G45" s="279"/>
      <c r="H45" s="279"/>
      <c r="I45" s="279"/>
      <c r="J45" s="279"/>
      <c r="L45" s="278"/>
      <c r="M45" s="278"/>
    </row>
    <row r="46" spans="1:15" ht="20.45" customHeight="1" thickBot="1">
      <c r="A46" s="282"/>
      <c r="B46" s="261" t="s">
        <v>691</v>
      </c>
      <c r="C46" s="283"/>
      <c r="D46" s="276"/>
      <c r="E46" s="261"/>
      <c r="F46" s="261"/>
      <c r="G46" s="261"/>
      <c r="H46" s="284"/>
      <c r="I46" s="261"/>
      <c r="J46" s="261"/>
      <c r="L46" s="278"/>
      <c r="M46" s="278"/>
      <c r="O46" s="262"/>
    </row>
    <row r="47" spans="1:13" ht="20.45" customHeight="1" thickBot="1">
      <c r="A47" s="285"/>
      <c r="B47" s="241"/>
      <c r="C47" s="286" t="s">
        <v>692</v>
      </c>
      <c r="D47" s="242"/>
      <c r="E47" s="241"/>
      <c r="F47" s="241"/>
      <c r="G47" s="241"/>
      <c r="H47" s="258">
        <f>H24</f>
        <v>0</v>
      </c>
      <c r="I47" s="241"/>
      <c r="J47" s="241"/>
      <c r="L47" s="287"/>
      <c r="M47" s="278"/>
    </row>
    <row r="48" spans="1:13" ht="20.45" customHeight="1" thickBot="1">
      <c r="A48" s="285"/>
      <c r="B48" s="241"/>
      <c r="C48" s="286"/>
      <c r="D48" s="242"/>
      <c r="E48" s="241"/>
      <c r="F48" s="241"/>
      <c r="G48" s="241"/>
      <c r="H48" s="258"/>
      <c r="I48" s="241"/>
      <c r="J48" s="241"/>
      <c r="L48" s="278"/>
      <c r="M48" s="278"/>
    </row>
    <row r="49" spans="1:13" ht="20.45" customHeight="1" thickBot="1">
      <c r="A49" s="285"/>
      <c r="B49" s="241"/>
      <c r="C49" s="286"/>
      <c r="D49" s="242"/>
      <c r="E49" s="241"/>
      <c r="F49" s="241"/>
      <c r="G49" s="241"/>
      <c r="H49" s="257"/>
      <c r="I49" s="241"/>
      <c r="J49" s="241"/>
      <c r="L49" s="278"/>
      <c r="M49" s="278"/>
    </row>
    <row r="50" spans="1:15" ht="20.45" customHeight="1" thickBot="1">
      <c r="A50" s="285"/>
      <c r="B50" s="241"/>
      <c r="C50" s="286" t="s">
        <v>693</v>
      </c>
      <c r="D50" s="242"/>
      <c r="E50" s="241"/>
      <c r="F50" s="241"/>
      <c r="G50" s="258">
        <f>G43</f>
        <v>0</v>
      </c>
      <c r="H50" s="241"/>
      <c r="I50" s="241"/>
      <c r="J50" s="241"/>
      <c r="O50" s="262"/>
    </row>
    <row r="51" spans="1:15" ht="20.45" customHeight="1" thickBot="1">
      <c r="A51" s="285"/>
      <c r="B51" s="241"/>
      <c r="C51" s="286"/>
      <c r="D51" s="242"/>
      <c r="E51" s="241"/>
      <c r="F51" s="241"/>
      <c r="G51" s="288"/>
      <c r="H51" s="241"/>
      <c r="I51" s="241"/>
      <c r="J51" s="241"/>
      <c r="O51" s="262"/>
    </row>
    <row r="52" spans="1:15" ht="20.45" customHeight="1" thickBot="1">
      <c r="A52" s="285"/>
      <c r="B52" s="241"/>
      <c r="C52" s="286" t="s">
        <v>849</v>
      </c>
      <c r="D52" s="242"/>
      <c r="E52" s="241"/>
      <c r="F52" s="241"/>
      <c r="G52" s="424">
        <f>SUM(H47+G50)</f>
        <v>0</v>
      </c>
      <c r="H52" s="425"/>
      <c r="I52" s="241"/>
      <c r="J52" s="241"/>
      <c r="O52" s="262"/>
    </row>
    <row r="53" spans="1:10" ht="20.45" customHeight="1" thickBot="1">
      <c r="A53" s="285"/>
      <c r="B53" s="241"/>
      <c r="C53" s="241"/>
      <c r="D53" s="242"/>
      <c r="E53" s="241"/>
      <c r="F53" s="241"/>
      <c r="G53" s="241"/>
      <c r="H53" s="241"/>
      <c r="I53" s="241"/>
      <c r="J53" s="241"/>
    </row>
  </sheetData>
  <sheetProtection algorithmName="SHA-512" hashValue="fz8VTD8VMZbFCcVa6cYfWdOsd9NKEXIC3xdzKYKSR/dh/KC5jDxGSrqnsEuOlCdp+XPWYEcEzwd0tADIF5jnAA==" saltValue="mva0N/go2B/Q4aGOgQSZHw==" spinCount="100000" sheet="1" objects="1" scenarios="1" selectLockedCells="1"/>
  <mergeCells count="13">
    <mergeCell ref="I6:I7"/>
    <mergeCell ref="J6:J7"/>
    <mergeCell ref="G52:H52"/>
    <mergeCell ref="A3:E4"/>
    <mergeCell ref="F3:J4"/>
    <mergeCell ref="A5:A7"/>
    <mergeCell ref="B5:B7"/>
    <mergeCell ref="C5:C7"/>
    <mergeCell ref="D5:D7"/>
    <mergeCell ref="E5:E7"/>
    <mergeCell ref="I5:J5"/>
    <mergeCell ref="F6:F7"/>
    <mergeCell ref="G6:H6"/>
  </mergeCells>
  <printOptions/>
  <pageMargins left="0.7" right="0.7" top="0.787401575" bottom="0.787401575" header="0.3" footer="0.3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L82"/>
  <sheetViews>
    <sheetView workbookViewId="0" topLeftCell="A32">
      <selection activeCell="H30" sqref="H30"/>
    </sheetView>
  </sheetViews>
  <sheetFormatPr defaultColWidth="9.140625" defaultRowHeight="12"/>
  <cols>
    <col min="1" max="1" width="8.8515625" style="295" customWidth="1"/>
    <col min="2" max="2" width="9.421875" style="295" customWidth="1"/>
    <col min="3" max="3" width="45.140625" style="295" customWidth="1"/>
    <col min="4" max="4" width="9.140625" style="295" customWidth="1"/>
    <col min="5" max="8" width="9.28125" style="295" bestFit="1" customWidth="1"/>
    <col min="9" max="9" width="9.7109375" style="295" bestFit="1" customWidth="1"/>
    <col min="10" max="10" width="9.28125" style="295" bestFit="1" customWidth="1"/>
    <col min="11" max="11" width="9.7109375" style="295" bestFit="1" customWidth="1"/>
    <col min="12" max="12" width="9.28125" style="295" bestFit="1" customWidth="1"/>
    <col min="13" max="16384" width="9.140625" style="295" customWidth="1"/>
  </cols>
  <sheetData>
    <row r="4" spans="1:12" ht="18">
      <c r="A4" s="456" t="s">
        <v>695</v>
      </c>
      <c r="B4" s="456"/>
      <c r="C4" s="457"/>
      <c r="D4" s="457"/>
      <c r="E4" s="457"/>
      <c r="F4" s="457"/>
      <c r="G4" s="457"/>
      <c r="H4" s="457"/>
      <c r="I4" s="457"/>
      <c r="J4" s="457"/>
      <c r="K4" s="457"/>
      <c r="L4" s="457"/>
    </row>
    <row r="5" spans="1:12" ht="18">
      <c r="A5" s="458" t="s">
        <v>696</v>
      </c>
      <c r="B5" s="458"/>
      <c r="C5" s="459"/>
      <c r="D5" s="459"/>
      <c r="E5" s="459"/>
      <c r="F5" s="459"/>
      <c r="G5" s="459"/>
      <c r="H5" s="459"/>
      <c r="I5" s="459"/>
      <c r="J5" s="459"/>
      <c r="K5" s="459"/>
      <c r="L5" s="459"/>
    </row>
    <row r="6" spans="1:12" ht="18">
      <c r="A6" s="296"/>
      <c r="B6" s="296"/>
      <c r="C6" s="297"/>
      <c r="D6" s="297"/>
      <c r="E6" s="297"/>
      <c r="F6" s="297"/>
      <c r="G6" s="297"/>
      <c r="H6" s="297"/>
      <c r="I6" s="297"/>
      <c r="J6" s="297"/>
      <c r="K6" s="297"/>
      <c r="L6" s="297"/>
    </row>
    <row r="7" spans="1:3" ht="15.75">
      <c r="A7" s="298" t="s">
        <v>697</v>
      </c>
      <c r="B7" s="298"/>
      <c r="C7" s="299" t="s">
        <v>698</v>
      </c>
    </row>
    <row r="8" spans="1:3" ht="15.75">
      <c r="A8" s="298" t="s">
        <v>699</v>
      </c>
      <c r="B8" s="298"/>
      <c r="C8" s="299" t="s">
        <v>700</v>
      </c>
    </row>
    <row r="9" spans="1:3" ht="15.75">
      <c r="A9" s="298" t="s">
        <v>701</v>
      </c>
      <c r="B9" s="298"/>
      <c r="C9" s="299" t="s">
        <v>702</v>
      </c>
    </row>
    <row r="10" spans="1:2" ht="13.5">
      <c r="A10" s="298"/>
      <c r="B10" s="298"/>
    </row>
    <row r="11" spans="1:3" ht="18">
      <c r="A11" s="298" t="s">
        <v>703</v>
      </c>
      <c r="B11" s="298"/>
      <c r="C11" s="300" t="s">
        <v>704</v>
      </c>
    </row>
    <row r="12" spans="1:3" ht="18">
      <c r="A12" s="298"/>
      <c r="B12" s="298"/>
      <c r="C12" s="300"/>
    </row>
    <row r="13" spans="3:11" ht="12">
      <c r="C13" s="460" t="s">
        <v>705</v>
      </c>
      <c r="D13" s="461"/>
      <c r="E13" s="461"/>
      <c r="F13" s="461"/>
      <c r="G13" s="461"/>
      <c r="H13" s="461"/>
      <c r="I13" s="461"/>
      <c r="J13" s="461"/>
      <c r="K13" s="461"/>
    </row>
    <row r="14" spans="3:11" ht="12">
      <c r="C14" s="462"/>
      <c r="D14" s="461"/>
      <c r="E14" s="461"/>
      <c r="F14" s="461"/>
      <c r="G14" s="461"/>
      <c r="H14" s="461"/>
      <c r="I14" s="461"/>
      <c r="J14" s="461"/>
      <c r="K14" s="461"/>
    </row>
    <row r="15" spans="3:11" ht="13.5" thickBot="1">
      <c r="C15" s="301"/>
      <c r="D15" s="302"/>
      <c r="E15" s="302"/>
      <c r="F15" s="302"/>
      <c r="G15" s="302"/>
      <c r="H15" s="302"/>
      <c r="I15" s="302"/>
      <c r="J15" s="302"/>
      <c r="K15" s="302"/>
    </row>
    <row r="16" spans="6:12" ht="16.5" thickBot="1">
      <c r="F16" s="463" t="s">
        <v>706</v>
      </c>
      <c r="G16" s="464"/>
      <c r="H16" s="464"/>
      <c r="I16" s="465"/>
      <c r="J16" s="466">
        <f>SUM(L22,L34)</f>
        <v>0</v>
      </c>
      <c r="K16" s="467"/>
      <c r="L16" s="468"/>
    </row>
    <row r="18" spans="3:12" ht="28.9" customHeight="1">
      <c r="C18" s="453" t="s">
        <v>707</v>
      </c>
      <c r="D18" s="454"/>
      <c r="E18" s="454"/>
      <c r="F18" s="454"/>
      <c r="G18" s="454"/>
      <c r="H18" s="454"/>
      <c r="I18" s="454"/>
      <c r="J18" s="454"/>
      <c r="K18" s="454"/>
      <c r="L18" s="455"/>
    </row>
    <row r="19" spans="3:12" ht="12">
      <c r="C19" s="303"/>
      <c r="D19" s="302"/>
      <c r="E19" s="302"/>
      <c r="F19" s="302"/>
      <c r="G19" s="302"/>
      <c r="H19" s="302"/>
      <c r="I19" s="302"/>
      <c r="J19" s="302"/>
      <c r="K19" s="302"/>
      <c r="L19" s="302"/>
    </row>
    <row r="20" spans="1:12" ht="38.25">
      <c r="A20" s="304" t="s">
        <v>708</v>
      </c>
      <c r="B20" s="305" t="s">
        <v>709</v>
      </c>
      <c r="C20" s="306" t="s">
        <v>710</v>
      </c>
      <c r="D20" s="307" t="s">
        <v>711</v>
      </c>
      <c r="E20" s="308" t="s">
        <v>712</v>
      </c>
      <c r="F20" s="309" t="s">
        <v>713</v>
      </c>
      <c r="G20" s="309" t="s">
        <v>714</v>
      </c>
      <c r="H20" s="309" t="s">
        <v>715</v>
      </c>
      <c r="I20" s="309" t="s">
        <v>716</v>
      </c>
      <c r="J20" s="310" t="s">
        <v>717</v>
      </c>
      <c r="K20" s="309" t="s">
        <v>718</v>
      </c>
      <c r="L20" s="311" t="s">
        <v>719</v>
      </c>
    </row>
    <row r="21" spans="1:12" ht="13.5">
      <c r="A21" s="312"/>
      <c r="B21" s="312"/>
      <c r="C21" s="313"/>
      <c r="D21" s="314"/>
      <c r="E21" s="315"/>
      <c r="F21" s="315"/>
      <c r="G21" s="316"/>
      <c r="H21" s="316"/>
      <c r="I21" s="316"/>
      <c r="J21" s="317"/>
      <c r="K21" s="318"/>
      <c r="L21" s="319"/>
    </row>
    <row r="22" spans="1:12" ht="13.5">
      <c r="A22" s="2" t="s">
        <v>720</v>
      </c>
      <c r="B22" s="3"/>
      <c r="C22" s="3" t="s">
        <v>721</v>
      </c>
      <c r="D22" s="4"/>
      <c r="E22" s="5"/>
      <c r="F22" s="6"/>
      <c r="G22" s="6"/>
      <c r="H22" s="6"/>
      <c r="I22" s="6"/>
      <c r="J22" s="7"/>
      <c r="K22" s="6"/>
      <c r="L22" s="8">
        <f>SUM(K23:K32)</f>
        <v>0</v>
      </c>
    </row>
    <row r="23" spans="1:12" ht="16.15" customHeight="1">
      <c r="A23" s="9" t="s">
        <v>722</v>
      </c>
      <c r="B23" s="10" t="s">
        <v>723</v>
      </c>
      <c r="C23" s="11" t="s">
        <v>724</v>
      </c>
      <c r="D23" s="12" t="s">
        <v>725</v>
      </c>
      <c r="E23" s="13">
        <v>55.6</v>
      </c>
      <c r="F23" s="38"/>
      <c r="G23" s="15">
        <f aca="true" t="shared" si="0" ref="G23:G32">E23*F23</f>
        <v>0</v>
      </c>
      <c r="H23" s="14"/>
      <c r="I23" s="15">
        <f aca="true" t="shared" si="1" ref="I23:I32">E23*H23</f>
        <v>0</v>
      </c>
      <c r="J23" s="42">
        <f aca="true" t="shared" si="2" ref="J23:K32">+F23+H23</f>
        <v>0</v>
      </c>
      <c r="K23" s="16">
        <f t="shared" si="2"/>
        <v>0</v>
      </c>
      <c r="L23" s="17"/>
    </row>
    <row r="24" spans="1:12" ht="15.6" customHeight="1">
      <c r="A24" s="18" t="s">
        <v>726</v>
      </c>
      <c r="B24" s="19" t="s">
        <v>727</v>
      </c>
      <c r="C24" s="20" t="s">
        <v>728</v>
      </c>
      <c r="D24" s="21" t="s">
        <v>729</v>
      </c>
      <c r="E24" s="22">
        <v>35</v>
      </c>
      <c r="F24" s="23"/>
      <c r="G24" s="24">
        <f>E24*F24</f>
        <v>0</v>
      </c>
      <c r="H24" s="23"/>
      <c r="I24" s="24">
        <f>E24*H24</f>
        <v>0</v>
      </c>
      <c r="J24" s="43">
        <f t="shared" si="2"/>
        <v>0</v>
      </c>
      <c r="K24" s="25">
        <f t="shared" si="2"/>
        <v>0</v>
      </c>
      <c r="L24" s="26"/>
    </row>
    <row r="25" spans="1:12" ht="15.6" customHeight="1">
      <c r="A25" s="18" t="s">
        <v>730</v>
      </c>
      <c r="B25" s="19" t="s">
        <v>727</v>
      </c>
      <c r="C25" s="20" t="s">
        <v>731</v>
      </c>
      <c r="D25" s="21" t="s">
        <v>729</v>
      </c>
      <c r="E25" s="22">
        <v>35</v>
      </c>
      <c r="F25" s="23"/>
      <c r="G25" s="24">
        <f>E25*F25</f>
        <v>0</v>
      </c>
      <c r="H25" s="23"/>
      <c r="I25" s="24">
        <f>E25*H25</f>
        <v>0</v>
      </c>
      <c r="J25" s="43">
        <f t="shared" si="2"/>
        <v>0</v>
      </c>
      <c r="K25" s="25">
        <f t="shared" si="2"/>
        <v>0</v>
      </c>
      <c r="L25" s="26"/>
    </row>
    <row r="26" spans="1:12" ht="16.15" customHeight="1">
      <c r="A26" s="18" t="s">
        <v>732</v>
      </c>
      <c r="B26" s="19" t="s">
        <v>733</v>
      </c>
      <c r="C26" s="20" t="s">
        <v>734</v>
      </c>
      <c r="D26" s="21" t="s">
        <v>725</v>
      </c>
      <c r="E26" s="22">
        <v>8.3</v>
      </c>
      <c r="F26" s="23"/>
      <c r="G26" s="24">
        <f t="shared" si="0"/>
        <v>0</v>
      </c>
      <c r="H26" s="23"/>
      <c r="I26" s="24">
        <f t="shared" si="1"/>
        <v>0</v>
      </c>
      <c r="J26" s="43">
        <f t="shared" si="2"/>
        <v>0</v>
      </c>
      <c r="K26" s="25">
        <f t="shared" si="2"/>
        <v>0</v>
      </c>
      <c r="L26" s="26"/>
    </row>
    <row r="27" spans="1:12" ht="13.9" customHeight="1">
      <c r="A27" s="18" t="s">
        <v>735</v>
      </c>
      <c r="B27" s="19" t="s">
        <v>736</v>
      </c>
      <c r="C27" s="20" t="s">
        <v>737</v>
      </c>
      <c r="D27" s="21" t="s">
        <v>725</v>
      </c>
      <c r="E27" s="22">
        <v>16.5</v>
      </c>
      <c r="F27" s="23"/>
      <c r="G27" s="24">
        <f t="shared" si="0"/>
        <v>0</v>
      </c>
      <c r="H27" s="23"/>
      <c r="I27" s="24">
        <f t="shared" si="1"/>
        <v>0</v>
      </c>
      <c r="J27" s="43">
        <f t="shared" si="2"/>
        <v>0</v>
      </c>
      <c r="K27" s="25">
        <f t="shared" si="2"/>
        <v>0</v>
      </c>
      <c r="L27" s="26"/>
    </row>
    <row r="28" spans="1:12" ht="13.9" customHeight="1">
      <c r="A28" s="18" t="s">
        <v>738</v>
      </c>
      <c r="B28" s="19" t="s">
        <v>739</v>
      </c>
      <c r="C28" s="20" t="s">
        <v>740</v>
      </c>
      <c r="D28" s="21" t="s">
        <v>725</v>
      </c>
      <c r="E28" s="22">
        <v>30.8</v>
      </c>
      <c r="F28" s="23"/>
      <c r="G28" s="24">
        <f t="shared" si="0"/>
        <v>0</v>
      </c>
      <c r="H28" s="23"/>
      <c r="I28" s="24">
        <f t="shared" si="1"/>
        <v>0</v>
      </c>
      <c r="J28" s="43">
        <f t="shared" si="2"/>
        <v>0</v>
      </c>
      <c r="K28" s="25">
        <f t="shared" si="2"/>
        <v>0</v>
      </c>
      <c r="L28" s="26"/>
    </row>
    <row r="29" spans="1:12" ht="30.6" customHeight="1">
      <c r="A29" s="18" t="s">
        <v>741</v>
      </c>
      <c r="B29" s="19" t="s">
        <v>739</v>
      </c>
      <c r="C29" s="20" t="s">
        <v>742</v>
      </c>
      <c r="D29" s="21" t="s">
        <v>725</v>
      </c>
      <c r="E29" s="22">
        <v>30.8</v>
      </c>
      <c r="F29" s="23"/>
      <c r="G29" s="24">
        <f t="shared" si="0"/>
        <v>0</v>
      </c>
      <c r="H29" s="23"/>
      <c r="I29" s="24">
        <f t="shared" si="1"/>
        <v>0</v>
      </c>
      <c r="J29" s="43">
        <f t="shared" si="2"/>
        <v>0</v>
      </c>
      <c r="K29" s="25">
        <f t="shared" si="2"/>
        <v>0</v>
      </c>
      <c r="L29" s="26"/>
    </row>
    <row r="30" spans="1:12" ht="31.15" customHeight="1">
      <c r="A30" s="18" t="s">
        <v>743</v>
      </c>
      <c r="B30" s="19" t="s">
        <v>744</v>
      </c>
      <c r="C30" s="20" t="s">
        <v>745</v>
      </c>
      <c r="D30" s="21" t="s">
        <v>725</v>
      </c>
      <c r="E30" s="22">
        <v>24.8</v>
      </c>
      <c r="F30" s="23"/>
      <c r="G30" s="24">
        <f t="shared" si="0"/>
        <v>0</v>
      </c>
      <c r="H30" s="23"/>
      <c r="I30" s="24">
        <f t="shared" si="1"/>
        <v>0</v>
      </c>
      <c r="J30" s="43">
        <f t="shared" si="2"/>
        <v>0</v>
      </c>
      <c r="K30" s="25">
        <f t="shared" si="2"/>
        <v>0</v>
      </c>
      <c r="L30" s="26"/>
    </row>
    <row r="31" spans="1:12" ht="28.9" customHeight="1">
      <c r="A31" s="18" t="s">
        <v>746</v>
      </c>
      <c r="B31" s="19" t="s">
        <v>744</v>
      </c>
      <c r="C31" s="20" t="s">
        <v>747</v>
      </c>
      <c r="D31" s="21" t="s">
        <v>725</v>
      </c>
      <c r="E31" s="22">
        <v>124</v>
      </c>
      <c r="F31" s="23"/>
      <c r="G31" s="24">
        <f t="shared" si="0"/>
        <v>0</v>
      </c>
      <c r="H31" s="23"/>
      <c r="I31" s="24">
        <f t="shared" si="1"/>
        <v>0</v>
      </c>
      <c r="J31" s="43">
        <f t="shared" si="2"/>
        <v>0</v>
      </c>
      <c r="K31" s="25">
        <f t="shared" si="2"/>
        <v>0</v>
      </c>
      <c r="L31" s="26"/>
    </row>
    <row r="32" spans="1:12" ht="16.9" customHeight="1">
      <c r="A32" s="18" t="s">
        <v>748</v>
      </c>
      <c r="B32" s="19" t="s">
        <v>744</v>
      </c>
      <c r="C32" s="20" t="s">
        <v>749</v>
      </c>
      <c r="D32" s="21" t="s">
        <v>725</v>
      </c>
      <c r="E32" s="22">
        <v>24.8</v>
      </c>
      <c r="F32" s="23"/>
      <c r="G32" s="24">
        <f t="shared" si="0"/>
        <v>0</v>
      </c>
      <c r="H32" s="23"/>
      <c r="I32" s="24">
        <f t="shared" si="1"/>
        <v>0</v>
      </c>
      <c r="J32" s="44">
        <f t="shared" si="2"/>
        <v>0</v>
      </c>
      <c r="K32" s="25">
        <f t="shared" si="2"/>
        <v>0</v>
      </c>
      <c r="L32" s="26"/>
    </row>
    <row r="33" spans="1:12" ht="12">
      <c r="A33" s="27"/>
      <c r="B33" s="28"/>
      <c r="C33" s="29"/>
      <c r="D33" s="12"/>
      <c r="E33" s="13"/>
      <c r="F33" s="30"/>
      <c r="G33" s="30"/>
      <c r="H33" s="30"/>
      <c r="I33" s="30"/>
      <c r="J33" s="31"/>
      <c r="K33" s="32"/>
      <c r="L33" s="33"/>
    </row>
    <row r="34" spans="1:12" ht="13.5">
      <c r="A34" s="2" t="s">
        <v>750</v>
      </c>
      <c r="B34" s="3"/>
      <c r="C34" s="3" t="s">
        <v>751</v>
      </c>
      <c r="D34" s="4"/>
      <c r="E34" s="34"/>
      <c r="F34" s="6"/>
      <c r="G34" s="6"/>
      <c r="H34" s="6"/>
      <c r="I34" s="6"/>
      <c r="J34" s="7"/>
      <c r="K34" s="6"/>
      <c r="L34" s="8">
        <f>SUM(K35:K48)</f>
        <v>0</v>
      </c>
    </row>
    <row r="35" spans="1:12" ht="17.45" customHeight="1">
      <c r="A35" s="35" t="s">
        <v>752</v>
      </c>
      <c r="B35" s="19" t="s">
        <v>753</v>
      </c>
      <c r="C35" s="36" t="s">
        <v>754</v>
      </c>
      <c r="D35" s="21" t="s">
        <v>146</v>
      </c>
      <c r="E35" s="37">
        <v>6</v>
      </c>
      <c r="F35" s="23"/>
      <c r="G35" s="24">
        <f aca="true" t="shared" si="3" ref="G35:G46">E35*F35</f>
        <v>0</v>
      </c>
      <c r="H35" s="23"/>
      <c r="I35" s="24">
        <f aca="true" t="shared" si="4" ref="I35:I46">E35*H35</f>
        <v>0</v>
      </c>
      <c r="J35" s="43">
        <f>F35+H35</f>
        <v>0</v>
      </c>
      <c r="K35" s="25">
        <f aca="true" t="shared" si="5" ref="K35:K46">+G35+I35</f>
        <v>0</v>
      </c>
      <c r="L35" s="17"/>
    </row>
    <row r="36" spans="1:12" ht="16.15" customHeight="1">
      <c r="A36" s="18" t="s">
        <v>755</v>
      </c>
      <c r="B36" s="19" t="s">
        <v>753</v>
      </c>
      <c r="C36" s="36" t="s">
        <v>756</v>
      </c>
      <c r="D36" s="21" t="s">
        <v>146</v>
      </c>
      <c r="E36" s="37">
        <v>60</v>
      </c>
      <c r="F36" s="23"/>
      <c r="G36" s="24">
        <f t="shared" si="3"/>
        <v>0</v>
      </c>
      <c r="H36" s="23"/>
      <c r="I36" s="24">
        <f t="shared" si="4"/>
        <v>0</v>
      </c>
      <c r="J36" s="43">
        <f>F36+H36</f>
        <v>0</v>
      </c>
      <c r="K36" s="25">
        <f t="shared" si="5"/>
        <v>0</v>
      </c>
      <c r="L36" s="26"/>
    </row>
    <row r="37" spans="1:12" ht="16.9" customHeight="1">
      <c r="A37" s="18" t="s">
        <v>757</v>
      </c>
      <c r="B37" s="19" t="s">
        <v>758</v>
      </c>
      <c r="C37" s="36" t="s">
        <v>759</v>
      </c>
      <c r="D37" s="21" t="s">
        <v>355</v>
      </c>
      <c r="E37" s="37">
        <v>1</v>
      </c>
      <c r="F37" s="23"/>
      <c r="G37" s="24">
        <f t="shared" si="3"/>
        <v>0</v>
      </c>
      <c r="H37" s="23"/>
      <c r="I37" s="24">
        <f t="shared" si="4"/>
        <v>0</v>
      </c>
      <c r="J37" s="43">
        <f aca="true" t="shared" si="6" ref="J37:J43">F37+H37</f>
        <v>0</v>
      </c>
      <c r="K37" s="25">
        <f t="shared" si="5"/>
        <v>0</v>
      </c>
      <c r="L37" s="26"/>
    </row>
    <row r="38" spans="1:12" ht="42" customHeight="1">
      <c r="A38" s="18" t="s">
        <v>760</v>
      </c>
      <c r="B38" s="19" t="s">
        <v>761</v>
      </c>
      <c r="C38" s="36" t="s">
        <v>762</v>
      </c>
      <c r="D38" s="21" t="s">
        <v>763</v>
      </c>
      <c r="E38" s="37">
        <v>1</v>
      </c>
      <c r="F38" s="23"/>
      <c r="G38" s="24">
        <f t="shared" si="3"/>
        <v>0</v>
      </c>
      <c r="H38" s="23"/>
      <c r="I38" s="24">
        <f t="shared" si="4"/>
        <v>0</v>
      </c>
      <c r="J38" s="43">
        <f t="shared" si="6"/>
        <v>0</v>
      </c>
      <c r="K38" s="25">
        <f t="shared" si="5"/>
        <v>0</v>
      </c>
      <c r="L38" s="26"/>
    </row>
    <row r="39" spans="1:12" ht="30.6" customHeight="1">
      <c r="A39" s="18" t="s">
        <v>764</v>
      </c>
      <c r="B39" s="19" t="s">
        <v>765</v>
      </c>
      <c r="C39" s="36" t="s">
        <v>766</v>
      </c>
      <c r="D39" s="21" t="s">
        <v>763</v>
      </c>
      <c r="E39" s="37">
        <v>1</v>
      </c>
      <c r="F39" s="23"/>
      <c r="G39" s="24">
        <f>E39*F39</f>
        <v>0</v>
      </c>
      <c r="H39" s="23"/>
      <c r="I39" s="24">
        <f>E39*H39</f>
        <v>0</v>
      </c>
      <c r="J39" s="43">
        <f>F39+H39</f>
        <v>0</v>
      </c>
      <c r="K39" s="25">
        <f>+G39+I39</f>
        <v>0</v>
      </c>
      <c r="L39" s="26"/>
    </row>
    <row r="40" spans="1:12" ht="27.6" customHeight="1">
      <c r="A40" s="18" t="s">
        <v>767</v>
      </c>
      <c r="B40" s="19" t="s">
        <v>768</v>
      </c>
      <c r="C40" s="36" t="s">
        <v>769</v>
      </c>
      <c r="D40" s="21" t="s">
        <v>763</v>
      </c>
      <c r="E40" s="37">
        <v>1</v>
      </c>
      <c r="F40" s="23"/>
      <c r="G40" s="24">
        <f t="shared" si="3"/>
        <v>0</v>
      </c>
      <c r="H40" s="23"/>
      <c r="I40" s="24">
        <f t="shared" si="4"/>
        <v>0</v>
      </c>
      <c r="J40" s="43">
        <f t="shared" si="6"/>
        <v>0</v>
      </c>
      <c r="K40" s="25">
        <f t="shared" si="5"/>
        <v>0</v>
      </c>
      <c r="L40" s="26"/>
    </row>
    <row r="41" spans="1:12" ht="16.9" customHeight="1">
      <c r="A41" s="18" t="s">
        <v>770</v>
      </c>
      <c r="B41" s="19"/>
      <c r="C41" s="36" t="s">
        <v>771</v>
      </c>
      <c r="D41" s="21" t="s">
        <v>146</v>
      </c>
      <c r="E41" s="37">
        <v>70</v>
      </c>
      <c r="F41" s="23"/>
      <c r="G41" s="24">
        <f t="shared" si="3"/>
        <v>0</v>
      </c>
      <c r="H41" s="23"/>
      <c r="I41" s="24">
        <f t="shared" si="4"/>
        <v>0</v>
      </c>
      <c r="J41" s="43">
        <f t="shared" si="6"/>
        <v>0</v>
      </c>
      <c r="K41" s="25">
        <f t="shared" si="5"/>
        <v>0</v>
      </c>
      <c r="L41" s="26"/>
    </row>
    <row r="42" spans="1:12" ht="19.15" customHeight="1">
      <c r="A42" s="18" t="s">
        <v>772</v>
      </c>
      <c r="B42" s="19"/>
      <c r="C42" s="36" t="s">
        <v>773</v>
      </c>
      <c r="D42" s="21" t="s">
        <v>355</v>
      </c>
      <c r="E42" s="37">
        <v>1</v>
      </c>
      <c r="F42" s="23"/>
      <c r="G42" s="24">
        <f t="shared" si="3"/>
        <v>0</v>
      </c>
      <c r="H42" s="23"/>
      <c r="I42" s="24">
        <f t="shared" si="4"/>
        <v>0</v>
      </c>
      <c r="J42" s="43">
        <f t="shared" si="6"/>
        <v>0</v>
      </c>
      <c r="K42" s="25">
        <f t="shared" si="5"/>
        <v>0</v>
      </c>
      <c r="L42" s="26"/>
    </row>
    <row r="43" spans="1:12" ht="19.9" customHeight="1">
      <c r="A43" s="18" t="s">
        <v>774</v>
      </c>
      <c r="B43" s="19"/>
      <c r="C43" s="20" t="s">
        <v>775</v>
      </c>
      <c r="D43" s="21" t="s">
        <v>725</v>
      </c>
      <c r="E43" s="22">
        <v>0.2</v>
      </c>
      <c r="F43" s="23"/>
      <c r="G43" s="24">
        <f t="shared" si="3"/>
        <v>0</v>
      </c>
      <c r="H43" s="23"/>
      <c r="I43" s="24">
        <f t="shared" si="4"/>
        <v>0</v>
      </c>
      <c r="J43" s="43">
        <f t="shared" si="6"/>
        <v>0</v>
      </c>
      <c r="K43" s="25">
        <f t="shared" si="5"/>
        <v>0</v>
      </c>
      <c r="L43" s="26"/>
    </row>
    <row r="44" spans="1:12" ht="18" customHeight="1">
      <c r="A44" s="18" t="s">
        <v>776</v>
      </c>
      <c r="B44" s="19"/>
      <c r="C44" s="20" t="s">
        <v>777</v>
      </c>
      <c r="D44" s="21" t="s">
        <v>729</v>
      </c>
      <c r="E44" s="22">
        <v>1</v>
      </c>
      <c r="F44" s="23"/>
      <c r="G44" s="24">
        <f t="shared" si="3"/>
        <v>0</v>
      </c>
      <c r="H44" s="23"/>
      <c r="I44" s="24">
        <f t="shared" si="4"/>
        <v>0</v>
      </c>
      <c r="J44" s="43">
        <f>+F44+H44</f>
        <v>0</v>
      </c>
      <c r="K44" s="25">
        <f t="shared" si="5"/>
        <v>0</v>
      </c>
      <c r="L44" s="26"/>
    </row>
    <row r="45" spans="1:12" ht="18" customHeight="1">
      <c r="A45" s="18" t="s">
        <v>778</v>
      </c>
      <c r="B45" s="19"/>
      <c r="C45" s="20" t="s">
        <v>779</v>
      </c>
      <c r="D45" s="21" t="s">
        <v>146</v>
      </c>
      <c r="E45" s="22">
        <v>66</v>
      </c>
      <c r="F45" s="23"/>
      <c r="G45" s="24">
        <f t="shared" si="3"/>
        <v>0</v>
      </c>
      <c r="H45" s="23"/>
      <c r="I45" s="24">
        <f t="shared" si="4"/>
        <v>0</v>
      </c>
      <c r="J45" s="43">
        <f>F45+H45</f>
        <v>0</v>
      </c>
      <c r="K45" s="25">
        <f t="shared" si="5"/>
        <v>0</v>
      </c>
      <c r="L45" s="26"/>
    </row>
    <row r="46" spans="1:12" ht="28.15" customHeight="1">
      <c r="A46" s="18" t="s">
        <v>780</v>
      </c>
      <c r="B46" s="19"/>
      <c r="C46" s="20" t="s">
        <v>781</v>
      </c>
      <c r="D46" s="21" t="s">
        <v>763</v>
      </c>
      <c r="E46" s="22">
        <v>1</v>
      </c>
      <c r="F46" s="23"/>
      <c r="G46" s="24">
        <f t="shared" si="3"/>
        <v>0</v>
      </c>
      <c r="H46" s="23"/>
      <c r="I46" s="24">
        <f t="shared" si="4"/>
        <v>0</v>
      </c>
      <c r="J46" s="43">
        <f>F46+H46</f>
        <v>0</v>
      </c>
      <c r="K46" s="25">
        <f t="shared" si="5"/>
        <v>0</v>
      </c>
      <c r="L46" s="26"/>
    </row>
    <row r="47" spans="1:12" ht="16.15" customHeight="1">
      <c r="A47" s="18" t="s">
        <v>782</v>
      </c>
      <c r="B47" s="19"/>
      <c r="C47" s="20" t="s">
        <v>783</v>
      </c>
      <c r="D47" s="21" t="s">
        <v>146</v>
      </c>
      <c r="E47" s="22">
        <v>66</v>
      </c>
      <c r="F47" s="23"/>
      <c r="G47" s="24">
        <f>E47*F47</f>
        <v>0</v>
      </c>
      <c r="H47" s="23"/>
      <c r="I47" s="24">
        <f>E47*H47</f>
        <v>0</v>
      </c>
      <c r="J47" s="43">
        <f>F47+H47</f>
        <v>0</v>
      </c>
      <c r="K47" s="25">
        <f>+G47+I47</f>
        <v>0</v>
      </c>
      <c r="L47" s="26"/>
    </row>
    <row r="48" spans="1:12" ht="18.6" customHeight="1">
      <c r="A48" s="18" t="s">
        <v>784</v>
      </c>
      <c r="B48" s="19"/>
      <c r="C48" s="20" t="s">
        <v>785</v>
      </c>
      <c r="D48" s="21" t="s">
        <v>213</v>
      </c>
      <c r="E48" s="22">
        <v>0.3</v>
      </c>
      <c r="F48" s="23"/>
      <c r="G48" s="24">
        <f>E48*F48</f>
        <v>0</v>
      </c>
      <c r="H48" s="23"/>
      <c r="I48" s="24">
        <f>E48*H48</f>
        <v>0</v>
      </c>
      <c r="J48" s="43">
        <f>+F48+H48</f>
        <v>0</v>
      </c>
      <c r="K48" s="25">
        <f>+G48+I48</f>
        <v>0</v>
      </c>
      <c r="L48" s="26"/>
    </row>
    <row r="49" spans="1:12" ht="12">
      <c r="A49" s="27"/>
      <c r="B49" s="28"/>
      <c r="C49" s="29"/>
      <c r="D49" s="12"/>
      <c r="E49" s="13"/>
      <c r="F49" s="30"/>
      <c r="G49" s="30"/>
      <c r="H49" s="30"/>
      <c r="I49" s="30"/>
      <c r="J49" s="31"/>
      <c r="K49" s="32"/>
      <c r="L49" s="26"/>
    </row>
    <row r="50" spans="1:12" ht="12">
      <c r="A50" s="320"/>
      <c r="B50" s="320"/>
      <c r="C50" s="321"/>
      <c r="D50" s="320"/>
      <c r="E50" s="322"/>
      <c r="F50" s="320"/>
      <c r="G50" s="320"/>
      <c r="H50" s="320"/>
      <c r="I50" s="320"/>
      <c r="J50" s="320"/>
      <c r="K50" s="320"/>
      <c r="L50" s="323"/>
    </row>
    <row r="51" spans="1:12" ht="12">
      <c r="A51" s="320"/>
      <c r="B51" s="320"/>
      <c r="C51" s="321"/>
      <c r="D51" s="320"/>
      <c r="E51" s="322"/>
      <c r="F51" s="320"/>
      <c r="G51" s="320"/>
      <c r="H51" s="320"/>
      <c r="I51" s="320"/>
      <c r="J51" s="320"/>
      <c r="K51" s="320"/>
      <c r="L51" s="321"/>
    </row>
    <row r="52" spans="1:12" ht="12">
      <c r="A52" s="320"/>
      <c r="B52" s="320"/>
      <c r="C52" s="321"/>
      <c r="D52" s="320"/>
      <c r="E52" s="322"/>
      <c r="F52" s="320"/>
      <c r="G52" s="320"/>
      <c r="H52" s="320"/>
      <c r="I52" s="320"/>
      <c r="J52" s="320"/>
      <c r="K52" s="320"/>
      <c r="L52" s="321"/>
    </row>
    <row r="53" spans="1:12" ht="12">
      <c r="A53" s="320"/>
      <c r="B53" s="320"/>
      <c r="C53" s="321"/>
      <c r="D53" s="320"/>
      <c r="E53" s="322"/>
      <c r="F53" s="320"/>
      <c r="G53" s="320"/>
      <c r="H53" s="320"/>
      <c r="I53" s="320"/>
      <c r="J53" s="320"/>
      <c r="K53" s="320"/>
      <c r="L53" s="321"/>
    </row>
    <row r="54" spans="1:12" ht="12">
      <c r="A54" s="320"/>
      <c r="B54" s="320"/>
      <c r="C54" s="321"/>
      <c r="D54" s="320"/>
      <c r="E54" s="322"/>
      <c r="F54" s="320"/>
      <c r="G54" s="320"/>
      <c r="H54" s="320"/>
      <c r="I54" s="320"/>
      <c r="J54" s="320"/>
      <c r="K54" s="320"/>
      <c r="L54" s="321"/>
    </row>
    <row r="55" spans="1:12" ht="12">
      <c r="A55" s="320"/>
      <c r="B55" s="320"/>
      <c r="C55" s="321"/>
      <c r="D55" s="321"/>
      <c r="E55" s="324"/>
      <c r="F55" s="321"/>
      <c r="G55" s="321"/>
      <c r="H55" s="321"/>
      <c r="I55" s="321"/>
      <c r="J55" s="321"/>
      <c r="K55" s="321"/>
      <c r="L55" s="321"/>
    </row>
    <row r="56" spans="1:12" ht="12">
      <c r="A56" s="320"/>
      <c r="B56" s="320"/>
      <c r="C56" s="321"/>
      <c r="D56" s="321"/>
      <c r="E56" s="324"/>
      <c r="F56" s="321"/>
      <c r="G56" s="321"/>
      <c r="H56" s="321"/>
      <c r="I56" s="321"/>
      <c r="J56" s="321"/>
      <c r="K56" s="321"/>
      <c r="L56" s="321"/>
    </row>
    <row r="57" spans="1:12" ht="12">
      <c r="A57" s="320"/>
      <c r="B57" s="320"/>
      <c r="C57" s="321"/>
      <c r="D57" s="321"/>
      <c r="E57" s="324"/>
      <c r="F57" s="321"/>
      <c r="G57" s="321"/>
      <c r="H57" s="321"/>
      <c r="I57" s="321"/>
      <c r="J57" s="321"/>
      <c r="K57" s="321"/>
      <c r="L57" s="321"/>
    </row>
    <row r="58" spans="1:12" ht="12">
      <c r="A58" s="320"/>
      <c r="B58" s="320"/>
      <c r="C58" s="321"/>
      <c r="D58" s="321"/>
      <c r="E58" s="324"/>
      <c r="F58" s="321"/>
      <c r="G58" s="321"/>
      <c r="H58" s="321"/>
      <c r="I58" s="321"/>
      <c r="J58" s="321"/>
      <c r="K58" s="321"/>
      <c r="L58" s="321"/>
    </row>
    <row r="59" spans="1:12" ht="12">
      <c r="A59" s="320"/>
      <c r="B59" s="320"/>
      <c r="C59" s="321"/>
      <c r="D59" s="321"/>
      <c r="E59" s="324"/>
      <c r="F59" s="321"/>
      <c r="G59" s="321"/>
      <c r="H59" s="321"/>
      <c r="I59" s="321"/>
      <c r="J59" s="321"/>
      <c r="K59" s="321"/>
      <c r="L59" s="321"/>
    </row>
    <row r="60" spans="1:12" ht="12">
      <c r="A60" s="320"/>
      <c r="B60" s="320"/>
      <c r="C60" s="321"/>
      <c r="D60" s="321"/>
      <c r="E60" s="324"/>
      <c r="F60" s="321"/>
      <c r="G60" s="321"/>
      <c r="H60" s="321"/>
      <c r="I60" s="321"/>
      <c r="J60" s="321"/>
      <c r="K60" s="321"/>
      <c r="L60" s="321"/>
    </row>
    <row r="61" spans="1:5" ht="12">
      <c r="A61" s="325"/>
      <c r="B61" s="325"/>
      <c r="E61" s="326"/>
    </row>
    <row r="62" ht="12">
      <c r="E62" s="326"/>
    </row>
    <row r="63" ht="12">
      <c r="E63" s="326"/>
    </row>
    <row r="64" ht="12">
      <c r="E64" s="326"/>
    </row>
    <row r="65" ht="12">
      <c r="E65" s="326"/>
    </row>
    <row r="66" ht="12">
      <c r="E66" s="326"/>
    </row>
    <row r="67" ht="12">
      <c r="E67" s="326"/>
    </row>
    <row r="68" ht="12">
      <c r="E68" s="326"/>
    </row>
    <row r="69" ht="12">
      <c r="E69" s="326"/>
    </row>
    <row r="70" ht="12">
      <c r="E70" s="326"/>
    </row>
    <row r="71" ht="12">
      <c r="E71" s="326"/>
    </row>
    <row r="72" ht="12">
      <c r="E72" s="326"/>
    </row>
    <row r="73" ht="12">
      <c r="E73" s="326"/>
    </row>
    <row r="74" ht="12">
      <c r="E74" s="326"/>
    </row>
    <row r="75" ht="12">
      <c r="E75" s="326"/>
    </row>
    <row r="76" ht="12">
      <c r="E76" s="326"/>
    </row>
    <row r="77" ht="12">
      <c r="E77" s="326"/>
    </row>
    <row r="78" ht="12">
      <c r="E78" s="326"/>
    </row>
    <row r="79" ht="12">
      <c r="E79" s="326"/>
    </row>
    <row r="80" ht="12">
      <c r="E80" s="326"/>
    </row>
    <row r="81" ht="12">
      <c r="E81" s="326"/>
    </row>
    <row r="82" ht="12">
      <c r="E82" s="326"/>
    </row>
  </sheetData>
  <sheetProtection algorithmName="SHA-512" hashValue="7JKG3U2anjn0r1RRqwXbiRrnn+qqv4G7rsY0Mic92rzojiw8fb1ZDSbslcdd/Ls4jwv/bcUWVIz9j8dnBz/BDw==" saltValue="S54mjdBeErRBhRbZRqrfng==" spinCount="100000" sheet="1" objects="1" scenarios="1" selectLockedCells="1"/>
  <mergeCells count="7">
    <mergeCell ref="C18:L18"/>
    <mergeCell ref="A4:L4"/>
    <mergeCell ref="A5:L5"/>
    <mergeCell ref="C13:K13"/>
    <mergeCell ref="C14:K14"/>
    <mergeCell ref="F16:I16"/>
    <mergeCell ref="J16:L16"/>
  </mergeCells>
  <printOptions/>
  <pageMargins left="0.7" right="0.7" top="0.787401575" bottom="0.787401575" header="0.3" footer="0.3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N4993"/>
  <sheetViews>
    <sheetView workbookViewId="0" topLeftCell="A1">
      <selection activeCell="J32" sqref="J32"/>
    </sheetView>
  </sheetViews>
  <sheetFormatPr defaultColWidth="9.140625" defaultRowHeight="12" outlineLevelRow="2"/>
  <cols>
    <col min="1" max="1" width="4.421875" style="1" customWidth="1"/>
    <col min="2" max="2" width="16.00390625" style="332" bestFit="1" customWidth="1"/>
    <col min="3" max="3" width="49.28125" style="332" customWidth="1"/>
    <col min="4" max="4" width="6.28125" style="1" customWidth="1"/>
    <col min="5" max="5" width="13.421875" style="1" customWidth="1"/>
    <col min="6" max="6" width="12.7109375" style="1" customWidth="1"/>
    <col min="7" max="7" width="16.28125" style="1" customWidth="1"/>
    <col min="8" max="10" width="9.140625" style="1" customWidth="1"/>
    <col min="11" max="11" width="11.7109375" style="1" customWidth="1"/>
    <col min="12" max="13" width="11.7109375" style="1" hidden="1" customWidth="1"/>
    <col min="14" max="21" width="11.7109375" style="1" customWidth="1"/>
    <col min="22" max="16384" width="9.140625" style="1" customWidth="1"/>
  </cols>
  <sheetData>
    <row r="1" spans="1:9" ht="15.75" customHeight="1">
      <c r="A1" s="469" t="s">
        <v>786</v>
      </c>
      <c r="B1" s="469"/>
      <c r="C1" s="469"/>
      <c r="D1" s="469"/>
      <c r="E1" s="469"/>
      <c r="F1" s="469"/>
      <c r="G1" s="469"/>
      <c r="H1" s="327"/>
      <c r="I1" s="327"/>
    </row>
    <row r="2" spans="1:8" ht="24.95" customHeight="1">
      <c r="A2" s="328" t="s">
        <v>787</v>
      </c>
      <c r="B2" s="329" t="str">
        <f>[1]Stavba!CisloStavby</f>
        <v>0001</v>
      </c>
      <c r="C2" s="470" t="str">
        <f>[1]Stavba!NazevStavby</f>
        <v xml:space="preserve">ZŠ - Bílá , Rekonstrukce </v>
      </c>
      <c r="D2" s="470"/>
      <c r="E2" s="470"/>
      <c r="F2" s="470"/>
      <c r="G2" s="470"/>
      <c r="H2" s="327"/>
    </row>
    <row r="3" spans="1:9" ht="24.95" customHeight="1">
      <c r="A3" s="328" t="s">
        <v>788</v>
      </c>
      <c r="B3" s="329" t="str">
        <f>cisloobjektu</f>
        <v>20.014</v>
      </c>
      <c r="C3" s="471" t="str">
        <f>'[1]Stavba'!E3</f>
        <v xml:space="preserve">ZŠ Bílá, </v>
      </c>
      <c r="D3" s="470"/>
      <c r="E3" s="470"/>
      <c r="F3" s="470"/>
      <c r="G3" s="470"/>
      <c r="H3" s="327"/>
      <c r="I3" s="327"/>
    </row>
    <row r="4" spans="1:8" ht="24.95" customHeight="1">
      <c r="A4" s="330" t="s">
        <v>789</v>
      </c>
      <c r="B4" s="331" t="str">
        <f>CisloStavebnihoRozpoctu</f>
        <v>02</v>
      </c>
      <c r="C4" s="472" t="str">
        <f>NazevStavebnihoRozpoctu</f>
        <v>rozpočet projektu</v>
      </c>
      <c r="D4" s="472"/>
      <c r="E4" s="472"/>
      <c r="F4" s="472"/>
      <c r="G4" s="472"/>
      <c r="H4" s="327"/>
    </row>
    <row r="5" spans="4:9" ht="12.75">
      <c r="D5" s="333"/>
      <c r="H5" s="327"/>
      <c r="I5" s="327"/>
    </row>
    <row r="6" spans="1:13" ht="25.5">
      <c r="A6" s="334" t="s">
        <v>790</v>
      </c>
      <c r="B6" s="335" t="s">
        <v>791</v>
      </c>
      <c r="C6" s="335" t="s">
        <v>792</v>
      </c>
      <c r="D6" s="336" t="s">
        <v>116</v>
      </c>
      <c r="E6" s="334" t="s">
        <v>712</v>
      </c>
      <c r="F6" s="334" t="s">
        <v>793</v>
      </c>
      <c r="G6" s="337" t="s">
        <v>640</v>
      </c>
      <c r="H6" s="338" t="s">
        <v>794</v>
      </c>
      <c r="I6" s="338" t="s">
        <v>795</v>
      </c>
      <c r="J6" s="339" t="s">
        <v>796</v>
      </c>
      <c r="K6" s="339" t="s">
        <v>797</v>
      </c>
      <c r="L6" s="339" t="s">
        <v>37</v>
      </c>
      <c r="M6" s="339" t="s">
        <v>798</v>
      </c>
    </row>
    <row r="7" spans="1:13" ht="12.75" hidden="1">
      <c r="A7" s="340"/>
      <c r="B7" s="341"/>
      <c r="C7" s="341"/>
      <c r="D7" s="342"/>
      <c r="E7" s="343"/>
      <c r="F7" s="344"/>
      <c r="G7" s="344"/>
      <c r="H7" s="345"/>
      <c r="I7" s="345"/>
      <c r="J7" s="344"/>
      <c r="K7" s="344"/>
      <c r="L7" s="344"/>
      <c r="M7" s="344"/>
    </row>
    <row r="8" spans="1:13" ht="12">
      <c r="A8" s="346" t="s">
        <v>799</v>
      </c>
      <c r="B8" s="347" t="s">
        <v>800</v>
      </c>
      <c r="C8" s="348" t="s">
        <v>603</v>
      </c>
      <c r="D8" s="349"/>
      <c r="E8" s="350"/>
      <c r="F8" s="351"/>
      <c r="G8" s="351">
        <f>SUM(G9:G28)</f>
        <v>0</v>
      </c>
      <c r="H8" s="352"/>
      <c r="I8" s="352">
        <f>SUM(I9:I28)</f>
        <v>0</v>
      </c>
      <c r="J8" s="351"/>
      <c r="K8" s="353">
        <f>SUM(K9:K28)</f>
        <v>0</v>
      </c>
      <c r="L8" s="354"/>
      <c r="M8" s="354">
        <f>SUM(M9:M43)</f>
        <v>0</v>
      </c>
    </row>
    <row r="9" spans="1:40" ht="12" outlineLevel="2">
      <c r="A9" s="355">
        <v>1</v>
      </c>
      <c r="B9" s="356" t="s">
        <v>801</v>
      </c>
      <c r="C9" s="357" t="s">
        <v>802</v>
      </c>
      <c r="D9" s="358" t="s">
        <v>355</v>
      </c>
      <c r="E9" s="359">
        <v>18</v>
      </c>
      <c r="F9" s="360">
        <f aca="true" t="shared" si="0" ref="F9:F28">H9+J9</f>
        <v>0</v>
      </c>
      <c r="G9" s="360">
        <f aca="true" t="shared" si="1" ref="G9:G28">E9*F9</f>
        <v>0</v>
      </c>
      <c r="H9" s="381"/>
      <c r="I9" s="361">
        <f aca="true" t="shared" si="2" ref="I9:I25">ROUND(E9*H9,2)</f>
        <v>0</v>
      </c>
      <c r="J9" s="382"/>
      <c r="K9" s="362">
        <f aca="true" t="shared" si="3" ref="K9:K22">ROUND(E9*J9,2)</f>
        <v>0</v>
      </c>
      <c r="L9" s="363">
        <v>21</v>
      </c>
      <c r="M9" s="363">
        <f>G9*(1+L9/100)</f>
        <v>0</v>
      </c>
      <c r="N9" s="364"/>
      <c r="O9" s="364"/>
      <c r="P9" s="364"/>
      <c r="Q9" s="364"/>
      <c r="R9" s="364"/>
      <c r="S9" s="364"/>
      <c r="T9" s="364"/>
      <c r="U9" s="364"/>
      <c r="V9" s="364"/>
      <c r="W9" s="364"/>
      <c r="X9" s="364"/>
      <c r="Y9" s="364"/>
      <c r="Z9" s="364"/>
      <c r="AA9" s="364"/>
      <c r="AB9" s="364"/>
      <c r="AC9" s="364"/>
      <c r="AD9" s="364"/>
      <c r="AE9" s="364"/>
      <c r="AF9" s="364"/>
      <c r="AG9" s="364"/>
      <c r="AH9" s="364"/>
      <c r="AI9" s="364"/>
      <c r="AJ9" s="364"/>
      <c r="AK9" s="364"/>
      <c r="AL9" s="364"/>
      <c r="AM9" s="364"/>
      <c r="AN9" s="364"/>
    </row>
    <row r="10" spans="1:40" ht="22.5" outlineLevel="2">
      <c r="A10" s="355">
        <v>2</v>
      </c>
      <c r="B10" s="356" t="s">
        <v>803</v>
      </c>
      <c r="C10" s="357" t="s">
        <v>804</v>
      </c>
      <c r="D10" s="358" t="s">
        <v>146</v>
      </c>
      <c r="E10" s="359">
        <v>80</v>
      </c>
      <c r="F10" s="360">
        <f t="shared" si="0"/>
        <v>0</v>
      </c>
      <c r="G10" s="360">
        <f t="shared" si="1"/>
        <v>0</v>
      </c>
      <c r="H10" s="381"/>
      <c r="I10" s="361">
        <f t="shared" si="2"/>
        <v>0</v>
      </c>
      <c r="J10" s="382"/>
      <c r="K10" s="362">
        <f t="shared" si="3"/>
        <v>0</v>
      </c>
      <c r="L10" s="363">
        <v>21</v>
      </c>
      <c r="M10" s="363">
        <f aca="true" t="shared" si="4" ref="M10:M43">G10*(1+L10/100)</f>
        <v>0</v>
      </c>
      <c r="N10" s="364"/>
      <c r="O10" s="364"/>
      <c r="P10" s="364"/>
      <c r="Q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D10" s="364"/>
      <c r="AE10" s="364"/>
      <c r="AF10" s="364"/>
      <c r="AG10" s="364"/>
      <c r="AH10" s="364"/>
      <c r="AI10" s="364"/>
      <c r="AJ10" s="364"/>
      <c r="AK10" s="364"/>
      <c r="AL10" s="364"/>
      <c r="AM10" s="364"/>
      <c r="AN10" s="364"/>
    </row>
    <row r="11" spans="1:40" ht="22.5" outlineLevel="2">
      <c r="A11" s="355">
        <v>3</v>
      </c>
      <c r="B11" s="356"/>
      <c r="C11" s="357" t="s">
        <v>805</v>
      </c>
      <c r="D11" s="358" t="s">
        <v>146</v>
      </c>
      <c r="E11" s="359">
        <v>155</v>
      </c>
      <c r="F11" s="360">
        <f t="shared" si="0"/>
        <v>0</v>
      </c>
      <c r="G11" s="360">
        <f t="shared" si="1"/>
        <v>0</v>
      </c>
      <c r="H11" s="381"/>
      <c r="I11" s="361">
        <f t="shared" si="2"/>
        <v>0</v>
      </c>
      <c r="J11" s="382"/>
      <c r="K11" s="362">
        <f t="shared" si="3"/>
        <v>0</v>
      </c>
      <c r="L11" s="363">
        <v>21</v>
      </c>
      <c r="M11" s="363">
        <f t="shared" si="4"/>
        <v>0</v>
      </c>
      <c r="N11" s="364"/>
      <c r="O11" s="364"/>
      <c r="P11" s="364"/>
      <c r="Q11" s="364"/>
      <c r="R11" s="364"/>
      <c r="S11" s="364"/>
      <c r="T11" s="364"/>
      <c r="U11" s="364"/>
      <c r="V11" s="364"/>
      <c r="W11" s="364"/>
      <c r="X11" s="364"/>
      <c r="Y11" s="364"/>
      <c r="Z11" s="364"/>
      <c r="AA11" s="364"/>
      <c r="AB11" s="364"/>
      <c r="AC11" s="364"/>
      <c r="AD11" s="364"/>
      <c r="AE11" s="364"/>
      <c r="AF11" s="364"/>
      <c r="AG11" s="364"/>
      <c r="AH11" s="364"/>
      <c r="AI11" s="364"/>
      <c r="AJ11" s="364"/>
      <c r="AK11" s="364"/>
      <c r="AL11" s="364"/>
      <c r="AM11" s="364"/>
      <c r="AN11" s="364"/>
    </row>
    <row r="12" spans="1:40" ht="22.5" outlineLevel="2">
      <c r="A12" s="355">
        <v>4</v>
      </c>
      <c r="B12" s="356"/>
      <c r="C12" s="357" t="s">
        <v>806</v>
      </c>
      <c r="D12" s="358" t="s">
        <v>146</v>
      </c>
      <c r="E12" s="359">
        <v>80</v>
      </c>
      <c r="F12" s="360">
        <f t="shared" si="0"/>
        <v>0</v>
      </c>
      <c r="G12" s="360">
        <f t="shared" si="1"/>
        <v>0</v>
      </c>
      <c r="H12" s="381"/>
      <c r="I12" s="361">
        <f t="shared" si="2"/>
        <v>0</v>
      </c>
      <c r="J12" s="382"/>
      <c r="K12" s="362">
        <f t="shared" si="3"/>
        <v>0</v>
      </c>
      <c r="L12" s="363">
        <v>21</v>
      </c>
      <c r="M12" s="363">
        <f t="shared" si="4"/>
        <v>0</v>
      </c>
      <c r="N12" s="364"/>
      <c r="O12" s="364"/>
      <c r="P12" s="364"/>
      <c r="Q12" s="364"/>
      <c r="R12" s="364"/>
      <c r="S12" s="364"/>
      <c r="T12" s="364"/>
      <c r="U12" s="364"/>
      <c r="V12" s="364"/>
      <c r="W12" s="364"/>
      <c r="X12" s="364"/>
      <c r="Y12" s="364"/>
      <c r="Z12" s="364"/>
      <c r="AA12" s="364"/>
      <c r="AB12" s="364"/>
      <c r="AC12" s="364"/>
      <c r="AD12" s="364"/>
      <c r="AE12" s="364"/>
      <c r="AF12" s="364"/>
      <c r="AG12" s="364"/>
      <c r="AH12" s="364"/>
      <c r="AI12" s="364"/>
      <c r="AJ12" s="364"/>
      <c r="AK12" s="364"/>
      <c r="AL12" s="364"/>
      <c r="AM12" s="364"/>
      <c r="AN12" s="364"/>
    </row>
    <row r="13" spans="1:40" ht="12" outlineLevel="2">
      <c r="A13" s="355">
        <v>5</v>
      </c>
      <c r="B13" s="356" t="s">
        <v>807</v>
      </c>
      <c r="C13" s="357" t="s">
        <v>808</v>
      </c>
      <c r="D13" s="358" t="s">
        <v>336</v>
      </c>
      <c r="E13" s="359">
        <v>6</v>
      </c>
      <c r="F13" s="360">
        <f t="shared" si="0"/>
        <v>0</v>
      </c>
      <c r="G13" s="360">
        <f t="shared" si="1"/>
        <v>0</v>
      </c>
      <c r="H13" s="381"/>
      <c r="I13" s="361">
        <f t="shared" si="2"/>
        <v>0</v>
      </c>
      <c r="J13" s="382"/>
      <c r="K13" s="362">
        <f t="shared" si="3"/>
        <v>0</v>
      </c>
      <c r="L13" s="363">
        <v>21</v>
      </c>
      <c r="M13" s="363">
        <f t="shared" si="4"/>
        <v>0</v>
      </c>
      <c r="N13" s="364"/>
      <c r="O13" s="364"/>
      <c r="P13" s="364"/>
      <c r="Q13" s="364"/>
      <c r="R13" s="364"/>
      <c r="S13" s="364"/>
      <c r="T13" s="364"/>
      <c r="U13" s="364"/>
      <c r="V13" s="364"/>
      <c r="W13" s="364"/>
      <c r="X13" s="364"/>
      <c r="Y13" s="364"/>
      <c r="Z13" s="364"/>
      <c r="AA13" s="364"/>
      <c r="AB13" s="364"/>
      <c r="AC13" s="364"/>
      <c r="AD13" s="364"/>
      <c r="AE13" s="364"/>
      <c r="AF13" s="364"/>
      <c r="AG13" s="364"/>
      <c r="AH13" s="364"/>
      <c r="AI13" s="364"/>
      <c r="AJ13" s="364"/>
      <c r="AK13" s="364"/>
      <c r="AL13" s="364"/>
      <c r="AM13" s="364"/>
      <c r="AN13" s="364"/>
    </row>
    <row r="14" spans="1:40" ht="12" outlineLevel="2">
      <c r="A14" s="355">
        <v>6</v>
      </c>
      <c r="B14" s="356"/>
      <c r="C14" s="357" t="s">
        <v>809</v>
      </c>
      <c r="D14" s="358" t="s">
        <v>336</v>
      </c>
      <c r="E14" s="359">
        <v>1</v>
      </c>
      <c r="F14" s="360">
        <f t="shared" si="0"/>
        <v>0</v>
      </c>
      <c r="G14" s="360">
        <f t="shared" si="1"/>
        <v>0</v>
      </c>
      <c r="H14" s="381"/>
      <c r="I14" s="361">
        <f t="shared" si="2"/>
        <v>0</v>
      </c>
      <c r="J14" s="382"/>
      <c r="K14" s="362">
        <f t="shared" si="3"/>
        <v>0</v>
      </c>
      <c r="L14" s="363">
        <v>21</v>
      </c>
      <c r="M14" s="363">
        <f t="shared" si="4"/>
        <v>0</v>
      </c>
      <c r="N14" s="364"/>
      <c r="O14" s="364"/>
      <c r="P14" s="364"/>
      <c r="Q14" s="364"/>
      <c r="R14" s="364"/>
      <c r="S14" s="364"/>
      <c r="T14" s="364"/>
      <c r="U14" s="364"/>
      <c r="V14" s="364"/>
      <c r="W14" s="364"/>
      <c r="X14" s="364"/>
      <c r="Y14" s="364"/>
      <c r="Z14" s="364"/>
      <c r="AA14" s="364"/>
      <c r="AB14" s="364"/>
      <c r="AC14" s="364"/>
      <c r="AD14" s="364"/>
      <c r="AE14" s="364"/>
      <c r="AF14" s="364"/>
      <c r="AG14" s="364"/>
      <c r="AH14" s="364"/>
      <c r="AI14" s="364"/>
      <c r="AJ14" s="364"/>
      <c r="AK14" s="364"/>
      <c r="AL14" s="364"/>
      <c r="AM14" s="364"/>
      <c r="AN14" s="364"/>
    </row>
    <row r="15" spans="1:40" ht="12" outlineLevel="2">
      <c r="A15" s="355">
        <v>7</v>
      </c>
      <c r="B15" s="356"/>
      <c r="C15" s="357" t="s">
        <v>810</v>
      </c>
      <c r="D15" s="358" t="s">
        <v>336</v>
      </c>
      <c r="E15" s="359">
        <v>1</v>
      </c>
      <c r="F15" s="360">
        <f t="shared" si="0"/>
        <v>0</v>
      </c>
      <c r="G15" s="360">
        <f t="shared" si="1"/>
        <v>0</v>
      </c>
      <c r="H15" s="381"/>
      <c r="I15" s="361">
        <f t="shared" si="2"/>
        <v>0</v>
      </c>
      <c r="J15" s="382"/>
      <c r="K15" s="362">
        <f t="shared" si="3"/>
        <v>0</v>
      </c>
      <c r="L15" s="363">
        <v>21</v>
      </c>
      <c r="M15" s="363">
        <f t="shared" si="4"/>
        <v>0</v>
      </c>
      <c r="N15" s="364"/>
      <c r="O15" s="364"/>
      <c r="P15" s="364"/>
      <c r="Q15" s="364"/>
      <c r="R15" s="364"/>
      <c r="S15" s="364"/>
      <c r="T15" s="364"/>
      <c r="U15" s="364"/>
      <c r="V15" s="364"/>
      <c r="W15" s="364"/>
      <c r="X15" s="364"/>
      <c r="Y15" s="364"/>
      <c r="Z15" s="364"/>
      <c r="AA15" s="364"/>
      <c r="AB15" s="364"/>
      <c r="AC15" s="364"/>
      <c r="AD15" s="364"/>
      <c r="AE15" s="364"/>
      <c r="AF15" s="364"/>
      <c r="AG15" s="364"/>
      <c r="AH15" s="364"/>
      <c r="AI15" s="364"/>
      <c r="AJ15" s="364"/>
      <c r="AK15" s="364"/>
      <c r="AL15" s="364"/>
      <c r="AM15" s="364"/>
      <c r="AN15" s="364"/>
    </row>
    <row r="16" spans="1:40" ht="12" outlineLevel="2">
      <c r="A16" s="355">
        <v>8</v>
      </c>
      <c r="B16" s="356"/>
      <c r="C16" s="357" t="s">
        <v>811</v>
      </c>
      <c r="D16" s="358" t="s">
        <v>336</v>
      </c>
      <c r="E16" s="359">
        <v>1</v>
      </c>
      <c r="F16" s="360">
        <f t="shared" si="0"/>
        <v>0</v>
      </c>
      <c r="G16" s="360">
        <f t="shared" si="1"/>
        <v>0</v>
      </c>
      <c r="H16" s="381"/>
      <c r="I16" s="361">
        <f t="shared" si="2"/>
        <v>0</v>
      </c>
      <c r="J16" s="382"/>
      <c r="K16" s="362">
        <f t="shared" si="3"/>
        <v>0</v>
      </c>
      <c r="L16" s="363">
        <v>21</v>
      </c>
      <c r="M16" s="363">
        <f t="shared" si="4"/>
        <v>0</v>
      </c>
      <c r="N16" s="364"/>
      <c r="O16" s="364"/>
      <c r="P16" s="364"/>
      <c r="Q16" s="364"/>
      <c r="R16" s="364"/>
      <c r="S16" s="364"/>
      <c r="T16" s="364"/>
      <c r="U16" s="364"/>
      <c r="V16" s="364"/>
      <c r="W16" s="364"/>
      <c r="X16" s="364"/>
      <c r="Y16" s="364"/>
      <c r="Z16" s="364"/>
      <c r="AA16" s="364"/>
      <c r="AB16" s="364"/>
      <c r="AC16" s="364"/>
      <c r="AD16" s="364"/>
      <c r="AE16" s="364"/>
      <c r="AF16" s="364"/>
      <c r="AG16" s="364"/>
      <c r="AH16" s="364"/>
      <c r="AI16" s="364"/>
      <c r="AJ16" s="364"/>
      <c r="AK16" s="364"/>
      <c r="AL16" s="364"/>
      <c r="AM16" s="364"/>
      <c r="AN16" s="364"/>
    </row>
    <row r="17" spans="1:40" ht="12" outlineLevel="2">
      <c r="A17" s="355">
        <v>9</v>
      </c>
      <c r="B17" s="356"/>
      <c r="C17" s="357" t="s">
        <v>812</v>
      </c>
      <c r="D17" s="358" t="s">
        <v>336</v>
      </c>
      <c r="E17" s="359">
        <v>2</v>
      </c>
      <c r="F17" s="360">
        <f t="shared" si="0"/>
        <v>0</v>
      </c>
      <c r="G17" s="360">
        <f t="shared" si="1"/>
        <v>0</v>
      </c>
      <c r="H17" s="381"/>
      <c r="I17" s="361">
        <f t="shared" si="2"/>
        <v>0</v>
      </c>
      <c r="J17" s="382"/>
      <c r="K17" s="362">
        <f t="shared" si="3"/>
        <v>0</v>
      </c>
      <c r="L17" s="363">
        <v>21</v>
      </c>
      <c r="M17" s="363">
        <f t="shared" si="4"/>
        <v>0</v>
      </c>
      <c r="N17" s="364"/>
      <c r="O17" s="364"/>
      <c r="P17" s="364"/>
      <c r="Q17" s="364"/>
      <c r="R17" s="364"/>
      <c r="S17" s="364"/>
      <c r="T17" s="364"/>
      <c r="U17" s="364"/>
      <c r="V17" s="364"/>
      <c r="W17" s="364"/>
      <c r="X17" s="364"/>
      <c r="Y17" s="364"/>
      <c r="Z17" s="364"/>
      <c r="AA17" s="364"/>
      <c r="AB17" s="364"/>
      <c r="AC17" s="364"/>
      <c r="AD17" s="364"/>
      <c r="AE17" s="364"/>
      <c r="AF17" s="364"/>
      <c r="AG17" s="364"/>
      <c r="AH17" s="364"/>
      <c r="AI17" s="364"/>
      <c r="AJ17" s="364"/>
      <c r="AK17" s="364"/>
      <c r="AL17" s="364"/>
      <c r="AM17" s="364"/>
      <c r="AN17" s="364"/>
    </row>
    <row r="18" spans="1:40" ht="12" outlineLevel="2">
      <c r="A18" s="355">
        <v>10</v>
      </c>
      <c r="B18" s="356"/>
      <c r="C18" s="357" t="s">
        <v>813</v>
      </c>
      <c r="D18" s="358" t="s">
        <v>336</v>
      </c>
      <c r="E18" s="359">
        <v>2</v>
      </c>
      <c r="F18" s="360">
        <f t="shared" si="0"/>
        <v>0</v>
      </c>
      <c r="G18" s="360">
        <f t="shared" si="1"/>
        <v>0</v>
      </c>
      <c r="H18" s="381"/>
      <c r="I18" s="361">
        <f t="shared" si="2"/>
        <v>0</v>
      </c>
      <c r="J18" s="382"/>
      <c r="K18" s="362">
        <f t="shared" si="3"/>
        <v>0</v>
      </c>
      <c r="L18" s="363">
        <v>21</v>
      </c>
      <c r="M18" s="363">
        <f t="shared" si="4"/>
        <v>0</v>
      </c>
      <c r="N18" s="364"/>
      <c r="O18" s="364"/>
      <c r="P18" s="364"/>
      <c r="Q18" s="364"/>
      <c r="R18" s="364"/>
      <c r="S18" s="364"/>
      <c r="T18" s="364"/>
      <c r="U18" s="364"/>
      <c r="V18" s="364"/>
      <c r="W18" s="364"/>
      <c r="X18" s="364"/>
      <c r="Y18" s="364"/>
      <c r="Z18" s="364"/>
      <c r="AA18" s="364"/>
      <c r="AB18" s="364"/>
      <c r="AC18" s="364"/>
      <c r="AD18" s="364"/>
      <c r="AE18" s="364"/>
      <c r="AF18" s="364"/>
      <c r="AG18" s="364"/>
      <c r="AH18" s="364"/>
      <c r="AI18" s="364"/>
      <c r="AJ18" s="364"/>
      <c r="AK18" s="364"/>
      <c r="AL18" s="364"/>
      <c r="AM18" s="364"/>
      <c r="AN18" s="364"/>
    </row>
    <row r="19" spans="1:40" ht="12" outlineLevel="2">
      <c r="A19" s="355">
        <v>11</v>
      </c>
      <c r="B19" s="356"/>
      <c r="C19" s="357" t="s">
        <v>814</v>
      </c>
      <c r="D19" s="358" t="s">
        <v>336</v>
      </c>
      <c r="E19" s="359">
        <v>1</v>
      </c>
      <c r="F19" s="360">
        <f t="shared" si="0"/>
        <v>0</v>
      </c>
      <c r="G19" s="360">
        <f t="shared" si="1"/>
        <v>0</v>
      </c>
      <c r="H19" s="381"/>
      <c r="I19" s="361">
        <f t="shared" si="2"/>
        <v>0</v>
      </c>
      <c r="J19" s="382"/>
      <c r="K19" s="362">
        <f t="shared" si="3"/>
        <v>0</v>
      </c>
      <c r="L19" s="363">
        <v>21</v>
      </c>
      <c r="M19" s="363">
        <f t="shared" si="4"/>
        <v>0</v>
      </c>
      <c r="N19" s="364"/>
      <c r="O19" s="364"/>
      <c r="P19" s="364"/>
      <c r="Q19" s="364"/>
      <c r="R19" s="364"/>
      <c r="S19" s="364"/>
      <c r="T19" s="364"/>
      <c r="U19" s="364"/>
      <c r="V19" s="364"/>
      <c r="W19" s="364"/>
      <c r="X19" s="364"/>
      <c r="Y19" s="364"/>
      <c r="Z19" s="364"/>
      <c r="AA19" s="364"/>
      <c r="AB19" s="364"/>
      <c r="AC19" s="364"/>
      <c r="AD19" s="364"/>
      <c r="AE19" s="364"/>
      <c r="AF19" s="364"/>
      <c r="AG19" s="364"/>
      <c r="AH19" s="364"/>
      <c r="AI19" s="364"/>
      <c r="AJ19" s="364"/>
      <c r="AK19" s="364"/>
      <c r="AL19" s="364"/>
      <c r="AM19" s="364"/>
      <c r="AN19" s="364"/>
    </row>
    <row r="20" spans="1:40" ht="12" outlineLevel="2">
      <c r="A20" s="355">
        <v>12</v>
      </c>
      <c r="B20" s="356"/>
      <c r="C20" s="357" t="s">
        <v>815</v>
      </c>
      <c r="D20" s="358" t="s">
        <v>355</v>
      </c>
      <c r="E20" s="359">
        <v>1</v>
      </c>
      <c r="F20" s="360">
        <f t="shared" si="0"/>
        <v>0</v>
      </c>
      <c r="G20" s="360">
        <f t="shared" si="1"/>
        <v>0</v>
      </c>
      <c r="H20" s="381"/>
      <c r="I20" s="361">
        <f t="shared" si="2"/>
        <v>0</v>
      </c>
      <c r="J20" s="382"/>
      <c r="K20" s="362">
        <f t="shared" si="3"/>
        <v>0</v>
      </c>
      <c r="L20" s="363">
        <v>21</v>
      </c>
      <c r="M20" s="363">
        <f t="shared" si="4"/>
        <v>0</v>
      </c>
      <c r="N20" s="364"/>
      <c r="O20" s="364"/>
      <c r="P20" s="364"/>
      <c r="Q20" s="364"/>
      <c r="R20" s="364"/>
      <c r="S20" s="364"/>
      <c r="T20" s="364"/>
      <c r="U20" s="364"/>
      <c r="V20" s="364"/>
      <c r="W20" s="364"/>
      <c r="X20" s="364"/>
      <c r="Y20" s="364"/>
      <c r="Z20" s="364"/>
      <c r="AA20" s="364"/>
      <c r="AB20" s="364"/>
      <c r="AC20" s="364"/>
      <c r="AD20" s="364"/>
      <c r="AE20" s="364"/>
      <c r="AF20" s="364"/>
      <c r="AG20" s="364"/>
      <c r="AH20" s="364"/>
      <c r="AI20" s="364"/>
      <c r="AJ20" s="364"/>
      <c r="AK20" s="364"/>
      <c r="AL20" s="364"/>
      <c r="AM20" s="364"/>
      <c r="AN20" s="364"/>
    </row>
    <row r="21" spans="1:40" ht="12" outlineLevel="2">
      <c r="A21" s="355">
        <v>13</v>
      </c>
      <c r="B21" s="356"/>
      <c r="C21" s="357" t="s">
        <v>816</v>
      </c>
      <c r="D21" s="358" t="s">
        <v>336</v>
      </c>
      <c r="E21" s="359">
        <v>1</v>
      </c>
      <c r="F21" s="360">
        <f t="shared" si="0"/>
        <v>0</v>
      </c>
      <c r="G21" s="360">
        <f t="shared" si="1"/>
        <v>0</v>
      </c>
      <c r="H21" s="381"/>
      <c r="I21" s="361">
        <f t="shared" si="2"/>
        <v>0</v>
      </c>
      <c r="J21" s="382"/>
      <c r="K21" s="362">
        <f t="shared" si="3"/>
        <v>0</v>
      </c>
      <c r="L21" s="363">
        <v>21</v>
      </c>
      <c r="M21" s="363">
        <f t="shared" si="4"/>
        <v>0</v>
      </c>
      <c r="N21" s="364"/>
      <c r="O21" s="364"/>
      <c r="P21" s="364"/>
      <c r="Q21" s="364"/>
      <c r="R21" s="364"/>
      <c r="S21" s="364"/>
      <c r="T21" s="364"/>
      <c r="U21" s="364"/>
      <c r="V21" s="364"/>
      <c r="W21" s="364"/>
      <c r="X21" s="364"/>
      <c r="Y21" s="364"/>
      <c r="Z21" s="364"/>
      <c r="AA21" s="364"/>
      <c r="AB21" s="364"/>
      <c r="AC21" s="364"/>
      <c r="AD21" s="364"/>
      <c r="AE21" s="364"/>
      <c r="AF21" s="364"/>
      <c r="AG21" s="364"/>
      <c r="AH21" s="364"/>
      <c r="AI21" s="364"/>
      <c r="AJ21" s="364"/>
      <c r="AK21" s="364"/>
      <c r="AL21" s="364"/>
      <c r="AM21" s="364"/>
      <c r="AN21" s="364"/>
    </row>
    <row r="22" spans="1:40" ht="12" outlineLevel="2">
      <c r="A22" s="355">
        <v>14</v>
      </c>
      <c r="B22" s="356"/>
      <c r="C22" s="357" t="s">
        <v>817</v>
      </c>
      <c r="D22" s="358" t="s">
        <v>336</v>
      </c>
      <c r="E22" s="359">
        <v>4</v>
      </c>
      <c r="F22" s="360">
        <f t="shared" si="0"/>
        <v>0</v>
      </c>
      <c r="G22" s="360">
        <f t="shared" si="1"/>
        <v>0</v>
      </c>
      <c r="H22" s="381"/>
      <c r="I22" s="361">
        <f t="shared" si="2"/>
        <v>0</v>
      </c>
      <c r="J22" s="382"/>
      <c r="K22" s="362">
        <f t="shared" si="3"/>
        <v>0</v>
      </c>
      <c r="L22" s="363">
        <v>21</v>
      </c>
      <c r="M22" s="363">
        <f t="shared" si="4"/>
        <v>0</v>
      </c>
      <c r="N22" s="364"/>
      <c r="O22" s="364"/>
      <c r="P22" s="364"/>
      <c r="Q22" s="364"/>
      <c r="R22" s="364"/>
      <c r="S22" s="364"/>
      <c r="T22" s="364"/>
      <c r="U22" s="364"/>
      <c r="V22" s="364"/>
      <c r="W22" s="364"/>
      <c r="X22" s="364"/>
      <c r="Y22" s="364"/>
      <c r="Z22" s="364"/>
      <c r="AA22" s="364"/>
      <c r="AB22" s="364"/>
      <c r="AC22" s="364"/>
      <c r="AD22" s="364"/>
      <c r="AE22" s="364"/>
      <c r="AF22" s="364"/>
      <c r="AG22" s="364"/>
      <c r="AH22" s="364"/>
      <c r="AI22" s="364"/>
      <c r="AJ22" s="364"/>
      <c r="AK22" s="364"/>
      <c r="AL22" s="364"/>
      <c r="AM22" s="364"/>
      <c r="AN22" s="364"/>
    </row>
    <row r="23" spans="1:40" ht="12" outlineLevel="2">
      <c r="A23" s="355">
        <v>15</v>
      </c>
      <c r="B23" s="356"/>
      <c r="C23" s="357" t="s">
        <v>818</v>
      </c>
      <c r="D23" s="358" t="s">
        <v>336</v>
      </c>
      <c r="E23" s="359">
        <v>1</v>
      </c>
      <c r="F23" s="360">
        <f t="shared" si="0"/>
        <v>0</v>
      </c>
      <c r="G23" s="360">
        <f t="shared" si="1"/>
        <v>0</v>
      </c>
      <c r="H23" s="381"/>
      <c r="I23" s="361">
        <f t="shared" si="2"/>
        <v>0</v>
      </c>
      <c r="J23" s="382"/>
      <c r="K23" s="362">
        <f aca="true" t="shared" si="5" ref="K23:K28">ROUND(E23*J23,2)</f>
        <v>0</v>
      </c>
      <c r="L23" s="363">
        <v>21</v>
      </c>
      <c r="M23" s="363">
        <f t="shared" si="4"/>
        <v>0</v>
      </c>
      <c r="N23" s="364"/>
      <c r="O23" s="364"/>
      <c r="P23" s="364"/>
      <c r="Q23" s="364"/>
      <c r="R23" s="364"/>
      <c r="S23" s="364"/>
      <c r="T23" s="364"/>
      <c r="U23" s="364"/>
      <c r="V23" s="364"/>
      <c r="W23" s="364"/>
      <c r="X23" s="364"/>
      <c r="Y23" s="364"/>
      <c r="Z23" s="364"/>
      <c r="AA23" s="364"/>
      <c r="AB23" s="364"/>
      <c r="AC23" s="364"/>
      <c r="AD23" s="364"/>
      <c r="AE23" s="364"/>
      <c r="AF23" s="364"/>
      <c r="AG23" s="364"/>
      <c r="AH23" s="364"/>
      <c r="AI23" s="364"/>
      <c r="AJ23" s="364"/>
      <c r="AK23" s="364"/>
      <c r="AL23" s="364"/>
      <c r="AM23" s="364"/>
      <c r="AN23" s="364"/>
    </row>
    <row r="24" spans="1:40" ht="12" outlineLevel="2">
      <c r="A24" s="355">
        <v>16</v>
      </c>
      <c r="B24" s="356"/>
      <c r="C24" s="357" t="s">
        <v>819</v>
      </c>
      <c r="D24" s="358" t="s">
        <v>146</v>
      </c>
      <c r="E24" s="359">
        <v>3</v>
      </c>
      <c r="F24" s="360">
        <f t="shared" si="0"/>
        <v>0</v>
      </c>
      <c r="G24" s="360">
        <f t="shared" si="1"/>
        <v>0</v>
      </c>
      <c r="H24" s="381"/>
      <c r="I24" s="361">
        <f t="shared" si="2"/>
        <v>0</v>
      </c>
      <c r="J24" s="382"/>
      <c r="K24" s="362">
        <f t="shared" si="5"/>
        <v>0</v>
      </c>
      <c r="L24" s="363">
        <v>21</v>
      </c>
      <c r="M24" s="363">
        <f t="shared" si="4"/>
        <v>0</v>
      </c>
      <c r="N24" s="364"/>
      <c r="O24" s="364"/>
      <c r="P24" s="364"/>
      <c r="Q24" s="364"/>
      <c r="R24" s="364"/>
      <c r="S24" s="364"/>
      <c r="T24" s="364"/>
      <c r="U24" s="364"/>
      <c r="V24" s="364"/>
      <c r="W24" s="364"/>
      <c r="X24" s="364"/>
      <c r="Y24" s="364"/>
      <c r="Z24" s="364"/>
      <c r="AA24" s="364"/>
      <c r="AB24" s="364"/>
      <c r="AC24" s="364"/>
      <c r="AD24" s="364"/>
      <c r="AE24" s="364"/>
      <c r="AF24" s="364"/>
      <c r="AG24" s="364"/>
      <c r="AH24" s="364"/>
      <c r="AI24" s="364"/>
      <c r="AJ24" s="364"/>
      <c r="AK24" s="364"/>
      <c r="AL24" s="364"/>
      <c r="AM24" s="364"/>
      <c r="AN24" s="364"/>
    </row>
    <row r="25" spans="1:40" ht="22.5" outlineLevel="2">
      <c r="A25" s="355">
        <v>17</v>
      </c>
      <c r="B25" s="356"/>
      <c r="C25" s="357" t="s">
        <v>820</v>
      </c>
      <c r="D25" s="358" t="s">
        <v>336</v>
      </c>
      <c r="E25" s="359">
        <v>1</v>
      </c>
      <c r="F25" s="360">
        <f t="shared" si="0"/>
        <v>0</v>
      </c>
      <c r="G25" s="360">
        <f t="shared" si="1"/>
        <v>0</v>
      </c>
      <c r="H25" s="381"/>
      <c r="I25" s="361">
        <f t="shared" si="2"/>
        <v>0</v>
      </c>
      <c r="J25" s="382"/>
      <c r="K25" s="362">
        <f t="shared" si="5"/>
        <v>0</v>
      </c>
      <c r="L25" s="363">
        <v>21</v>
      </c>
      <c r="M25" s="363">
        <f t="shared" si="4"/>
        <v>0</v>
      </c>
      <c r="N25" s="364"/>
      <c r="O25" s="364"/>
      <c r="P25" s="364"/>
      <c r="Q25" s="364"/>
      <c r="R25" s="364"/>
      <c r="S25" s="364"/>
      <c r="T25" s="364"/>
      <c r="U25" s="364"/>
      <c r="V25" s="364"/>
      <c r="W25" s="364"/>
      <c r="X25" s="364"/>
      <c r="Y25" s="364"/>
      <c r="Z25" s="364"/>
      <c r="AA25" s="364"/>
      <c r="AB25" s="364"/>
      <c r="AC25" s="364"/>
      <c r="AD25" s="364"/>
      <c r="AE25" s="364"/>
      <c r="AF25" s="364"/>
      <c r="AG25" s="364"/>
      <c r="AH25" s="364"/>
      <c r="AI25" s="364"/>
      <c r="AJ25" s="364"/>
      <c r="AK25" s="364"/>
      <c r="AL25" s="364"/>
      <c r="AM25" s="364"/>
      <c r="AN25" s="364"/>
    </row>
    <row r="26" spans="1:40" ht="12" outlineLevel="2">
      <c r="A26" s="355">
        <v>18</v>
      </c>
      <c r="B26" s="356" t="s">
        <v>821</v>
      </c>
      <c r="C26" s="357" t="s">
        <v>822</v>
      </c>
      <c r="D26" s="358" t="s">
        <v>146</v>
      </c>
      <c r="E26" s="359">
        <v>140</v>
      </c>
      <c r="F26" s="360">
        <f t="shared" si="0"/>
        <v>0</v>
      </c>
      <c r="G26" s="360">
        <f t="shared" si="1"/>
        <v>0</v>
      </c>
      <c r="H26" s="381"/>
      <c r="I26" s="361">
        <f>ROUND(E26*H26,2)</f>
        <v>0</v>
      </c>
      <c r="J26" s="382"/>
      <c r="K26" s="362">
        <f t="shared" si="5"/>
        <v>0</v>
      </c>
      <c r="L26" s="363">
        <v>21</v>
      </c>
      <c r="M26" s="363">
        <f t="shared" si="4"/>
        <v>0</v>
      </c>
      <c r="N26" s="364"/>
      <c r="O26" s="364"/>
      <c r="P26" s="364"/>
      <c r="Q26" s="364"/>
      <c r="R26" s="364"/>
      <c r="S26" s="364"/>
      <c r="T26" s="364"/>
      <c r="U26" s="364"/>
      <c r="V26" s="364"/>
      <c r="W26" s="364"/>
      <c r="X26" s="364"/>
      <c r="Y26" s="364"/>
      <c r="Z26" s="364"/>
      <c r="AA26" s="364"/>
      <c r="AB26" s="364"/>
      <c r="AC26" s="364"/>
      <c r="AD26" s="364"/>
      <c r="AE26" s="364"/>
      <c r="AF26" s="364"/>
      <c r="AG26" s="364"/>
      <c r="AH26" s="364"/>
      <c r="AI26" s="364"/>
      <c r="AJ26" s="364"/>
      <c r="AK26" s="364"/>
      <c r="AL26" s="364"/>
      <c r="AM26" s="364"/>
      <c r="AN26" s="364"/>
    </row>
    <row r="27" spans="1:40" ht="12" outlineLevel="2">
      <c r="A27" s="355">
        <v>19</v>
      </c>
      <c r="B27" s="356"/>
      <c r="C27" s="357" t="s">
        <v>823</v>
      </c>
      <c r="D27" s="358" t="s">
        <v>146</v>
      </c>
      <c r="E27" s="359">
        <v>3</v>
      </c>
      <c r="F27" s="360">
        <f t="shared" si="0"/>
        <v>0</v>
      </c>
      <c r="G27" s="360">
        <f t="shared" si="1"/>
        <v>0</v>
      </c>
      <c r="H27" s="381"/>
      <c r="I27" s="361">
        <f>ROUND(E27*H27,2)</f>
        <v>0</v>
      </c>
      <c r="J27" s="382"/>
      <c r="K27" s="362">
        <f t="shared" si="5"/>
        <v>0</v>
      </c>
      <c r="L27" s="363">
        <v>21</v>
      </c>
      <c r="M27" s="363">
        <f t="shared" si="4"/>
        <v>0</v>
      </c>
      <c r="N27" s="364"/>
      <c r="O27" s="364"/>
      <c r="P27" s="364"/>
      <c r="Q27" s="364"/>
      <c r="R27" s="364"/>
      <c r="S27" s="364"/>
      <c r="T27" s="364"/>
      <c r="U27" s="364"/>
      <c r="V27" s="364"/>
      <c r="W27" s="364"/>
      <c r="X27" s="364"/>
      <c r="Y27" s="364"/>
      <c r="Z27" s="364"/>
      <c r="AA27" s="364"/>
      <c r="AB27" s="364"/>
      <c r="AC27" s="364"/>
      <c r="AD27" s="364"/>
      <c r="AE27" s="364"/>
      <c r="AF27" s="364"/>
      <c r="AG27" s="364"/>
      <c r="AH27" s="364"/>
      <c r="AI27" s="364"/>
      <c r="AJ27" s="364"/>
      <c r="AK27" s="364"/>
      <c r="AL27" s="364"/>
      <c r="AM27" s="364"/>
      <c r="AN27" s="364"/>
    </row>
    <row r="28" spans="1:40" ht="12" outlineLevel="2">
      <c r="A28" s="355">
        <v>20</v>
      </c>
      <c r="B28" s="356"/>
      <c r="C28" s="357" t="s">
        <v>824</v>
      </c>
      <c r="D28" s="358" t="s">
        <v>336</v>
      </c>
      <c r="E28" s="359">
        <v>1</v>
      </c>
      <c r="F28" s="360">
        <f t="shared" si="0"/>
        <v>0</v>
      </c>
      <c r="G28" s="360">
        <f t="shared" si="1"/>
        <v>0</v>
      </c>
      <c r="H28" s="381"/>
      <c r="I28" s="361">
        <f>ROUND(E28*H28,2)</f>
        <v>0</v>
      </c>
      <c r="J28" s="382"/>
      <c r="K28" s="362">
        <f t="shared" si="5"/>
        <v>0</v>
      </c>
      <c r="L28" s="363">
        <v>21</v>
      </c>
      <c r="M28" s="363">
        <f t="shared" si="4"/>
        <v>0</v>
      </c>
      <c r="N28" s="364"/>
      <c r="O28" s="364"/>
      <c r="P28" s="364"/>
      <c r="Q28" s="364"/>
      <c r="R28" s="364"/>
      <c r="S28" s="364"/>
      <c r="T28" s="364"/>
      <c r="U28" s="364"/>
      <c r="V28" s="364"/>
      <c r="W28" s="364"/>
      <c r="X28" s="364"/>
      <c r="Y28" s="364"/>
      <c r="Z28" s="364"/>
      <c r="AA28" s="364"/>
      <c r="AB28" s="364"/>
      <c r="AC28" s="364"/>
      <c r="AD28" s="364"/>
      <c r="AE28" s="364"/>
      <c r="AF28" s="364"/>
      <c r="AG28" s="364"/>
      <c r="AH28" s="364"/>
      <c r="AI28" s="364"/>
      <c r="AJ28" s="364"/>
      <c r="AK28" s="364"/>
      <c r="AL28" s="364"/>
      <c r="AM28" s="364"/>
      <c r="AN28" s="364"/>
    </row>
    <row r="29" spans="1:13" ht="12">
      <c r="A29" s="346" t="s">
        <v>799</v>
      </c>
      <c r="B29" s="347" t="s">
        <v>825</v>
      </c>
      <c r="C29" s="348" t="s">
        <v>130</v>
      </c>
      <c r="D29" s="365"/>
      <c r="E29" s="366"/>
      <c r="F29" s="367"/>
      <c r="G29" s="367">
        <f>SUM(G30:G37)</f>
        <v>0</v>
      </c>
      <c r="H29" s="368"/>
      <c r="I29" s="368">
        <f>SUM(I30:I37)</f>
        <v>0</v>
      </c>
      <c r="J29" s="367"/>
      <c r="K29" s="369">
        <f>SUM(K30:K37)</f>
        <v>0</v>
      </c>
      <c r="L29" s="363"/>
      <c r="M29" s="363"/>
    </row>
    <row r="30" spans="1:13" ht="12" outlineLevel="2">
      <c r="A30" s="355">
        <v>21</v>
      </c>
      <c r="B30" s="356" t="s">
        <v>826</v>
      </c>
      <c r="C30" s="357" t="s">
        <v>827</v>
      </c>
      <c r="D30" s="358" t="s">
        <v>134</v>
      </c>
      <c r="E30" s="359">
        <v>6</v>
      </c>
      <c r="F30" s="360">
        <f aca="true" t="shared" si="6" ref="F30:F37">H30+J30</f>
        <v>0</v>
      </c>
      <c r="G30" s="360">
        <f>E30*F30</f>
        <v>0</v>
      </c>
      <c r="H30" s="381"/>
      <c r="I30" s="361">
        <f aca="true" t="shared" si="7" ref="I30:I37">ROUND(E30*H30,2)</f>
        <v>0</v>
      </c>
      <c r="J30" s="382"/>
      <c r="K30" s="362">
        <f aca="true" t="shared" si="8" ref="K30:K37">ROUND(E30*J30,2)</f>
        <v>0</v>
      </c>
      <c r="L30" s="363">
        <v>21</v>
      </c>
      <c r="M30" s="363">
        <f t="shared" si="4"/>
        <v>0</v>
      </c>
    </row>
    <row r="31" spans="1:13" ht="12" outlineLevel="2">
      <c r="A31" s="355">
        <v>22</v>
      </c>
      <c r="B31" s="356" t="s">
        <v>828</v>
      </c>
      <c r="C31" s="357" t="s">
        <v>829</v>
      </c>
      <c r="D31" s="358" t="s">
        <v>134</v>
      </c>
      <c r="E31" s="359">
        <v>33</v>
      </c>
      <c r="F31" s="360">
        <f t="shared" si="6"/>
        <v>0</v>
      </c>
      <c r="G31" s="360">
        <f>E31*F31</f>
        <v>0</v>
      </c>
      <c r="H31" s="381"/>
      <c r="I31" s="361">
        <f t="shared" si="7"/>
        <v>0</v>
      </c>
      <c r="J31" s="382"/>
      <c r="K31" s="362">
        <f t="shared" si="8"/>
        <v>0</v>
      </c>
      <c r="L31" s="363">
        <v>21</v>
      </c>
      <c r="M31" s="363">
        <f t="shared" si="4"/>
        <v>0</v>
      </c>
    </row>
    <row r="32" spans="1:13" ht="12" outlineLevel="2">
      <c r="A32" s="355">
        <v>23</v>
      </c>
      <c r="B32" s="356" t="s">
        <v>830</v>
      </c>
      <c r="C32" s="357" t="s">
        <v>831</v>
      </c>
      <c r="D32" s="358" t="s">
        <v>146</v>
      </c>
      <c r="E32" s="359">
        <v>85</v>
      </c>
      <c r="F32" s="360">
        <f t="shared" si="6"/>
        <v>0</v>
      </c>
      <c r="G32" s="360">
        <f aca="true" t="shared" si="9" ref="G32:G37">E32*F32</f>
        <v>0</v>
      </c>
      <c r="H32" s="381"/>
      <c r="I32" s="361">
        <f t="shared" si="7"/>
        <v>0</v>
      </c>
      <c r="J32" s="382"/>
      <c r="K32" s="362">
        <f t="shared" si="8"/>
        <v>0</v>
      </c>
      <c r="L32" s="363">
        <v>21</v>
      </c>
      <c r="M32" s="363">
        <f t="shared" si="4"/>
        <v>0</v>
      </c>
    </row>
    <row r="33" spans="1:13" ht="12" outlineLevel="2">
      <c r="A33" s="355">
        <v>24</v>
      </c>
      <c r="B33" s="356" t="s">
        <v>832</v>
      </c>
      <c r="C33" s="357" t="s">
        <v>833</v>
      </c>
      <c r="D33" s="358" t="s">
        <v>146</v>
      </c>
      <c r="E33" s="359">
        <v>85</v>
      </c>
      <c r="F33" s="360">
        <f t="shared" si="6"/>
        <v>0</v>
      </c>
      <c r="G33" s="360">
        <f t="shared" si="9"/>
        <v>0</v>
      </c>
      <c r="H33" s="381"/>
      <c r="I33" s="361">
        <f t="shared" si="7"/>
        <v>0</v>
      </c>
      <c r="J33" s="382"/>
      <c r="K33" s="362">
        <f t="shared" si="8"/>
        <v>0</v>
      </c>
      <c r="L33" s="363">
        <v>21</v>
      </c>
      <c r="M33" s="363">
        <f t="shared" si="4"/>
        <v>0</v>
      </c>
    </row>
    <row r="34" spans="1:13" ht="12" outlineLevel="2">
      <c r="A34" s="355">
        <v>25</v>
      </c>
      <c r="B34" s="356" t="s">
        <v>834</v>
      </c>
      <c r="C34" s="357" t="s">
        <v>835</v>
      </c>
      <c r="D34" s="358" t="s">
        <v>146</v>
      </c>
      <c r="E34" s="359">
        <v>85</v>
      </c>
      <c r="F34" s="360">
        <f t="shared" si="6"/>
        <v>0</v>
      </c>
      <c r="G34" s="360">
        <f t="shared" si="9"/>
        <v>0</v>
      </c>
      <c r="H34" s="381"/>
      <c r="I34" s="361">
        <f t="shared" si="7"/>
        <v>0</v>
      </c>
      <c r="J34" s="382"/>
      <c r="K34" s="362">
        <f t="shared" si="8"/>
        <v>0</v>
      </c>
      <c r="L34" s="363">
        <v>21</v>
      </c>
      <c r="M34" s="363">
        <f t="shared" si="4"/>
        <v>0</v>
      </c>
    </row>
    <row r="35" spans="1:13" ht="12" outlineLevel="2">
      <c r="A35" s="355">
        <v>26</v>
      </c>
      <c r="B35" s="356" t="s">
        <v>836</v>
      </c>
      <c r="C35" s="357" t="s">
        <v>837</v>
      </c>
      <c r="D35" s="358" t="s">
        <v>139</v>
      </c>
      <c r="E35" s="359">
        <v>0.4</v>
      </c>
      <c r="F35" s="360">
        <f t="shared" si="6"/>
        <v>0</v>
      </c>
      <c r="G35" s="360">
        <f t="shared" si="9"/>
        <v>0</v>
      </c>
      <c r="H35" s="381"/>
      <c r="I35" s="361">
        <f t="shared" si="7"/>
        <v>0</v>
      </c>
      <c r="J35" s="382"/>
      <c r="K35" s="362">
        <f t="shared" si="8"/>
        <v>0</v>
      </c>
      <c r="L35" s="363">
        <v>21</v>
      </c>
      <c r="M35" s="363">
        <f t="shared" si="4"/>
        <v>0</v>
      </c>
    </row>
    <row r="36" spans="1:13" ht="12" outlineLevel="2">
      <c r="A36" s="355">
        <v>27</v>
      </c>
      <c r="B36" s="356"/>
      <c r="C36" s="357" t="s">
        <v>838</v>
      </c>
      <c r="D36" s="358" t="s">
        <v>134</v>
      </c>
      <c r="E36" s="359">
        <v>6</v>
      </c>
      <c r="F36" s="360">
        <f t="shared" si="6"/>
        <v>0</v>
      </c>
      <c r="G36" s="360">
        <f t="shared" si="9"/>
        <v>0</v>
      </c>
      <c r="H36" s="381"/>
      <c r="I36" s="361">
        <f t="shared" si="7"/>
        <v>0</v>
      </c>
      <c r="J36" s="382"/>
      <c r="K36" s="362">
        <f t="shared" si="8"/>
        <v>0</v>
      </c>
      <c r="L36" s="363">
        <v>21</v>
      </c>
      <c r="M36" s="363">
        <f t="shared" si="4"/>
        <v>0</v>
      </c>
    </row>
    <row r="37" spans="1:13" ht="12" outlineLevel="1">
      <c r="A37" s="355">
        <v>28</v>
      </c>
      <c r="B37" s="356" t="s">
        <v>839</v>
      </c>
      <c r="C37" s="357" t="s">
        <v>840</v>
      </c>
      <c r="D37" s="358" t="s">
        <v>134</v>
      </c>
      <c r="E37" s="359">
        <v>33</v>
      </c>
      <c r="F37" s="360">
        <f t="shared" si="6"/>
        <v>0</v>
      </c>
      <c r="G37" s="360">
        <f t="shared" si="9"/>
        <v>0</v>
      </c>
      <c r="H37" s="381"/>
      <c r="I37" s="361">
        <f t="shared" si="7"/>
        <v>0</v>
      </c>
      <c r="J37" s="382"/>
      <c r="K37" s="362">
        <f t="shared" si="8"/>
        <v>0</v>
      </c>
      <c r="L37" s="363">
        <v>21</v>
      </c>
      <c r="M37" s="363">
        <f t="shared" si="4"/>
        <v>0</v>
      </c>
    </row>
    <row r="38" spans="1:13" ht="12">
      <c r="A38" s="346" t="s">
        <v>799</v>
      </c>
      <c r="B38" s="347" t="s">
        <v>841</v>
      </c>
      <c r="C38" s="348" t="s">
        <v>842</v>
      </c>
      <c r="D38" s="365"/>
      <c r="E38" s="366"/>
      <c r="F38" s="367"/>
      <c r="G38" s="367">
        <f>SUM(G39:G43)</f>
        <v>0</v>
      </c>
      <c r="H38" s="368"/>
      <c r="I38" s="368">
        <f>SUM(I39:I43)</f>
        <v>0</v>
      </c>
      <c r="J38" s="367"/>
      <c r="K38" s="369">
        <f>SUM(K39:K43)</f>
        <v>0</v>
      </c>
      <c r="L38" s="363"/>
      <c r="M38" s="363"/>
    </row>
    <row r="39" spans="1:13" ht="12" outlineLevel="2">
      <c r="A39" s="355">
        <v>28</v>
      </c>
      <c r="B39" s="356"/>
      <c r="C39" s="357" t="s">
        <v>843</v>
      </c>
      <c r="D39" s="358" t="s">
        <v>336</v>
      </c>
      <c r="E39" s="359">
        <v>1</v>
      </c>
      <c r="F39" s="360">
        <f>H39+J39</f>
        <v>0</v>
      </c>
      <c r="G39" s="360">
        <f>E39*F39</f>
        <v>0</v>
      </c>
      <c r="H39" s="381"/>
      <c r="I39" s="361">
        <f>ROUND(E39*H39,2)</f>
        <v>0</v>
      </c>
      <c r="J39" s="382"/>
      <c r="K39" s="362">
        <f>ROUND(E39*J39,2)</f>
        <v>0</v>
      </c>
      <c r="L39" s="363">
        <v>21</v>
      </c>
      <c r="M39" s="363">
        <f t="shared" si="4"/>
        <v>0</v>
      </c>
    </row>
    <row r="40" spans="1:13" ht="12" outlineLevel="2">
      <c r="A40" s="355">
        <v>19</v>
      </c>
      <c r="B40" s="356"/>
      <c r="C40" s="357" t="s">
        <v>844</v>
      </c>
      <c r="D40" s="358" t="s">
        <v>336</v>
      </c>
      <c r="E40" s="359">
        <v>1</v>
      </c>
      <c r="F40" s="360">
        <f>H40+J40</f>
        <v>0</v>
      </c>
      <c r="G40" s="360">
        <f>E40*F40</f>
        <v>0</v>
      </c>
      <c r="H40" s="381"/>
      <c r="I40" s="361">
        <f>ROUND(E40*H40,2)</f>
        <v>0</v>
      </c>
      <c r="J40" s="382"/>
      <c r="K40" s="362">
        <f>ROUND(E40*J40,2)</f>
        <v>0</v>
      </c>
      <c r="L40" s="363">
        <v>21</v>
      </c>
      <c r="M40" s="363">
        <f t="shared" si="4"/>
        <v>0</v>
      </c>
    </row>
    <row r="41" spans="1:13" ht="12" outlineLevel="2">
      <c r="A41" s="355">
        <v>30</v>
      </c>
      <c r="B41" s="356"/>
      <c r="C41" s="357" t="s">
        <v>845</v>
      </c>
      <c r="D41" s="358" t="s">
        <v>336</v>
      </c>
      <c r="E41" s="359">
        <v>1</v>
      </c>
      <c r="F41" s="360">
        <f>H41+J41</f>
        <v>0</v>
      </c>
      <c r="G41" s="360">
        <f>E41*F41</f>
        <v>0</v>
      </c>
      <c r="H41" s="381"/>
      <c r="I41" s="361">
        <f>ROUND(E41*H41,2)</f>
        <v>0</v>
      </c>
      <c r="J41" s="382"/>
      <c r="K41" s="362">
        <f>ROUND(E41*J41,2)</f>
        <v>0</v>
      </c>
      <c r="L41" s="363">
        <v>21</v>
      </c>
      <c r="M41" s="363">
        <f t="shared" si="4"/>
        <v>0</v>
      </c>
    </row>
    <row r="42" spans="1:13" ht="12" outlineLevel="1">
      <c r="A42" s="355">
        <v>31</v>
      </c>
      <c r="B42" s="356"/>
      <c r="C42" s="357" t="s">
        <v>846</v>
      </c>
      <c r="D42" s="358" t="s">
        <v>336</v>
      </c>
      <c r="E42" s="359">
        <v>1</v>
      </c>
      <c r="F42" s="360">
        <f>H42+J42</f>
        <v>0</v>
      </c>
      <c r="G42" s="360">
        <f>E42*F42</f>
        <v>0</v>
      </c>
      <c r="H42" s="381"/>
      <c r="I42" s="361">
        <f>ROUND(E42*H42,2)</f>
        <v>0</v>
      </c>
      <c r="J42" s="382"/>
      <c r="K42" s="362">
        <f>ROUND(E42*J42,2)</f>
        <v>0</v>
      </c>
      <c r="L42" s="363">
        <v>21</v>
      </c>
      <c r="M42" s="363">
        <f t="shared" si="4"/>
        <v>0</v>
      </c>
    </row>
    <row r="43" spans="1:40" ht="12" outlineLevel="1">
      <c r="A43" s="370">
        <v>32</v>
      </c>
      <c r="B43" s="371" t="s">
        <v>847</v>
      </c>
      <c r="C43" s="372" t="s">
        <v>848</v>
      </c>
      <c r="D43" s="373" t="s">
        <v>336</v>
      </c>
      <c r="E43" s="374">
        <v>1</v>
      </c>
      <c r="F43" s="375">
        <f>H43+J43</f>
        <v>0</v>
      </c>
      <c r="G43" s="375">
        <f>E43*F43</f>
        <v>0</v>
      </c>
      <c r="H43" s="383"/>
      <c r="I43" s="376">
        <f>ROUND(E43*H43,2)</f>
        <v>0</v>
      </c>
      <c r="J43" s="384"/>
      <c r="K43" s="377">
        <f>ROUND(E43*J43,2)</f>
        <v>0</v>
      </c>
      <c r="L43" s="363">
        <v>21</v>
      </c>
      <c r="M43" s="363">
        <f t="shared" si="4"/>
        <v>0</v>
      </c>
      <c r="N43" s="364"/>
      <c r="O43" s="364"/>
      <c r="P43" s="364"/>
      <c r="Q43" s="364"/>
      <c r="R43" s="364"/>
      <c r="S43" s="364"/>
      <c r="T43" s="364"/>
      <c r="U43" s="364"/>
      <c r="V43" s="364"/>
      <c r="W43" s="364"/>
      <c r="X43" s="364"/>
      <c r="Y43" s="364"/>
      <c r="Z43" s="364"/>
      <c r="AA43" s="364"/>
      <c r="AB43" s="364"/>
      <c r="AC43" s="364"/>
      <c r="AD43" s="364"/>
      <c r="AE43" s="364"/>
      <c r="AF43" s="364"/>
      <c r="AG43" s="364"/>
      <c r="AH43" s="364"/>
      <c r="AI43" s="364"/>
      <c r="AJ43" s="364"/>
      <c r="AK43" s="364"/>
      <c r="AL43" s="364"/>
      <c r="AM43" s="364"/>
      <c r="AN43" s="364"/>
    </row>
    <row r="44" spans="1:13" ht="12">
      <c r="A44" s="340"/>
      <c r="B44" s="341"/>
      <c r="C44" s="378"/>
      <c r="D44" s="342"/>
      <c r="E44" s="340"/>
      <c r="F44" s="340"/>
      <c r="G44" s="340"/>
      <c r="H44" s="340"/>
      <c r="I44" s="340"/>
      <c r="J44" s="340"/>
      <c r="K44" s="340"/>
      <c r="L44" s="340"/>
      <c r="M44" s="340"/>
    </row>
    <row r="45" spans="3:4" ht="12">
      <c r="C45" s="379"/>
      <c r="D45" s="333"/>
    </row>
    <row r="46" spans="4:7" ht="12">
      <c r="D46" s="333"/>
      <c r="G46" s="380"/>
    </row>
    <row r="47" ht="12">
      <c r="D47" s="333"/>
    </row>
    <row r="48" ht="12">
      <c r="D48" s="333"/>
    </row>
    <row r="49" ht="12">
      <c r="D49" s="333"/>
    </row>
    <row r="50" ht="12">
      <c r="D50" s="333"/>
    </row>
    <row r="51" ht="12">
      <c r="D51" s="333"/>
    </row>
    <row r="52" ht="12">
      <c r="D52" s="333"/>
    </row>
    <row r="53" ht="12">
      <c r="D53" s="333"/>
    </row>
    <row r="54" ht="12">
      <c r="D54" s="333"/>
    </row>
    <row r="55" ht="12">
      <c r="D55" s="333"/>
    </row>
    <row r="56" ht="12">
      <c r="D56" s="333"/>
    </row>
    <row r="57" ht="12">
      <c r="D57" s="333"/>
    </row>
    <row r="58" ht="12">
      <c r="D58" s="333"/>
    </row>
    <row r="59" ht="12">
      <c r="D59" s="333"/>
    </row>
    <row r="60" ht="12">
      <c r="D60" s="333"/>
    </row>
    <row r="61" ht="12">
      <c r="D61" s="333"/>
    </row>
    <row r="62" ht="12">
      <c r="D62" s="333"/>
    </row>
    <row r="63" ht="12">
      <c r="D63" s="333"/>
    </row>
    <row r="64" ht="12">
      <c r="D64" s="333"/>
    </row>
    <row r="65" ht="12">
      <c r="D65" s="333"/>
    </row>
    <row r="66" ht="12">
      <c r="D66" s="333"/>
    </row>
    <row r="67" ht="12">
      <c r="D67" s="333"/>
    </row>
    <row r="68" ht="12">
      <c r="D68" s="333"/>
    </row>
    <row r="69" ht="12">
      <c r="D69" s="333"/>
    </row>
    <row r="70" ht="12">
      <c r="D70" s="333"/>
    </row>
    <row r="71" ht="12">
      <c r="D71" s="333"/>
    </row>
    <row r="72" ht="12">
      <c r="D72" s="333"/>
    </row>
    <row r="73" ht="12">
      <c r="D73" s="333"/>
    </row>
    <row r="74" ht="12">
      <c r="D74" s="333"/>
    </row>
    <row r="75" ht="12">
      <c r="D75" s="333"/>
    </row>
    <row r="76" ht="12">
      <c r="D76" s="333"/>
    </row>
    <row r="77" ht="12">
      <c r="D77" s="333"/>
    </row>
    <row r="78" ht="12">
      <c r="D78" s="333"/>
    </row>
    <row r="79" ht="12">
      <c r="D79" s="333"/>
    </row>
    <row r="80" ht="12">
      <c r="D80" s="333"/>
    </row>
    <row r="81" ht="12">
      <c r="D81" s="333"/>
    </row>
    <row r="82" ht="12">
      <c r="D82" s="333"/>
    </row>
    <row r="83" ht="12">
      <c r="D83" s="333"/>
    </row>
    <row r="84" ht="12">
      <c r="D84" s="333"/>
    </row>
    <row r="85" ht="12">
      <c r="D85" s="333"/>
    </row>
    <row r="86" ht="12">
      <c r="D86" s="333"/>
    </row>
    <row r="87" ht="12">
      <c r="D87" s="333"/>
    </row>
    <row r="88" ht="12">
      <c r="D88" s="333"/>
    </row>
    <row r="89" ht="12">
      <c r="D89" s="333"/>
    </row>
    <row r="90" ht="12">
      <c r="D90" s="333"/>
    </row>
    <row r="91" ht="12">
      <c r="D91" s="333"/>
    </row>
    <row r="92" ht="12">
      <c r="D92" s="333"/>
    </row>
    <row r="93" ht="12">
      <c r="D93" s="333"/>
    </row>
    <row r="94" ht="12">
      <c r="D94" s="333"/>
    </row>
    <row r="95" ht="12">
      <c r="D95" s="333"/>
    </row>
    <row r="96" ht="12">
      <c r="D96" s="333"/>
    </row>
    <row r="97" ht="12">
      <c r="D97" s="333"/>
    </row>
    <row r="98" ht="12">
      <c r="D98" s="333"/>
    </row>
    <row r="99" ht="12">
      <c r="D99" s="333"/>
    </row>
    <row r="100" ht="12">
      <c r="D100" s="333"/>
    </row>
    <row r="101" ht="12">
      <c r="D101" s="333"/>
    </row>
    <row r="102" ht="12">
      <c r="D102" s="333"/>
    </row>
    <row r="103" ht="12">
      <c r="D103" s="333"/>
    </row>
    <row r="104" ht="12">
      <c r="D104" s="333"/>
    </row>
    <row r="105" ht="12">
      <c r="D105" s="333"/>
    </row>
    <row r="106" ht="12">
      <c r="D106" s="333"/>
    </row>
    <row r="107" ht="12">
      <c r="D107" s="333"/>
    </row>
    <row r="108" ht="12">
      <c r="D108" s="333"/>
    </row>
    <row r="109" ht="12">
      <c r="D109" s="333"/>
    </row>
    <row r="110" ht="12">
      <c r="D110" s="333"/>
    </row>
    <row r="111" ht="12">
      <c r="D111" s="333"/>
    </row>
    <row r="112" ht="12">
      <c r="D112" s="333"/>
    </row>
    <row r="113" ht="12">
      <c r="D113" s="333"/>
    </row>
    <row r="114" ht="12">
      <c r="D114" s="333"/>
    </row>
    <row r="115" ht="12">
      <c r="D115" s="333"/>
    </row>
    <row r="116" ht="12">
      <c r="D116" s="333"/>
    </row>
    <row r="117" ht="12">
      <c r="D117" s="333"/>
    </row>
    <row r="118" ht="12">
      <c r="D118" s="333"/>
    </row>
    <row r="119" ht="12">
      <c r="D119" s="333"/>
    </row>
    <row r="120" ht="12">
      <c r="D120" s="333"/>
    </row>
    <row r="121" ht="12">
      <c r="D121" s="333"/>
    </row>
    <row r="122" ht="12">
      <c r="D122" s="333"/>
    </row>
    <row r="123" ht="12">
      <c r="D123" s="333"/>
    </row>
    <row r="124" ht="12">
      <c r="D124" s="333"/>
    </row>
    <row r="125" ht="12">
      <c r="D125" s="333"/>
    </row>
    <row r="126" ht="12">
      <c r="D126" s="333"/>
    </row>
    <row r="127" ht="12">
      <c r="D127" s="333"/>
    </row>
    <row r="128" ht="12">
      <c r="D128" s="333"/>
    </row>
    <row r="129" ht="12">
      <c r="D129" s="333"/>
    </row>
    <row r="130" ht="12">
      <c r="D130" s="333"/>
    </row>
    <row r="131" ht="12">
      <c r="D131" s="333"/>
    </row>
    <row r="132" ht="12">
      <c r="D132" s="333"/>
    </row>
    <row r="133" ht="12">
      <c r="D133" s="333"/>
    </row>
    <row r="134" ht="12">
      <c r="D134" s="333"/>
    </row>
    <row r="135" ht="12">
      <c r="D135" s="333"/>
    </row>
    <row r="136" ht="12">
      <c r="D136" s="333"/>
    </row>
    <row r="137" ht="12">
      <c r="D137" s="333"/>
    </row>
    <row r="138" ht="12">
      <c r="D138" s="333"/>
    </row>
    <row r="139" ht="12">
      <c r="D139" s="333"/>
    </row>
    <row r="140" ht="12">
      <c r="D140" s="333"/>
    </row>
    <row r="141" ht="12">
      <c r="D141" s="333"/>
    </row>
    <row r="142" ht="12">
      <c r="D142" s="333"/>
    </row>
    <row r="143" ht="12">
      <c r="D143" s="333"/>
    </row>
    <row r="144" ht="12">
      <c r="D144" s="333"/>
    </row>
    <row r="145" ht="12">
      <c r="D145" s="333"/>
    </row>
    <row r="146" ht="12">
      <c r="D146" s="333"/>
    </row>
    <row r="147" ht="12">
      <c r="D147" s="333"/>
    </row>
    <row r="148" ht="12">
      <c r="D148" s="333"/>
    </row>
    <row r="149" ht="12">
      <c r="D149" s="333"/>
    </row>
    <row r="150" ht="12">
      <c r="D150" s="333"/>
    </row>
    <row r="151" ht="12">
      <c r="D151" s="333"/>
    </row>
    <row r="152" ht="12">
      <c r="D152" s="333"/>
    </row>
    <row r="153" ht="12">
      <c r="D153" s="333"/>
    </row>
    <row r="154" ht="12">
      <c r="D154" s="333"/>
    </row>
    <row r="155" ht="12">
      <c r="D155" s="333"/>
    </row>
    <row r="156" ht="12">
      <c r="D156" s="333"/>
    </row>
    <row r="157" ht="12">
      <c r="D157" s="333"/>
    </row>
    <row r="158" ht="12">
      <c r="D158" s="333"/>
    </row>
    <row r="159" ht="12">
      <c r="D159" s="333"/>
    </row>
    <row r="160" ht="12">
      <c r="D160" s="333"/>
    </row>
    <row r="161" ht="12">
      <c r="D161" s="333"/>
    </row>
    <row r="162" ht="12">
      <c r="D162" s="333"/>
    </row>
    <row r="163" ht="12">
      <c r="D163" s="333"/>
    </row>
    <row r="164" ht="12">
      <c r="D164" s="333"/>
    </row>
    <row r="165" ht="12">
      <c r="D165" s="333"/>
    </row>
    <row r="166" ht="12">
      <c r="D166" s="333"/>
    </row>
    <row r="167" ht="12">
      <c r="D167" s="333"/>
    </row>
    <row r="168" ht="12">
      <c r="D168" s="333"/>
    </row>
    <row r="169" ht="12">
      <c r="D169" s="333"/>
    </row>
    <row r="170" ht="12">
      <c r="D170" s="333"/>
    </row>
    <row r="171" ht="12">
      <c r="D171" s="333"/>
    </row>
    <row r="172" ht="12">
      <c r="D172" s="333"/>
    </row>
    <row r="173" ht="12">
      <c r="D173" s="333"/>
    </row>
    <row r="174" ht="12">
      <c r="D174" s="333"/>
    </row>
    <row r="175" ht="12">
      <c r="D175" s="333"/>
    </row>
    <row r="176" ht="12">
      <c r="D176" s="333"/>
    </row>
    <row r="177" ht="12">
      <c r="D177" s="333"/>
    </row>
    <row r="178" ht="12">
      <c r="D178" s="333"/>
    </row>
    <row r="179" ht="12">
      <c r="D179" s="333"/>
    </row>
    <row r="180" ht="12">
      <c r="D180" s="333"/>
    </row>
    <row r="181" ht="12">
      <c r="D181" s="333"/>
    </row>
    <row r="182" ht="12">
      <c r="D182" s="333"/>
    </row>
    <row r="183" ht="12">
      <c r="D183" s="333"/>
    </row>
    <row r="184" ht="12">
      <c r="D184" s="333"/>
    </row>
    <row r="185" ht="12">
      <c r="D185" s="333"/>
    </row>
    <row r="186" ht="12">
      <c r="D186" s="333"/>
    </row>
    <row r="187" ht="12">
      <c r="D187" s="333"/>
    </row>
    <row r="188" ht="12">
      <c r="D188" s="333"/>
    </row>
    <row r="189" ht="12">
      <c r="D189" s="333"/>
    </row>
    <row r="190" ht="12">
      <c r="D190" s="333"/>
    </row>
    <row r="191" ht="12">
      <c r="D191" s="333"/>
    </row>
    <row r="192" ht="12">
      <c r="D192" s="333"/>
    </row>
    <row r="193" ht="12">
      <c r="D193" s="333"/>
    </row>
    <row r="194" ht="12">
      <c r="D194" s="333"/>
    </row>
    <row r="195" ht="12">
      <c r="D195" s="333"/>
    </row>
    <row r="196" ht="12">
      <c r="D196" s="333"/>
    </row>
    <row r="197" ht="12">
      <c r="D197" s="333"/>
    </row>
    <row r="198" ht="12">
      <c r="D198" s="333"/>
    </row>
    <row r="199" ht="12">
      <c r="D199" s="333"/>
    </row>
    <row r="200" ht="12">
      <c r="D200" s="333"/>
    </row>
    <row r="201" ht="12">
      <c r="D201" s="333"/>
    </row>
    <row r="202" ht="12">
      <c r="D202" s="333"/>
    </row>
    <row r="203" ht="12">
      <c r="D203" s="333"/>
    </row>
    <row r="204" ht="12">
      <c r="D204" s="333"/>
    </row>
    <row r="205" ht="12">
      <c r="D205" s="333"/>
    </row>
    <row r="206" ht="12">
      <c r="D206" s="333"/>
    </row>
    <row r="207" ht="12">
      <c r="D207" s="333"/>
    </row>
    <row r="208" ht="12">
      <c r="D208" s="333"/>
    </row>
    <row r="209" ht="12">
      <c r="D209" s="333"/>
    </row>
    <row r="210" ht="12">
      <c r="D210" s="333"/>
    </row>
    <row r="211" ht="12">
      <c r="D211" s="333"/>
    </row>
    <row r="212" ht="12">
      <c r="D212" s="333"/>
    </row>
    <row r="213" ht="12">
      <c r="D213" s="333"/>
    </row>
    <row r="214" ht="12">
      <c r="D214" s="333"/>
    </row>
    <row r="215" ht="12">
      <c r="D215" s="333"/>
    </row>
    <row r="216" ht="12">
      <c r="D216" s="333"/>
    </row>
    <row r="217" ht="12">
      <c r="D217" s="333"/>
    </row>
    <row r="218" ht="12">
      <c r="D218" s="333"/>
    </row>
    <row r="219" ht="12">
      <c r="D219" s="333"/>
    </row>
    <row r="220" ht="12">
      <c r="D220" s="333"/>
    </row>
    <row r="221" ht="12">
      <c r="D221" s="333"/>
    </row>
    <row r="222" ht="12">
      <c r="D222" s="333"/>
    </row>
    <row r="223" ht="12">
      <c r="D223" s="333"/>
    </row>
    <row r="224" ht="12">
      <c r="D224" s="333"/>
    </row>
    <row r="225" ht="12">
      <c r="D225" s="333"/>
    </row>
    <row r="226" ht="12">
      <c r="D226" s="333"/>
    </row>
    <row r="227" ht="12">
      <c r="D227" s="333"/>
    </row>
    <row r="228" ht="12">
      <c r="D228" s="333"/>
    </row>
    <row r="229" ht="12">
      <c r="D229" s="333"/>
    </row>
    <row r="230" ht="12">
      <c r="D230" s="333"/>
    </row>
    <row r="231" ht="12">
      <c r="D231" s="333"/>
    </row>
    <row r="232" ht="12">
      <c r="D232" s="333"/>
    </row>
    <row r="233" ht="12">
      <c r="D233" s="333"/>
    </row>
    <row r="234" ht="12">
      <c r="D234" s="333"/>
    </row>
    <row r="235" ht="12">
      <c r="D235" s="333"/>
    </row>
    <row r="236" ht="12">
      <c r="D236" s="333"/>
    </row>
    <row r="237" ht="12">
      <c r="D237" s="333"/>
    </row>
    <row r="238" ht="12">
      <c r="D238" s="333"/>
    </row>
    <row r="239" ht="12">
      <c r="D239" s="333"/>
    </row>
    <row r="240" ht="12">
      <c r="D240" s="333"/>
    </row>
    <row r="241" ht="12">
      <c r="D241" s="333"/>
    </row>
    <row r="242" ht="12">
      <c r="D242" s="333"/>
    </row>
    <row r="243" ht="12">
      <c r="D243" s="333"/>
    </row>
    <row r="244" ht="12">
      <c r="D244" s="333"/>
    </row>
    <row r="245" ht="12">
      <c r="D245" s="333"/>
    </row>
    <row r="246" ht="12">
      <c r="D246" s="333"/>
    </row>
    <row r="247" ht="12">
      <c r="D247" s="333"/>
    </row>
    <row r="248" ht="12">
      <c r="D248" s="333"/>
    </row>
    <row r="249" ht="12">
      <c r="D249" s="333"/>
    </row>
    <row r="250" ht="12">
      <c r="D250" s="333"/>
    </row>
    <row r="251" ht="12">
      <c r="D251" s="333"/>
    </row>
    <row r="252" ht="12">
      <c r="D252" s="333"/>
    </row>
    <row r="253" ht="12">
      <c r="D253" s="333"/>
    </row>
    <row r="254" ht="12">
      <c r="D254" s="333"/>
    </row>
    <row r="255" ht="12">
      <c r="D255" s="333"/>
    </row>
    <row r="256" ht="12">
      <c r="D256" s="333"/>
    </row>
    <row r="257" ht="12">
      <c r="D257" s="333"/>
    </row>
    <row r="258" ht="12">
      <c r="D258" s="333"/>
    </row>
    <row r="259" ht="12">
      <c r="D259" s="333"/>
    </row>
    <row r="260" ht="12">
      <c r="D260" s="333"/>
    </row>
    <row r="261" ht="12">
      <c r="D261" s="333"/>
    </row>
    <row r="262" ht="12">
      <c r="D262" s="333"/>
    </row>
    <row r="263" ht="12">
      <c r="D263" s="333"/>
    </row>
    <row r="264" ht="12">
      <c r="D264" s="333"/>
    </row>
    <row r="265" ht="12">
      <c r="D265" s="333"/>
    </row>
    <row r="266" ht="12">
      <c r="D266" s="333"/>
    </row>
    <row r="267" ht="12">
      <c r="D267" s="333"/>
    </row>
    <row r="268" ht="12">
      <c r="D268" s="333"/>
    </row>
    <row r="269" ht="12">
      <c r="D269" s="333"/>
    </row>
    <row r="270" ht="12">
      <c r="D270" s="333"/>
    </row>
    <row r="271" ht="12">
      <c r="D271" s="333"/>
    </row>
    <row r="272" ht="12">
      <c r="D272" s="333"/>
    </row>
    <row r="273" ht="12">
      <c r="D273" s="333"/>
    </row>
    <row r="274" ht="12">
      <c r="D274" s="333"/>
    </row>
    <row r="275" ht="12">
      <c r="D275" s="333"/>
    </row>
    <row r="276" ht="12">
      <c r="D276" s="333"/>
    </row>
    <row r="277" ht="12">
      <c r="D277" s="333"/>
    </row>
    <row r="278" ht="12">
      <c r="D278" s="333"/>
    </row>
    <row r="279" ht="12">
      <c r="D279" s="333"/>
    </row>
    <row r="280" ht="12">
      <c r="D280" s="333"/>
    </row>
    <row r="281" ht="12">
      <c r="D281" s="333"/>
    </row>
    <row r="282" ht="12">
      <c r="D282" s="333"/>
    </row>
    <row r="283" ht="12">
      <c r="D283" s="333"/>
    </row>
    <row r="284" ht="12">
      <c r="D284" s="333"/>
    </row>
    <row r="285" ht="12">
      <c r="D285" s="333"/>
    </row>
    <row r="286" ht="12">
      <c r="D286" s="333"/>
    </row>
    <row r="287" ht="12">
      <c r="D287" s="333"/>
    </row>
    <row r="288" ht="12">
      <c r="D288" s="333"/>
    </row>
    <row r="289" ht="12">
      <c r="D289" s="333"/>
    </row>
    <row r="290" ht="12">
      <c r="D290" s="333"/>
    </row>
    <row r="291" ht="12">
      <c r="D291" s="333"/>
    </row>
    <row r="292" ht="12">
      <c r="D292" s="333"/>
    </row>
    <row r="293" ht="12">
      <c r="D293" s="333"/>
    </row>
    <row r="294" ht="12">
      <c r="D294" s="333"/>
    </row>
    <row r="295" ht="12">
      <c r="D295" s="333"/>
    </row>
    <row r="296" ht="12">
      <c r="D296" s="333"/>
    </row>
    <row r="297" ht="12">
      <c r="D297" s="333"/>
    </row>
    <row r="298" ht="12">
      <c r="D298" s="333"/>
    </row>
    <row r="299" ht="12">
      <c r="D299" s="333"/>
    </row>
    <row r="300" ht="12">
      <c r="D300" s="333"/>
    </row>
    <row r="301" ht="12">
      <c r="D301" s="333"/>
    </row>
    <row r="302" ht="12">
      <c r="D302" s="333"/>
    </row>
    <row r="303" ht="12">
      <c r="D303" s="333"/>
    </row>
    <row r="304" ht="12">
      <c r="D304" s="333"/>
    </row>
    <row r="305" ht="12">
      <c r="D305" s="333"/>
    </row>
    <row r="306" ht="12">
      <c r="D306" s="333"/>
    </row>
    <row r="307" ht="12">
      <c r="D307" s="333"/>
    </row>
    <row r="308" ht="12">
      <c r="D308" s="333"/>
    </row>
    <row r="309" ht="12">
      <c r="D309" s="333"/>
    </row>
    <row r="310" ht="12">
      <c r="D310" s="333"/>
    </row>
    <row r="311" ht="12">
      <c r="D311" s="333"/>
    </row>
    <row r="312" ht="12">
      <c r="D312" s="333"/>
    </row>
    <row r="313" ht="12">
      <c r="D313" s="333"/>
    </row>
    <row r="314" ht="12">
      <c r="D314" s="333"/>
    </row>
    <row r="315" ht="12">
      <c r="D315" s="333"/>
    </row>
    <row r="316" ht="12">
      <c r="D316" s="333"/>
    </row>
    <row r="317" ht="12">
      <c r="D317" s="333"/>
    </row>
    <row r="318" ht="12">
      <c r="D318" s="333"/>
    </row>
    <row r="319" ht="12">
      <c r="D319" s="333"/>
    </row>
    <row r="320" ht="12">
      <c r="D320" s="333"/>
    </row>
    <row r="321" ht="12">
      <c r="D321" s="333"/>
    </row>
    <row r="322" ht="12">
      <c r="D322" s="333"/>
    </row>
    <row r="323" ht="12">
      <c r="D323" s="333"/>
    </row>
    <row r="324" ht="12">
      <c r="D324" s="333"/>
    </row>
    <row r="325" ht="12">
      <c r="D325" s="333"/>
    </row>
    <row r="326" ht="12">
      <c r="D326" s="333"/>
    </row>
    <row r="327" ht="12">
      <c r="D327" s="333"/>
    </row>
    <row r="328" ht="12">
      <c r="D328" s="333"/>
    </row>
    <row r="329" ht="12">
      <c r="D329" s="333"/>
    </row>
    <row r="330" ht="12">
      <c r="D330" s="333"/>
    </row>
    <row r="331" ht="12">
      <c r="D331" s="333"/>
    </row>
    <row r="332" ht="12">
      <c r="D332" s="333"/>
    </row>
    <row r="333" ht="12">
      <c r="D333" s="333"/>
    </row>
    <row r="334" ht="12">
      <c r="D334" s="333"/>
    </row>
    <row r="335" ht="12">
      <c r="D335" s="333"/>
    </row>
    <row r="336" ht="12">
      <c r="D336" s="333"/>
    </row>
    <row r="337" ht="12">
      <c r="D337" s="333"/>
    </row>
    <row r="338" ht="12">
      <c r="D338" s="333"/>
    </row>
    <row r="339" ht="12">
      <c r="D339" s="333"/>
    </row>
    <row r="340" ht="12">
      <c r="D340" s="333"/>
    </row>
    <row r="341" ht="12">
      <c r="D341" s="333"/>
    </row>
    <row r="342" ht="12">
      <c r="D342" s="333"/>
    </row>
    <row r="343" ht="12">
      <c r="D343" s="333"/>
    </row>
    <row r="344" ht="12">
      <c r="D344" s="333"/>
    </row>
    <row r="345" ht="12">
      <c r="D345" s="333"/>
    </row>
    <row r="346" ht="12">
      <c r="D346" s="333"/>
    </row>
    <row r="347" ht="12">
      <c r="D347" s="333"/>
    </row>
    <row r="348" ht="12">
      <c r="D348" s="333"/>
    </row>
    <row r="349" ht="12">
      <c r="D349" s="333"/>
    </row>
    <row r="350" ht="12">
      <c r="D350" s="333"/>
    </row>
    <row r="351" ht="12">
      <c r="D351" s="333"/>
    </row>
    <row r="352" ht="12">
      <c r="D352" s="333"/>
    </row>
    <row r="353" ht="12">
      <c r="D353" s="333"/>
    </row>
    <row r="354" ht="12">
      <c r="D354" s="333"/>
    </row>
    <row r="355" ht="12">
      <c r="D355" s="333"/>
    </row>
    <row r="356" ht="12">
      <c r="D356" s="333"/>
    </row>
    <row r="357" ht="12">
      <c r="D357" s="333"/>
    </row>
    <row r="358" ht="12">
      <c r="D358" s="333"/>
    </row>
    <row r="359" ht="12">
      <c r="D359" s="333"/>
    </row>
    <row r="360" ht="12">
      <c r="D360" s="333"/>
    </row>
    <row r="361" ht="12">
      <c r="D361" s="333"/>
    </row>
    <row r="362" ht="12">
      <c r="D362" s="333"/>
    </row>
    <row r="363" ht="12">
      <c r="D363" s="333"/>
    </row>
    <row r="364" ht="12">
      <c r="D364" s="333"/>
    </row>
    <row r="365" ht="12">
      <c r="D365" s="333"/>
    </row>
    <row r="366" ht="12">
      <c r="D366" s="333"/>
    </row>
    <row r="367" ht="12">
      <c r="D367" s="333"/>
    </row>
    <row r="368" ht="12">
      <c r="D368" s="333"/>
    </row>
    <row r="369" ht="12">
      <c r="D369" s="333"/>
    </row>
    <row r="370" ht="12">
      <c r="D370" s="333"/>
    </row>
    <row r="371" ht="12">
      <c r="D371" s="333"/>
    </row>
    <row r="372" ht="12">
      <c r="D372" s="333"/>
    </row>
    <row r="373" ht="12">
      <c r="D373" s="333"/>
    </row>
    <row r="374" ht="12">
      <c r="D374" s="333"/>
    </row>
    <row r="375" ht="12">
      <c r="D375" s="333"/>
    </row>
    <row r="376" ht="12">
      <c r="D376" s="333"/>
    </row>
    <row r="377" ht="12">
      <c r="D377" s="333"/>
    </row>
    <row r="378" ht="12">
      <c r="D378" s="333"/>
    </row>
    <row r="379" ht="12">
      <c r="D379" s="333"/>
    </row>
    <row r="380" ht="12">
      <c r="D380" s="333"/>
    </row>
    <row r="381" ht="12">
      <c r="D381" s="333"/>
    </row>
    <row r="382" ht="12">
      <c r="D382" s="333"/>
    </row>
    <row r="383" ht="12">
      <c r="D383" s="333"/>
    </row>
    <row r="384" ht="12">
      <c r="D384" s="333"/>
    </row>
    <row r="385" ht="12">
      <c r="D385" s="333"/>
    </row>
    <row r="386" ht="12">
      <c r="D386" s="333"/>
    </row>
    <row r="387" ht="12">
      <c r="D387" s="333"/>
    </row>
    <row r="388" ht="12">
      <c r="D388" s="333"/>
    </row>
    <row r="389" ht="12">
      <c r="D389" s="333"/>
    </row>
    <row r="390" ht="12">
      <c r="D390" s="333"/>
    </row>
    <row r="391" ht="12">
      <c r="D391" s="333"/>
    </row>
    <row r="392" ht="12">
      <c r="D392" s="333"/>
    </row>
    <row r="393" ht="12">
      <c r="D393" s="333"/>
    </row>
    <row r="394" ht="12">
      <c r="D394" s="333"/>
    </row>
    <row r="395" ht="12">
      <c r="D395" s="333"/>
    </row>
    <row r="396" ht="12">
      <c r="D396" s="333"/>
    </row>
    <row r="397" ht="12">
      <c r="D397" s="333"/>
    </row>
    <row r="398" ht="12">
      <c r="D398" s="333"/>
    </row>
    <row r="399" ht="12">
      <c r="D399" s="333"/>
    </row>
    <row r="400" ht="12">
      <c r="D400" s="333"/>
    </row>
    <row r="401" ht="12">
      <c r="D401" s="333"/>
    </row>
    <row r="402" ht="12">
      <c r="D402" s="333"/>
    </row>
    <row r="403" ht="12">
      <c r="D403" s="333"/>
    </row>
    <row r="404" ht="12">
      <c r="D404" s="333"/>
    </row>
    <row r="405" ht="12">
      <c r="D405" s="333"/>
    </row>
    <row r="406" ht="12">
      <c r="D406" s="333"/>
    </row>
    <row r="407" ht="12">
      <c r="D407" s="333"/>
    </row>
    <row r="408" ht="12">
      <c r="D408" s="333"/>
    </row>
    <row r="409" ht="12">
      <c r="D409" s="333"/>
    </row>
    <row r="410" ht="12">
      <c r="D410" s="333"/>
    </row>
    <row r="411" ht="12">
      <c r="D411" s="333"/>
    </row>
    <row r="412" ht="12">
      <c r="D412" s="333"/>
    </row>
    <row r="413" ht="12">
      <c r="D413" s="333"/>
    </row>
    <row r="414" ht="12">
      <c r="D414" s="333"/>
    </row>
    <row r="415" ht="12">
      <c r="D415" s="333"/>
    </row>
    <row r="416" ht="12">
      <c r="D416" s="333"/>
    </row>
    <row r="417" ht="12">
      <c r="D417" s="333"/>
    </row>
    <row r="418" ht="12">
      <c r="D418" s="333"/>
    </row>
    <row r="419" ht="12">
      <c r="D419" s="333"/>
    </row>
    <row r="420" ht="12">
      <c r="D420" s="333"/>
    </row>
    <row r="421" ht="12">
      <c r="D421" s="333"/>
    </row>
    <row r="422" ht="12">
      <c r="D422" s="333"/>
    </row>
    <row r="423" ht="12">
      <c r="D423" s="333"/>
    </row>
    <row r="424" ht="12">
      <c r="D424" s="333"/>
    </row>
    <row r="425" ht="12">
      <c r="D425" s="333"/>
    </row>
    <row r="426" ht="12">
      <c r="D426" s="333"/>
    </row>
    <row r="427" ht="12">
      <c r="D427" s="333"/>
    </row>
    <row r="428" ht="12">
      <c r="D428" s="333"/>
    </row>
    <row r="429" ht="12">
      <c r="D429" s="333"/>
    </row>
    <row r="430" ht="12">
      <c r="D430" s="333"/>
    </row>
    <row r="431" ht="12">
      <c r="D431" s="333"/>
    </row>
    <row r="432" ht="12">
      <c r="D432" s="333"/>
    </row>
    <row r="433" ht="12">
      <c r="D433" s="333"/>
    </row>
    <row r="434" ht="12">
      <c r="D434" s="333"/>
    </row>
    <row r="435" ht="12">
      <c r="D435" s="333"/>
    </row>
    <row r="436" ht="12">
      <c r="D436" s="333"/>
    </row>
    <row r="437" ht="12">
      <c r="D437" s="333"/>
    </row>
    <row r="438" ht="12">
      <c r="D438" s="333"/>
    </row>
    <row r="439" ht="12">
      <c r="D439" s="333"/>
    </row>
    <row r="440" ht="12">
      <c r="D440" s="333"/>
    </row>
    <row r="441" ht="12">
      <c r="D441" s="333"/>
    </row>
    <row r="442" ht="12">
      <c r="D442" s="333"/>
    </row>
    <row r="443" ht="12">
      <c r="D443" s="333"/>
    </row>
    <row r="444" ht="12">
      <c r="D444" s="333"/>
    </row>
    <row r="445" ht="12">
      <c r="D445" s="333"/>
    </row>
    <row r="446" ht="12">
      <c r="D446" s="333"/>
    </row>
    <row r="447" ht="12">
      <c r="D447" s="333"/>
    </row>
    <row r="448" ht="12">
      <c r="D448" s="333"/>
    </row>
    <row r="449" ht="12">
      <c r="D449" s="333"/>
    </row>
    <row r="450" ht="12">
      <c r="D450" s="333"/>
    </row>
    <row r="451" ht="12">
      <c r="D451" s="333"/>
    </row>
    <row r="452" ht="12">
      <c r="D452" s="333"/>
    </row>
    <row r="453" ht="12">
      <c r="D453" s="333"/>
    </row>
    <row r="454" ht="12">
      <c r="D454" s="333"/>
    </row>
    <row r="455" ht="12">
      <c r="D455" s="333"/>
    </row>
    <row r="456" ht="12">
      <c r="D456" s="333"/>
    </row>
    <row r="457" ht="12">
      <c r="D457" s="333"/>
    </row>
    <row r="458" ht="12">
      <c r="D458" s="333"/>
    </row>
    <row r="459" ht="12">
      <c r="D459" s="333"/>
    </row>
    <row r="460" ht="12">
      <c r="D460" s="333"/>
    </row>
    <row r="461" ht="12">
      <c r="D461" s="333"/>
    </row>
    <row r="462" ht="12">
      <c r="D462" s="333"/>
    </row>
    <row r="463" ht="12">
      <c r="D463" s="333"/>
    </row>
    <row r="464" ht="12">
      <c r="D464" s="333"/>
    </row>
    <row r="465" ht="12">
      <c r="D465" s="333"/>
    </row>
    <row r="466" ht="12">
      <c r="D466" s="333"/>
    </row>
    <row r="467" ht="12">
      <c r="D467" s="333"/>
    </row>
    <row r="468" ht="12">
      <c r="D468" s="333"/>
    </row>
    <row r="469" ht="12">
      <c r="D469" s="333"/>
    </row>
    <row r="470" ht="12">
      <c r="D470" s="333"/>
    </row>
    <row r="471" ht="12">
      <c r="D471" s="333"/>
    </row>
    <row r="472" ht="12">
      <c r="D472" s="333"/>
    </row>
    <row r="473" ht="12">
      <c r="D473" s="333"/>
    </row>
    <row r="474" ht="12">
      <c r="D474" s="333"/>
    </row>
    <row r="475" ht="12">
      <c r="D475" s="333"/>
    </row>
    <row r="476" ht="12">
      <c r="D476" s="333"/>
    </row>
    <row r="477" ht="12">
      <c r="D477" s="333"/>
    </row>
    <row r="478" ht="12">
      <c r="D478" s="333"/>
    </row>
    <row r="479" ht="12">
      <c r="D479" s="333"/>
    </row>
    <row r="480" ht="12">
      <c r="D480" s="333"/>
    </row>
    <row r="481" ht="12">
      <c r="D481" s="333"/>
    </row>
    <row r="482" ht="12">
      <c r="D482" s="333"/>
    </row>
    <row r="483" ht="12">
      <c r="D483" s="333"/>
    </row>
    <row r="484" ht="12">
      <c r="D484" s="333"/>
    </row>
    <row r="485" ht="12">
      <c r="D485" s="333"/>
    </row>
    <row r="486" ht="12">
      <c r="D486" s="333"/>
    </row>
    <row r="487" ht="12">
      <c r="D487" s="333"/>
    </row>
    <row r="488" ht="12">
      <c r="D488" s="333"/>
    </row>
    <row r="489" ht="12">
      <c r="D489" s="333"/>
    </row>
    <row r="490" ht="12">
      <c r="D490" s="333"/>
    </row>
    <row r="491" ht="12">
      <c r="D491" s="333"/>
    </row>
    <row r="492" ht="12">
      <c r="D492" s="333"/>
    </row>
    <row r="493" ht="12">
      <c r="D493" s="333"/>
    </row>
    <row r="494" ht="12">
      <c r="D494" s="333"/>
    </row>
    <row r="495" ht="12">
      <c r="D495" s="333"/>
    </row>
    <row r="496" ht="12">
      <c r="D496" s="333"/>
    </row>
    <row r="497" ht="12">
      <c r="D497" s="333"/>
    </row>
    <row r="498" ht="12">
      <c r="D498" s="333"/>
    </row>
    <row r="499" ht="12">
      <c r="D499" s="333"/>
    </row>
    <row r="500" ht="12">
      <c r="D500" s="333"/>
    </row>
    <row r="501" ht="12">
      <c r="D501" s="333"/>
    </row>
    <row r="502" ht="12">
      <c r="D502" s="333"/>
    </row>
    <row r="503" ht="12">
      <c r="D503" s="333"/>
    </row>
    <row r="504" ht="12">
      <c r="D504" s="333"/>
    </row>
    <row r="505" ht="12">
      <c r="D505" s="333"/>
    </row>
    <row r="506" ht="12">
      <c r="D506" s="333"/>
    </row>
    <row r="507" ht="12">
      <c r="D507" s="333"/>
    </row>
    <row r="508" ht="12">
      <c r="D508" s="333"/>
    </row>
    <row r="509" ht="12">
      <c r="D509" s="333"/>
    </row>
    <row r="510" ht="12">
      <c r="D510" s="333"/>
    </row>
    <row r="511" ht="12">
      <c r="D511" s="333"/>
    </row>
    <row r="512" ht="12">
      <c r="D512" s="333"/>
    </row>
    <row r="513" ht="12">
      <c r="D513" s="333"/>
    </row>
    <row r="514" ht="12">
      <c r="D514" s="333"/>
    </row>
    <row r="515" ht="12">
      <c r="D515" s="333"/>
    </row>
    <row r="516" ht="12">
      <c r="D516" s="333"/>
    </row>
    <row r="517" ht="12">
      <c r="D517" s="333"/>
    </row>
    <row r="518" ht="12">
      <c r="D518" s="333"/>
    </row>
    <row r="519" ht="12">
      <c r="D519" s="333"/>
    </row>
    <row r="520" ht="12">
      <c r="D520" s="333"/>
    </row>
    <row r="521" ht="12">
      <c r="D521" s="333"/>
    </row>
    <row r="522" ht="12">
      <c r="D522" s="333"/>
    </row>
    <row r="523" ht="12">
      <c r="D523" s="333"/>
    </row>
    <row r="524" ht="12">
      <c r="D524" s="333"/>
    </row>
    <row r="525" ht="12">
      <c r="D525" s="333"/>
    </row>
    <row r="526" ht="12">
      <c r="D526" s="333"/>
    </row>
    <row r="527" ht="12">
      <c r="D527" s="333"/>
    </row>
    <row r="528" ht="12">
      <c r="D528" s="333"/>
    </row>
    <row r="529" ht="12">
      <c r="D529" s="333"/>
    </row>
    <row r="530" ht="12">
      <c r="D530" s="333"/>
    </row>
    <row r="531" ht="12">
      <c r="D531" s="333"/>
    </row>
    <row r="532" ht="12">
      <c r="D532" s="333"/>
    </row>
    <row r="533" ht="12">
      <c r="D533" s="333"/>
    </row>
    <row r="534" ht="12">
      <c r="D534" s="333"/>
    </row>
    <row r="535" ht="12">
      <c r="D535" s="333"/>
    </row>
    <row r="536" ht="12">
      <c r="D536" s="333"/>
    </row>
    <row r="537" ht="12">
      <c r="D537" s="333"/>
    </row>
    <row r="538" ht="12">
      <c r="D538" s="333"/>
    </row>
    <row r="539" ht="12">
      <c r="D539" s="333"/>
    </row>
    <row r="540" ht="12">
      <c r="D540" s="333"/>
    </row>
    <row r="541" ht="12">
      <c r="D541" s="333"/>
    </row>
    <row r="542" ht="12">
      <c r="D542" s="333"/>
    </row>
    <row r="543" ht="12">
      <c r="D543" s="333"/>
    </row>
    <row r="544" ht="12">
      <c r="D544" s="333"/>
    </row>
    <row r="545" ht="12">
      <c r="D545" s="333"/>
    </row>
    <row r="546" ht="12">
      <c r="D546" s="333"/>
    </row>
    <row r="547" ht="12">
      <c r="D547" s="333"/>
    </row>
    <row r="548" ht="12">
      <c r="D548" s="333"/>
    </row>
    <row r="549" ht="12">
      <c r="D549" s="333"/>
    </row>
    <row r="550" ht="12">
      <c r="D550" s="333"/>
    </row>
    <row r="551" ht="12">
      <c r="D551" s="333"/>
    </row>
    <row r="552" ht="12">
      <c r="D552" s="333"/>
    </row>
    <row r="553" ht="12">
      <c r="D553" s="333"/>
    </row>
    <row r="554" ht="12">
      <c r="D554" s="333"/>
    </row>
    <row r="555" ht="12">
      <c r="D555" s="333"/>
    </row>
    <row r="556" ht="12">
      <c r="D556" s="333"/>
    </row>
    <row r="557" ht="12">
      <c r="D557" s="333"/>
    </row>
    <row r="558" ht="12">
      <c r="D558" s="333"/>
    </row>
    <row r="559" ht="12">
      <c r="D559" s="333"/>
    </row>
    <row r="560" ht="12">
      <c r="D560" s="333"/>
    </row>
    <row r="561" ht="12">
      <c r="D561" s="333"/>
    </row>
    <row r="562" ht="12">
      <c r="D562" s="333"/>
    </row>
    <row r="563" ht="12">
      <c r="D563" s="333"/>
    </row>
    <row r="564" ht="12">
      <c r="D564" s="333"/>
    </row>
    <row r="565" ht="12">
      <c r="D565" s="333"/>
    </row>
    <row r="566" ht="12">
      <c r="D566" s="333"/>
    </row>
    <row r="567" ht="12">
      <c r="D567" s="333"/>
    </row>
    <row r="568" ht="12">
      <c r="D568" s="333"/>
    </row>
    <row r="569" ht="12">
      <c r="D569" s="333"/>
    </row>
    <row r="570" ht="12">
      <c r="D570" s="333"/>
    </row>
    <row r="571" ht="12">
      <c r="D571" s="333"/>
    </row>
    <row r="572" ht="12">
      <c r="D572" s="333"/>
    </row>
    <row r="573" ht="12">
      <c r="D573" s="333"/>
    </row>
    <row r="574" ht="12">
      <c r="D574" s="333"/>
    </row>
    <row r="575" ht="12">
      <c r="D575" s="333"/>
    </row>
    <row r="576" ht="12">
      <c r="D576" s="333"/>
    </row>
    <row r="577" ht="12">
      <c r="D577" s="333"/>
    </row>
    <row r="578" ht="12">
      <c r="D578" s="333"/>
    </row>
    <row r="579" ht="12">
      <c r="D579" s="333"/>
    </row>
    <row r="580" ht="12">
      <c r="D580" s="333"/>
    </row>
    <row r="581" ht="12">
      <c r="D581" s="333"/>
    </row>
    <row r="582" ht="12">
      <c r="D582" s="333"/>
    </row>
    <row r="583" ht="12">
      <c r="D583" s="333"/>
    </row>
    <row r="584" ht="12">
      <c r="D584" s="333"/>
    </row>
    <row r="585" ht="12">
      <c r="D585" s="333"/>
    </row>
    <row r="586" ht="12">
      <c r="D586" s="333"/>
    </row>
    <row r="587" ht="12">
      <c r="D587" s="333"/>
    </row>
    <row r="588" ht="12">
      <c r="D588" s="333"/>
    </row>
    <row r="589" ht="12">
      <c r="D589" s="333"/>
    </row>
    <row r="590" ht="12">
      <c r="D590" s="333"/>
    </row>
    <row r="591" ht="12">
      <c r="D591" s="333"/>
    </row>
    <row r="592" ht="12">
      <c r="D592" s="333"/>
    </row>
    <row r="593" ht="12">
      <c r="D593" s="333"/>
    </row>
    <row r="594" ht="12">
      <c r="D594" s="333"/>
    </row>
    <row r="595" ht="12">
      <c r="D595" s="333"/>
    </row>
    <row r="596" ht="12">
      <c r="D596" s="333"/>
    </row>
    <row r="597" ht="12">
      <c r="D597" s="333"/>
    </row>
    <row r="598" ht="12">
      <c r="D598" s="333"/>
    </row>
    <row r="599" ht="12">
      <c r="D599" s="333"/>
    </row>
    <row r="600" ht="12">
      <c r="D600" s="333"/>
    </row>
    <row r="601" ht="12">
      <c r="D601" s="333"/>
    </row>
    <row r="602" ht="12">
      <c r="D602" s="333"/>
    </row>
    <row r="603" ht="12">
      <c r="D603" s="333"/>
    </row>
    <row r="604" ht="12">
      <c r="D604" s="333"/>
    </row>
    <row r="605" ht="12">
      <c r="D605" s="333"/>
    </row>
    <row r="606" ht="12">
      <c r="D606" s="333"/>
    </row>
    <row r="607" ht="12">
      <c r="D607" s="333"/>
    </row>
    <row r="608" ht="12">
      <c r="D608" s="333"/>
    </row>
    <row r="609" ht="12">
      <c r="D609" s="333"/>
    </row>
    <row r="610" ht="12">
      <c r="D610" s="333"/>
    </row>
    <row r="611" ht="12">
      <c r="D611" s="333"/>
    </row>
    <row r="612" ht="12">
      <c r="D612" s="333"/>
    </row>
    <row r="613" ht="12">
      <c r="D613" s="333"/>
    </row>
    <row r="614" ht="12">
      <c r="D614" s="333"/>
    </row>
    <row r="615" ht="12">
      <c r="D615" s="333"/>
    </row>
    <row r="616" ht="12">
      <c r="D616" s="333"/>
    </row>
    <row r="617" ht="12">
      <c r="D617" s="333"/>
    </row>
    <row r="618" ht="12">
      <c r="D618" s="333"/>
    </row>
    <row r="619" ht="12">
      <c r="D619" s="333"/>
    </row>
    <row r="620" ht="12">
      <c r="D620" s="333"/>
    </row>
    <row r="621" ht="12">
      <c r="D621" s="333"/>
    </row>
    <row r="622" ht="12">
      <c r="D622" s="333"/>
    </row>
    <row r="623" ht="12">
      <c r="D623" s="333"/>
    </row>
    <row r="624" ht="12">
      <c r="D624" s="333"/>
    </row>
    <row r="625" ht="12">
      <c r="D625" s="333"/>
    </row>
    <row r="626" ht="12">
      <c r="D626" s="333"/>
    </row>
    <row r="627" ht="12">
      <c r="D627" s="333"/>
    </row>
    <row r="628" ht="12">
      <c r="D628" s="333"/>
    </row>
    <row r="629" ht="12">
      <c r="D629" s="333"/>
    </row>
    <row r="630" ht="12">
      <c r="D630" s="333"/>
    </row>
    <row r="631" ht="12">
      <c r="D631" s="333"/>
    </row>
    <row r="632" ht="12">
      <c r="D632" s="333"/>
    </row>
    <row r="633" ht="12">
      <c r="D633" s="333"/>
    </row>
    <row r="634" ht="12">
      <c r="D634" s="333"/>
    </row>
    <row r="635" ht="12">
      <c r="D635" s="333"/>
    </row>
    <row r="636" ht="12">
      <c r="D636" s="333"/>
    </row>
    <row r="637" ht="12">
      <c r="D637" s="333"/>
    </row>
    <row r="638" ht="12">
      <c r="D638" s="333"/>
    </row>
    <row r="639" ht="12">
      <c r="D639" s="333"/>
    </row>
    <row r="640" ht="12">
      <c r="D640" s="333"/>
    </row>
    <row r="641" ht="12">
      <c r="D641" s="333"/>
    </row>
    <row r="642" ht="12">
      <c r="D642" s="333"/>
    </row>
    <row r="643" ht="12">
      <c r="D643" s="333"/>
    </row>
    <row r="644" ht="12">
      <c r="D644" s="333"/>
    </row>
    <row r="645" ht="12">
      <c r="D645" s="333"/>
    </row>
    <row r="646" ht="12">
      <c r="D646" s="333"/>
    </row>
    <row r="647" ht="12">
      <c r="D647" s="333"/>
    </row>
    <row r="648" ht="12">
      <c r="D648" s="333"/>
    </row>
    <row r="649" ht="12">
      <c r="D649" s="333"/>
    </row>
    <row r="650" ht="12">
      <c r="D650" s="333"/>
    </row>
    <row r="651" ht="12">
      <c r="D651" s="333"/>
    </row>
    <row r="652" ht="12">
      <c r="D652" s="333"/>
    </row>
    <row r="653" ht="12">
      <c r="D653" s="333"/>
    </row>
    <row r="654" ht="12">
      <c r="D654" s="333"/>
    </row>
    <row r="655" ht="12">
      <c r="D655" s="333"/>
    </row>
    <row r="656" ht="12">
      <c r="D656" s="333"/>
    </row>
    <row r="657" ht="12">
      <c r="D657" s="333"/>
    </row>
    <row r="658" ht="12">
      <c r="D658" s="333"/>
    </row>
    <row r="659" ht="12">
      <c r="D659" s="333"/>
    </row>
    <row r="660" ht="12">
      <c r="D660" s="333"/>
    </row>
    <row r="661" ht="12">
      <c r="D661" s="333"/>
    </row>
    <row r="662" ht="12">
      <c r="D662" s="333"/>
    </row>
    <row r="663" ht="12">
      <c r="D663" s="333"/>
    </row>
    <row r="664" ht="12">
      <c r="D664" s="333"/>
    </row>
    <row r="665" ht="12">
      <c r="D665" s="333"/>
    </row>
    <row r="666" ht="12">
      <c r="D666" s="333"/>
    </row>
    <row r="667" ht="12">
      <c r="D667" s="333"/>
    </row>
    <row r="668" ht="12">
      <c r="D668" s="333"/>
    </row>
    <row r="669" ht="12">
      <c r="D669" s="333"/>
    </row>
    <row r="670" ht="12">
      <c r="D670" s="333"/>
    </row>
    <row r="671" ht="12">
      <c r="D671" s="333"/>
    </row>
    <row r="672" ht="12">
      <c r="D672" s="333"/>
    </row>
    <row r="673" ht="12">
      <c r="D673" s="333"/>
    </row>
    <row r="674" ht="12">
      <c r="D674" s="333"/>
    </row>
    <row r="675" ht="12">
      <c r="D675" s="333"/>
    </row>
    <row r="676" ht="12">
      <c r="D676" s="333"/>
    </row>
    <row r="677" ht="12">
      <c r="D677" s="333"/>
    </row>
    <row r="678" ht="12">
      <c r="D678" s="333"/>
    </row>
    <row r="679" ht="12">
      <c r="D679" s="333"/>
    </row>
    <row r="680" ht="12">
      <c r="D680" s="333"/>
    </row>
    <row r="681" ht="12">
      <c r="D681" s="333"/>
    </row>
    <row r="682" ht="12">
      <c r="D682" s="333"/>
    </row>
    <row r="683" ht="12">
      <c r="D683" s="333"/>
    </row>
    <row r="684" ht="12">
      <c r="D684" s="333"/>
    </row>
    <row r="685" ht="12">
      <c r="D685" s="333"/>
    </row>
    <row r="686" ht="12">
      <c r="D686" s="333"/>
    </row>
    <row r="687" ht="12">
      <c r="D687" s="333"/>
    </row>
    <row r="688" ht="12">
      <c r="D688" s="333"/>
    </row>
    <row r="689" ht="12">
      <c r="D689" s="333"/>
    </row>
    <row r="690" ht="12">
      <c r="D690" s="333"/>
    </row>
    <row r="691" ht="12">
      <c r="D691" s="333"/>
    </row>
    <row r="692" ht="12">
      <c r="D692" s="333"/>
    </row>
    <row r="693" ht="12">
      <c r="D693" s="333"/>
    </row>
    <row r="694" ht="12">
      <c r="D694" s="333"/>
    </row>
    <row r="695" ht="12">
      <c r="D695" s="333"/>
    </row>
    <row r="696" ht="12">
      <c r="D696" s="333"/>
    </row>
    <row r="697" ht="12">
      <c r="D697" s="333"/>
    </row>
    <row r="698" ht="12">
      <c r="D698" s="333"/>
    </row>
    <row r="699" ht="12">
      <c r="D699" s="333"/>
    </row>
    <row r="700" ht="12">
      <c r="D700" s="333"/>
    </row>
    <row r="701" ht="12">
      <c r="D701" s="333"/>
    </row>
    <row r="702" ht="12">
      <c r="D702" s="333"/>
    </row>
    <row r="703" ht="12">
      <c r="D703" s="333"/>
    </row>
    <row r="704" ht="12">
      <c r="D704" s="333"/>
    </row>
    <row r="705" ht="12">
      <c r="D705" s="333"/>
    </row>
    <row r="706" ht="12">
      <c r="D706" s="333"/>
    </row>
    <row r="707" ht="12">
      <c r="D707" s="333"/>
    </row>
    <row r="708" ht="12">
      <c r="D708" s="333"/>
    </row>
    <row r="709" ht="12">
      <c r="D709" s="333"/>
    </row>
    <row r="710" ht="12">
      <c r="D710" s="333"/>
    </row>
    <row r="711" ht="12">
      <c r="D711" s="333"/>
    </row>
    <row r="712" ht="12">
      <c r="D712" s="333"/>
    </row>
    <row r="713" ht="12">
      <c r="D713" s="333"/>
    </row>
    <row r="714" ht="12">
      <c r="D714" s="333"/>
    </row>
    <row r="715" ht="12">
      <c r="D715" s="333"/>
    </row>
    <row r="716" ht="12">
      <c r="D716" s="333"/>
    </row>
    <row r="717" ht="12">
      <c r="D717" s="333"/>
    </row>
    <row r="718" ht="12">
      <c r="D718" s="333"/>
    </row>
    <row r="719" ht="12">
      <c r="D719" s="333"/>
    </row>
    <row r="720" ht="12">
      <c r="D720" s="333"/>
    </row>
    <row r="721" ht="12">
      <c r="D721" s="333"/>
    </row>
    <row r="722" ht="12">
      <c r="D722" s="333"/>
    </row>
    <row r="723" ht="12">
      <c r="D723" s="333"/>
    </row>
    <row r="724" ht="12">
      <c r="D724" s="333"/>
    </row>
    <row r="725" ht="12">
      <c r="D725" s="333"/>
    </row>
    <row r="726" ht="12">
      <c r="D726" s="333"/>
    </row>
    <row r="727" ht="12">
      <c r="D727" s="333"/>
    </row>
    <row r="728" ht="12">
      <c r="D728" s="333"/>
    </row>
    <row r="729" ht="12">
      <c r="D729" s="333"/>
    </row>
    <row r="730" ht="12">
      <c r="D730" s="333"/>
    </row>
    <row r="731" ht="12">
      <c r="D731" s="333"/>
    </row>
    <row r="732" ht="12">
      <c r="D732" s="333"/>
    </row>
    <row r="733" ht="12">
      <c r="D733" s="333"/>
    </row>
    <row r="734" ht="12">
      <c r="D734" s="333"/>
    </row>
    <row r="735" ht="12">
      <c r="D735" s="333"/>
    </row>
    <row r="736" ht="12">
      <c r="D736" s="333"/>
    </row>
    <row r="737" ht="12">
      <c r="D737" s="333"/>
    </row>
    <row r="738" ht="12">
      <c r="D738" s="333"/>
    </row>
    <row r="739" ht="12">
      <c r="D739" s="333"/>
    </row>
    <row r="740" ht="12">
      <c r="D740" s="333"/>
    </row>
    <row r="741" ht="12">
      <c r="D741" s="333"/>
    </row>
    <row r="742" ht="12">
      <c r="D742" s="333"/>
    </row>
    <row r="743" ht="12">
      <c r="D743" s="333"/>
    </row>
    <row r="744" ht="12">
      <c r="D744" s="333"/>
    </row>
    <row r="745" ht="12">
      <c r="D745" s="333"/>
    </row>
    <row r="746" ht="12">
      <c r="D746" s="333"/>
    </row>
    <row r="747" ht="12">
      <c r="D747" s="333"/>
    </row>
    <row r="748" ht="12">
      <c r="D748" s="333"/>
    </row>
    <row r="749" ht="12">
      <c r="D749" s="333"/>
    </row>
    <row r="750" ht="12">
      <c r="D750" s="333"/>
    </row>
    <row r="751" ht="12">
      <c r="D751" s="333"/>
    </row>
    <row r="752" ht="12">
      <c r="D752" s="333"/>
    </row>
    <row r="753" ht="12">
      <c r="D753" s="333"/>
    </row>
    <row r="754" ht="12">
      <c r="D754" s="333"/>
    </row>
    <row r="755" ht="12">
      <c r="D755" s="333"/>
    </row>
    <row r="756" ht="12">
      <c r="D756" s="333"/>
    </row>
    <row r="757" ht="12">
      <c r="D757" s="333"/>
    </row>
    <row r="758" ht="12">
      <c r="D758" s="333"/>
    </row>
    <row r="759" ht="12">
      <c r="D759" s="333"/>
    </row>
    <row r="760" ht="12">
      <c r="D760" s="333"/>
    </row>
    <row r="761" ht="12">
      <c r="D761" s="333"/>
    </row>
    <row r="762" ht="12">
      <c r="D762" s="333"/>
    </row>
    <row r="763" ht="12">
      <c r="D763" s="333"/>
    </row>
    <row r="764" ht="12">
      <c r="D764" s="333"/>
    </row>
    <row r="765" ht="12">
      <c r="D765" s="333"/>
    </row>
    <row r="766" ht="12">
      <c r="D766" s="333"/>
    </row>
    <row r="767" ht="12">
      <c r="D767" s="333"/>
    </row>
    <row r="768" ht="12">
      <c r="D768" s="333"/>
    </row>
    <row r="769" ht="12">
      <c r="D769" s="333"/>
    </row>
    <row r="770" ht="12">
      <c r="D770" s="333"/>
    </row>
    <row r="771" ht="12">
      <c r="D771" s="333"/>
    </row>
    <row r="772" ht="12">
      <c r="D772" s="333"/>
    </row>
    <row r="773" ht="12">
      <c r="D773" s="333"/>
    </row>
    <row r="774" ht="12">
      <c r="D774" s="333"/>
    </row>
    <row r="775" ht="12">
      <c r="D775" s="333"/>
    </row>
    <row r="776" ht="12">
      <c r="D776" s="333"/>
    </row>
    <row r="777" ht="12">
      <c r="D777" s="333"/>
    </row>
    <row r="778" ht="12">
      <c r="D778" s="333"/>
    </row>
    <row r="779" ht="12">
      <c r="D779" s="333"/>
    </row>
    <row r="780" ht="12">
      <c r="D780" s="333"/>
    </row>
    <row r="781" ht="12">
      <c r="D781" s="333"/>
    </row>
    <row r="782" ht="12">
      <c r="D782" s="333"/>
    </row>
    <row r="783" ht="12">
      <c r="D783" s="333"/>
    </row>
    <row r="784" ht="12">
      <c r="D784" s="333"/>
    </row>
    <row r="785" ht="12">
      <c r="D785" s="333"/>
    </row>
    <row r="786" ht="12">
      <c r="D786" s="333"/>
    </row>
    <row r="787" ht="12">
      <c r="D787" s="333"/>
    </row>
    <row r="788" ht="12">
      <c r="D788" s="333"/>
    </row>
    <row r="789" ht="12">
      <c r="D789" s="333"/>
    </row>
    <row r="790" ht="12">
      <c r="D790" s="333"/>
    </row>
    <row r="791" ht="12">
      <c r="D791" s="333"/>
    </row>
    <row r="792" ht="12">
      <c r="D792" s="333"/>
    </row>
    <row r="793" ht="12">
      <c r="D793" s="333"/>
    </row>
    <row r="794" ht="12">
      <c r="D794" s="333"/>
    </row>
    <row r="795" ht="12">
      <c r="D795" s="333"/>
    </row>
    <row r="796" ht="12">
      <c r="D796" s="333"/>
    </row>
    <row r="797" ht="12">
      <c r="D797" s="333"/>
    </row>
    <row r="798" ht="12">
      <c r="D798" s="333"/>
    </row>
    <row r="799" ht="12">
      <c r="D799" s="333"/>
    </row>
    <row r="800" ht="12">
      <c r="D800" s="333"/>
    </row>
    <row r="801" ht="12">
      <c r="D801" s="333"/>
    </row>
    <row r="802" ht="12">
      <c r="D802" s="333"/>
    </row>
    <row r="803" ht="12">
      <c r="D803" s="333"/>
    </row>
    <row r="804" ht="12">
      <c r="D804" s="333"/>
    </row>
    <row r="805" ht="12">
      <c r="D805" s="333"/>
    </row>
    <row r="806" ht="12">
      <c r="D806" s="333"/>
    </row>
    <row r="807" ht="12">
      <c r="D807" s="333"/>
    </row>
    <row r="808" ht="12">
      <c r="D808" s="333"/>
    </row>
    <row r="809" ht="12">
      <c r="D809" s="333"/>
    </row>
    <row r="810" ht="12">
      <c r="D810" s="333"/>
    </row>
    <row r="811" ht="12">
      <c r="D811" s="333"/>
    </row>
    <row r="812" ht="12">
      <c r="D812" s="333"/>
    </row>
    <row r="813" ht="12">
      <c r="D813" s="333"/>
    </row>
    <row r="814" ht="12">
      <c r="D814" s="333"/>
    </row>
    <row r="815" ht="12">
      <c r="D815" s="333"/>
    </row>
    <row r="816" ht="12">
      <c r="D816" s="333"/>
    </row>
    <row r="817" ht="12">
      <c r="D817" s="333"/>
    </row>
    <row r="818" ht="12">
      <c r="D818" s="333"/>
    </row>
    <row r="819" ht="12">
      <c r="D819" s="333"/>
    </row>
    <row r="820" ht="12">
      <c r="D820" s="333"/>
    </row>
    <row r="821" ht="12">
      <c r="D821" s="333"/>
    </row>
    <row r="822" ht="12">
      <c r="D822" s="333"/>
    </row>
    <row r="823" ht="12">
      <c r="D823" s="333"/>
    </row>
    <row r="824" ht="12">
      <c r="D824" s="333"/>
    </row>
    <row r="825" ht="12">
      <c r="D825" s="333"/>
    </row>
    <row r="826" ht="12">
      <c r="D826" s="333"/>
    </row>
    <row r="827" ht="12">
      <c r="D827" s="333"/>
    </row>
    <row r="828" ht="12">
      <c r="D828" s="333"/>
    </row>
    <row r="829" ht="12">
      <c r="D829" s="333"/>
    </row>
    <row r="830" ht="12">
      <c r="D830" s="333"/>
    </row>
    <row r="831" ht="12">
      <c r="D831" s="333"/>
    </row>
    <row r="832" ht="12">
      <c r="D832" s="333"/>
    </row>
    <row r="833" ht="12">
      <c r="D833" s="333"/>
    </row>
    <row r="834" ht="12">
      <c r="D834" s="333"/>
    </row>
    <row r="835" ht="12">
      <c r="D835" s="333"/>
    </row>
    <row r="836" ht="12">
      <c r="D836" s="333"/>
    </row>
    <row r="837" ht="12">
      <c r="D837" s="333"/>
    </row>
    <row r="838" ht="12">
      <c r="D838" s="333"/>
    </row>
    <row r="839" ht="12">
      <c r="D839" s="333"/>
    </row>
    <row r="840" ht="12">
      <c r="D840" s="333"/>
    </row>
    <row r="841" ht="12">
      <c r="D841" s="333"/>
    </row>
    <row r="842" ht="12">
      <c r="D842" s="333"/>
    </row>
    <row r="843" ht="12">
      <c r="D843" s="333"/>
    </row>
    <row r="844" ht="12">
      <c r="D844" s="333"/>
    </row>
    <row r="845" ht="12">
      <c r="D845" s="333"/>
    </row>
    <row r="846" ht="12">
      <c r="D846" s="333"/>
    </row>
    <row r="847" ht="12">
      <c r="D847" s="333"/>
    </row>
    <row r="848" ht="12">
      <c r="D848" s="333"/>
    </row>
    <row r="849" ht="12">
      <c r="D849" s="333"/>
    </row>
    <row r="850" ht="12">
      <c r="D850" s="333"/>
    </row>
    <row r="851" ht="12">
      <c r="D851" s="333"/>
    </row>
    <row r="852" ht="12">
      <c r="D852" s="333"/>
    </row>
    <row r="853" ht="12">
      <c r="D853" s="333"/>
    </row>
    <row r="854" ht="12">
      <c r="D854" s="333"/>
    </row>
    <row r="855" ht="12">
      <c r="D855" s="333"/>
    </row>
    <row r="856" ht="12">
      <c r="D856" s="333"/>
    </row>
    <row r="857" ht="12">
      <c r="D857" s="333"/>
    </row>
    <row r="858" ht="12">
      <c r="D858" s="333"/>
    </row>
    <row r="859" ht="12">
      <c r="D859" s="333"/>
    </row>
    <row r="860" ht="12">
      <c r="D860" s="333"/>
    </row>
    <row r="861" ht="12">
      <c r="D861" s="333"/>
    </row>
    <row r="862" ht="12">
      <c r="D862" s="333"/>
    </row>
    <row r="863" ht="12">
      <c r="D863" s="333"/>
    </row>
    <row r="864" ht="12">
      <c r="D864" s="333"/>
    </row>
    <row r="865" ht="12">
      <c r="D865" s="333"/>
    </row>
    <row r="866" ht="12">
      <c r="D866" s="333"/>
    </row>
    <row r="867" ht="12">
      <c r="D867" s="333"/>
    </row>
    <row r="868" ht="12">
      <c r="D868" s="333"/>
    </row>
    <row r="869" ht="12">
      <c r="D869" s="333"/>
    </row>
    <row r="870" ht="12">
      <c r="D870" s="333"/>
    </row>
    <row r="871" ht="12">
      <c r="D871" s="333"/>
    </row>
    <row r="872" ht="12">
      <c r="D872" s="333"/>
    </row>
    <row r="873" ht="12">
      <c r="D873" s="333"/>
    </row>
    <row r="874" ht="12">
      <c r="D874" s="333"/>
    </row>
    <row r="875" ht="12">
      <c r="D875" s="333"/>
    </row>
    <row r="876" ht="12">
      <c r="D876" s="333"/>
    </row>
    <row r="877" ht="12">
      <c r="D877" s="333"/>
    </row>
    <row r="878" ht="12">
      <c r="D878" s="333"/>
    </row>
    <row r="879" ht="12">
      <c r="D879" s="333"/>
    </row>
    <row r="880" ht="12">
      <c r="D880" s="333"/>
    </row>
    <row r="881" ht="12">
      <c r="D881" s="333"/>
    </row>
    <row r="882" ht="12">
      <c r="D882" s="333"/>
    </row>
    <row r="883" ht="12">
      <c r="D883" s="333"/>
    </row>
    <row r="884" ht="12">
      <c r="D884" s="333"/>
    </row>
    <row r="885" ht="12">
      <c r="D885" s="333"/>
    </row>
    <row r="886" ht="12">
      <c r="D886" s="333"/>
    </row>
    <row r="887" ht="12">
      <c r="D887" s="333"/>
    </row>
    <row r="888" ht="12">
      <c r="D888" s="333"/>
    </row>
    <row r="889" ht="12">
      <c r="D889" s="333"/>
    </row>
    <row r="890" ht="12">
      <c r="D890" s="333"/>
    </row>
    <row r="891" ht="12">
      <c r="D891" s="333"/>
    </row>
    <row r="892" ht="12">
      <c r="D892" s="333"/>
    </row>
    <row r="893" ht="12">
      <c r="D893" s="333"/>
    </row>
    <row r="894" ht="12">
      <c r="D894" s="333"/>
    </row>
    <row r="895" ht="12">
      <c r="D895" s="333"/>
    </row>
    <row r="896" ht="12">
      <c r="D896" s="333"/>
    </row>
    <row r="897" ht="12">
      <c r="D897" s="333"/>
    </row>
    <row r="898" ht="12">
      <c r="D898" s="333"/>
    </row>
    <row r="899" ht="12">
      <c r="D899" s="333"/>
    </row>
    <row r="900" ht="12">
      <c r="D900" s="333"/>
    </row>
    <row r="901" ht="12">
      <c r="D901" s="333"/>
    </row>
    <row r="902" ht="12">
      <c r="D902" s="333"/>
    </row>
    <row r="903" ht="12">
      <c r="D903" s="333"/>
    </row>
    <row r="904" ht="12">
      <c r="D904" s="333"/>
    </row>
    <row r="905" ht="12">
      <c r="D905" s="333"/>
    </row>
    <row r="906" ht="12">
      <c r="D906" s="333"/>
    </row>
    <row r="907" ht="12">
      <c r="D907" s="333"/>
    </row>
    <row r="908" ht="12">
      <c r="D908" s="333"/>
    </row>
    <row r="909" ht="12">
      <c r="D909" s="333"/>
    </row>
    <row r="910" ht="12">
      <c r="D910" s="333"/>
    </row>
    <row r="911" ht="12">
      <c r="D911" s="333"/>
    </row>
    <row r="912" ht="12">
      <c r="D912" s="333"/>
    </row>
    <row r="913" ht="12">
      <c r="D913" s="333"/>
    </row>
    <row r="914" ht="12">
      <c r="D914" s="333"/>
    </row>
    <row r="915" ht="12">
      <c r="D915" s="333"/>
    </row>
    <row r="916" ht="12">
      <c r="D916" s="333"/>
    </row>
    <row r="917" ht="12">
      <c r="D917" s="333"/>
    </row>
    <row r="918" ht="12">
      <c r="D918" s="333"/>
    </row>
    <row r="919" ht="12">
      <c r="D919" s="333"/>
    </row>
    <row r="920" ht="12">
      <c r="D920" s="333"/>
    </row>
    <row r="921" ht="12">
      <c r="D921" s="333"/>
    </row>
    <row r="922" ht="12">
      <c r="D922" s="333"/>
    </row>
    <row r="923" ht="12">
      <c r="D923" s="333"/>
    </row>
    <row r="924" ht="12">
      <c r="D924" s="333"/>
    </row>
    <row r="925" ht="12">
      <c r="D925" s="333"/>
    </row>
    <row r="926" ht="12">
      <c r="D926" s="333"/>
    </row>
    <row r="927" ht="12">
      <c r="D927" s="333"/>
    </row>
    <row r="928" ht="12">
      <c r="D928" s="333"/>
    </row>
    <row r="929" ht="12">
      <c r="D929" s="333"/>
    </row>
    <row r="930" ht="12">
      <c r="D930" s="333"/>
    </row>
    <row r="931" ht="12">
      <c r="D931" s="333"/>
    </row>
    <row r="932" ht="12">
      <c r="D932" s="333"/>
    </row>
    <row r="933" ht="12">
      <c r="D933" s="333"/>
    </row>
    <row r="934" ht="12">
      <c r="D934" s="333"/>
    </row>
    <row r="935" ht="12">
      <c r="D935" s="333"/>
    </row>
    <row r="936" ht="12">
      <c r="D936" s="333"/>
    </row>
    <row r="937" ht="12">
      <c r="D937" s="333"/>
    </row>
    <row r="938" ht="12">
      <c r="D938" s="333"/>
    </row>
    <row r="939" ht="12">
      <c r="D939" s="333"/>
    </row>
    <row r="940" ht="12">
      <c r="D940" s="333"/>
    </row>
    <row r="941" ht="12">
      <c r="D941" s="333"/>
    </row>
    <row r="942" ht="12">
      <c r="D942" s="333"/>
    </row>
    <row r="943" ht="12">
      <c r="D943" s="333"/>
    </row>
    <row r="944" ht="12">
      <c r="D944" s="333"/>
    </row>
    <row r="945" ht="12">
      <c r="D945" s="333"/>
    </row>
    <row r="946" ht="12">
      <c r="D946" s="333"/>
    </row>
    <row r="947" ht="12">
      <c r="D947" s="333"/>
    </row>
    <row r="948" ht="12">
      <c r="D948" s="333"/>
    </row>
    <row r="949" ht="12">
      <c r="D949" s="333"/>
    </row>
    <row r="950" ht="12">
      <c r="D950" s="333"/>
    </row>
    <row r="951" ht="12">
      <c r="D951" s="333"/>
    </row>
    <row r="952" ht="12">
      <c r="D952" s="333"/>
    </row>
    <row r="953" ht="12">
      <c r="D953" s="333"/>
    </row>
    <row r="954" ht="12">
      <c r="D954" s="333"/>
    </row>
    <row r="955" ht="12">
      <c r="D955" s="333"/>
    </row>
    <row r="956" ht="12">
      <c r="D956" s="333"/>
    </row>
    <row r="957" ht="12">
      <c r="D957" s="333"/>
    </row>
    <row r="958" ht="12">
      <c r="D958" s="333"/>
    </row>
    <row r="959" ht="12">
      <c r="D959" s="333"/>
    </row>
    <row r="960" ht="12">
      <c r="D960" s="333"/>
    </row>
    <row r="961" ht="12">
      <c r="D961" s="333"/>
    </row>
    <row r="962" ht="12">
      <c r="D962" s="333"/>
    </row>
    <row r="963" ht="12">
      <c r="D963" s="333"/>
    </row>
    <row r="964" ht="12">
      <c r="D964" s="333"/>
    </row>
    <row r="965" ht="12">
      <c r="D965" s="333"/>
    </row>
    <row r="966" ht="12">
      <c r="D966" s="333"/>
    </row>
    <row r="967" ht="12">
      <c r="D967" s="333"/>
    </row>
    <row r="968" ht="12">
      <c r="D968" s="333"/>
    </row>
    <row r="969" ht="12">
      <c r="D969" s="333"/>
    </row>
    <row r="970" ht="12">
      <c r="D970" s="333"/>
    </row>
    <row r="971" ht="12">
      <c r="D971" s="333"/>
    </row>
    <row r="972" ht="12">
      <c r="D972" s="333"/>
    </row>
    <row r="973" ht="12">
      <c r="D973" s="333"/>
    </row>
    <row r="974" ht="12">
      <c r="D974" s="333"/>
    </row>
    <row r="975" ht="12">
      <c r="D975" s="333"/>
    </row>
    <row r="976" ht="12">
      <c r="D976" s="333"/>
    </row>
    <row r="977" ht="12">
      <c r="D977" s="333"/>
    </row>
    <row r="978" ht="12">
      <c r="D978" s="333"/>
    </row>
    <row r="979" ht="12">
      <c r="D979" s="333"/>
    </row>
    <row r="980" ht="12">
      <c r="D980" s="333"/>
    </row>
    <row r="981" ht="12">
      <c r="D981" s="333"/>
    </row>
    <row r="982" ht="12">
      <c r="D982" s="333"/>
    </row>
    <row r="983" ht="12">
      <c r="D983" s="333"/>
    </row>
    <row r="984" ht="12">
      <c r="D984" s="333"/>
    </row>
    <row r="985" ht="12">
      <c r="D985" s="333"/>
    </row>
    <row r="986" ht="12">
      <c r="D986" s="333"/>
    </row>
    <row r="987" ht="12">
      <c r="D987" s="333"/>
    </row>
    <row r="988" ht="12">
      <c r="D988" s="333"/>
    </row>
    <row r="989" ht="12">
      <c r="D989" s="333"/>
    </row>
    <row r="990" ht="12">
      <c r="D990" s="333"/>
    </row>
    <row r="991" ht="12">
      <c r="D991" s="333"/>
    </row>
    <row r="992" ht="12">
      <c r="D992" s="333"/>
    </row>
    <row r="993" ht="12">
      <c r="D993" s="333"/>
    </row>
    <row r="994" ht="12">
      <c r="D994" s="333"/>
    </row>
    <row r="995" ht="12">
      <c r="D995" s="333"/>
    </row>
    <row r="996" ht="12">
      <c r="D996" s="333"/>
    </row>
    <row r="997" ht="12">
      <c r="D997" s="333"/>
    </row>
    <row r="998" ht="12">
      <c r="D998" s="333"/>
    </row>
    <row r="999" ht="12">
      <c r="D999" s="333"/>
    </row>
    <row r="1000" ht="12">
      <c r="D1000" s="333"/>
    </row>
    <row r="1001" ht="12">
      <c r="D1001" s="333"/>
    </row>
    <row r="1002" ht="12">
      <c r="D1002" s="333"/>
    </row>
    <row r="1003" ht="12">
      <c r="D1003" s="333"/>
    </row>
    <row r="1004" ht="12">
      <c r="D1004" s="333"/>
    </row>
    <row r="1005" ht="12">
      <c r="D1005" s="333"/>
    </row>
    <row r="1006" ht="12">
      <c r="D1006" s="333"/>
    </row>
    <row r="1007" ht="12">
      <c r="D1007" s="333"/>
    </row>
    <row r="1008" ht="12">
      <c r="D1008" s="333"/>
    </row>
    <row r="1009" ht="12">
      <c r="D1009" s="333"/>
    </row>
    <row r="1010" ht="12">
      <c r="D1010" s="333"/>
    </row>
    <row r="1011" ht="12">
      <c r="D1011" s="333"/>
    </row>
    <row r="1012" ht="12">
      <c r="D1012" s="333"/>
    </row>
    <row r="1013" ht="12">
      <c r="D1013" s="333"/>
    </row>
    <row r="1014" ht="12">
      <c r="D1014" s="333"/>
    </row>
    <row r="1015" ht="12">
      <c r="D1015" s="333"/>
    </row>
    <row r="1016" ht="12">
      <c r="D1016" s="333"/>
    </row>
    <row r="1017" ht="12">
      <c r="D1017" s="333"/>
    </row>
    <row r="1018" ht="12">
      <c r="D1018" s="333"/>
    </row>
    <row r="1019" ht="12">
      <c r="D1019" s="333"/>
    </row>
    <row r="1020" ht="12">
      <c r="D1020" s="333"/>
    </row>
    <row r="1021" ht="12">
      <c r="D1021" s="333"/>
    </row>
    <row r="1022" ht="12">
      <c r="D1022" s="333"/>
    </row>
    <row r="1023" ht="12">
      <c r="D1023" s="333"/>
    </row>
    <row r="1024" ht="12">
      <c r="D1024" s="333"/>
    </row>
    <row r="1025" ht="12">
      <c r="D1025" s="333"/>
    </row>
    <row r="1026" ht="12">
      <c r="D1026" s="333"/>
    </row>
    <row r="1027" ht="12">
      <c r="D1027" s="333"/>
    </row>
    <row r="1028" ht="12">
      <c r="D1028" s="333"/>
    </row>
    <row r="1029" ht="12">
      <c r="D1029" s="333"/>
    </row>
    <row r="1030" ht="12">
      <c r="D1030" s="333"/>
    </row>
    <row r="1031" ht="12">
      <c r="D1031" s="333"/>
    </row>
    <row r="1032" ht="12">
      <c r="D1032" s="333"/>
    </row>
    <row r="1033" ht="12">
      <c r="D1033" s="333"/>
    </row>
    <row r="1034" ht="12">
      <c r="D1034" s="333"/>
    </row>
    <row r="1035" ht="12">
      <c r="D1035" s="333"/>
    </row>
    <row r="1036" ht="12">
      <c r="D1036" s="333"/>
    </row>
    <row r="1037" ht="12">
      <c r="D1037" s="333"/>
    </row>
    <row r="1038" ht="12">
      <c r="D1038" s="333"/>
    </row>
    <row r="1039" ht="12">
      <c r="D1039" s="333"/>
    </row>
    <row r="1040" ht="12">
      <c r="D1040" s="333"/>
    </row>
    <row r="1041" ht="12">
      <c r="D1041" s="333"/>
    </row>
    <row r="1042" ht="12">
      <c r="D1042" s="333"/>
    </row>
    <row r="1043" ht="12">
      <c r="D1043" s="333"/>
    </row>
    <row r="1044" ht="12">
      <c r="D1044" s="333"/>
    </row>
    <row r="1045" ht="12">
      <c r="D1045" s="333"/>
    </row>
    <row r="1046" ht="12">
      <c r="D1046" s="333"/>
    </row>
    <row r="1047" ht="12">
      <c r="D1047" s="333"/>
    </row>
    <row r="1048" ht="12">
      <c r="D1048" s="333"/>
    </row>
    <row r="1049" ht="12">
      <c r="D1049" s="333"/>
    </row>
    <row r="1050" ht="12">
      <c r="D1050" s="333"/>
    </row>
    <row r="1051" ht="12">
      <c r="D1051" s="333"/>
    </row>
    <row r="1052" ht="12">
      <c r="D1052" s="333"/>
    </row>
    <row r="1053" ht="12">
      <c r="D1053" s="333"/>
    </row>
    <row r="1054" ht="12">
      <c r="D1054" s="333"/>
    </row>
    <row r="1055" ht="12">
      <c r="D1055" s="333"/>
    </row>
    <row r="1056" ht="12">
      <c r="D1056" s="333"/>
    </row>
    <row r="1057" ht="12">
      <c r="D1057" s="333"/>
    </row>
    <row r="1058" ht="12">
      <c r="D1058" s="333"/>
    </row>
    <row r="1059" ht="12">
      <c r="D1059" s="333"/>
    </row>
    <row r="1060" ht="12">
      <c r="D1060" s="333"/>
    </row>
    <row r="1061" ht="12">
      <c r="D1061" s="333"/>
    </row>
    <row r="1062" ht="12">
      <c r="D1062" s="333"/>
    </row>
    <row r="1063" ht="12">
      <c r="D1063" s="333"/>
    </row>
    <row r="1064" ht="12">
      <c r="D1064" s="333"/>
    </row>
    <row r="1065" ht="12">
      <c r="D1065" s="333"/>
    </row>
    <row r="1066" ht="12">
      <c r="D1066" s="333"/>
    </row>
    <row r="1067" ht="12">
      <c r="D1067" s="333"/>
    </row>
    <row r="1068" ht="12">
      <c r="D1068" s="333"/>
    </row>
    <row r="1069" ht="12">
      <c r="D1069" s="333"/>
    </row>
    <row r="1070" ht="12">
      <c r="D1070" s="333"/>
    </row>
    <row r="1071" ht="12">
      <c r="D1071" s="333"/>
    </row>
    <row r="1072" ht="12">
      <c r="D1072" s="333"/>
    </row>
    <row r="1073" ht="12">
      <c r="D1073" s="333"/>
    </row>
    <row r="1074" ht="12">
      <c r="D1074" s="333"/>
    </row>
    <row r="1075" ht="12">
      <c r="D1075" s="333"/>
    </row>
    <row r="1076" ht="12">
      <c r="D1076" s="333"/>
    </row>
    <row r="1077" ht="12">
      <c r="D1077" s="333"/>
    </row>
    <row r="1078" ht="12">
      <c r="D1078" s="333"/>
    </row>
    <row r="1079" ht="12">
      <c r="D1079" s="333"/>
    </row>
    <row r="1080" ht="12">
      <c r="D1080" s="333"/>
    </row>
    <row r="1081" ht="12">
      <c r="D1081" s="333"/>
    </row>
    <row r="1082" ht="12">
      <c r="D1082" s="333"/>
    </row>
    <row r="1083" ht="12">
      <c r="D1083" s="333"/>
    </row>
    <row r="1084" ht="12">
      <c r="D1084" s="333"/>
    </row>
    <row r="1085" ht="12">
      <c r="D1085" s="333"/>
    </row>
    <row r="1086" ht="12">
      <c r="D1086" s="333"/>
    </row>
    <row r="1087" ht="12">
      <c r="D1087" s="333"/>
    </row>
    <row r="1088" ht="12">
      <c r="D1088" s="333"/>
    </row>
    <row r="1089" ht="12">
      <c r="D1089" s="333"/>
    </row>
    <row r="1090" ht="12">
      <c r="D1090" s="333"/>
    </row>
    <row r="1091" ht="12">
      <c r="D1091" s="333"/>
    </row>
    <row r="1092" ht="12">
      <c r="D1092" s="333"/>
    </row>
    <row r="1093" ht="12">
      <c r="D1093" s="333"/>
    </row>
    <row r="1094" ht="12">
      <c r="D1094" s="333"/>
    </row>
    <row r="1095" ht="12">
      <c r="D1095" s="333"/>
    </row>
    <row r="1096" ht="12">
      <c r="D1096" s="333"/>
    </row>
    <row r="1097" ht="12">
      <c r="D1097" s="333"/>
    </row>
    <row r="1098" ht="12">
      <c r="D1098" s="333"/>
    </row>
    <row r="1099" ht="12">
      <c r="D1099" s="333"/>
    </row>
    <row r="1100" ht="12">
      <c r="D1100" s="333"/>
    </row>
    <row r="1101" ht="12">
      <c r="D1101" s="333"/>
    </row>
    <row r="1102" ht="12">
      <c r="D1102" s="333"/>
    </row>
    <row r="1103" ht="12">
      <c r="D1103" s="333"/>
    </row>
    <row r="1104" ht="12">
      <c r="D1104" s="333"/>
    </row>
    <row r="1105" ht="12">
      <c r="D1105" s="333"/>
    </row>
    <row r="1106" ht="12">
      <c r="D1106" s="333"/>
    </row>
    <row r="1107" ht="12">
      <c r="D1107" s="333"/>
    </row>
    <row r="1108" ht="12">
      <c r="D1108" s="333"/>
    </row>
    <row r="1109" ht="12">
      <c r="D1109" s="333"/>
    </row>
    <row r="1110" ht="12">
      <c r="D1110" s="333"/>
    </row>
    <row r="1111" ht="12">
      <c r="D1111" s="333"/>
    </row>
    <row r="1112" ht="12">
      <c r="D1112" s="333"/>
    </row>
    <row r="1113" ht="12">
      <c r="D1113" s="333"/>
    </row>
    <row r="1114" ht="12">
      <c r="D1114" s="333"/>
    </row>
    <row r="1115" ht="12">
      <c r="D1115" s="333"/>
    </row>
    <row r="1116" ht="12">
      <c r="D1116" s="333"/>
    </row>
    <row r="1117" ht="12">
      <c r="D1117" s="333"/>
    </row>
    <row r="1118" ht="12">
      <c r="D1118" s="333"/>
    </row>
    <row r="1119" ht="12">
      <c r="D1119" s="333"/>
    </row>
    <row r="1120" ht="12">
      <c r="D1120" s="333"/>
    </row>
    <row r="1121" ht="12">
      <c r="D1121" s="333"/>
    </row>
    <row r="1122" ht="12">
      <c r="D1122" s="333"/>
    </row>
    <row r="1123" ht="12">
      <c r="D1123" s="333"/>
    </row>
    <row r="1124" ht="12">
      <c r="D1124" s="333"/>
    </row>
    <row r="1125" ht="12">
      <c r="D1125" s="333"/>
    </row>
    <row r="1126" ht="12">
      <c r="D1126" s="333"/>
    </row>
    <row r="1127" ht="12">
      <c r="D1127" s="333"/>
    </row>
    <row r="1128" ht="12">
      <c r="D1128" s="333"/>
    </row>
    <row r="1129" ht="12">
      <c r="D1129" s="333"/>
    </row>
    <row r="1130" ht="12">
      <c r="D1130" s="333"/>
    </row>
    <row r="1131" ht="12">
      <c r="D1131" s="333"/>
    </row>
    <row r="1132" ht="12">
      <c r="D1132" s="333"/>
    </row>
    <row r="1133" ht="12">
      <c r="D1133" s="333"/>
    </row>
    <row r="1134" ht="12">
      <c r="D1134" s="333"/>
    </row>
    <row r="1135" ht="12">
      <c r="D1135" s="333"/>
    </row>
    <row r="1136" ht="12">
      <c r="D1136" s="333"/>
    </row>
    <row r="1137" ht="12">
      <c r="D1137" s="333"/>
    </row>
    <row r="1138" ht="12">
      <c r="D1138" s="333"/>
    </row>
    <row r="1139" ht="12">
      <c r="D1139" s="333"/>
    </row>
    <row r="1140" ht="12">
      <c r="D1140" s="333"/>
    </row>
    <row r="1141" ht="12">
      <c r="D1141" s="333"/>
    </row>
    <row r="1142" ht="12">
      <c r="D1142" s="333"/>
    </row>
    <row r="1143" ht="12">
      <c r="D1143" s="333"/>
    </row>
    <row r="1144" ht="12">
      <c r="D1144" s="333"/>
    </row>
    <row r="1145" ht="12">
      <c r="D1145" s="333"/>
    </row>
    <row r="1146" ht="12">
      <c r="D1146" s="333"/>
    </row>
    <row r="1147" ht="12">
      <c r="D1147" s="333"/>
    </row>
    <row r="1148" ht="12">
      <c r="D1148" s="333"/>
    </row>
    <row r="1149" ht="12">
      <c r="D1149" s="333"/>
    </row>
    <row r="1150" ht="12">
      <c r="D1150" s="333"/>
    </row>
    <row r="1151" ht="12">
      <c r="D1151" s="333"/>
    </row>
    <row r="1152" ht="12">
      <c r="D1152" s="333"/>
    </row>
    <row r="1153" ht="12">
      <c r="D1153" s="333"/>
    </row>
    <row r="1154" ht="12">
      <c r="D1154" s="333"/>
    </row>
    <row r="1155" ht="12">
      <c r="D1155" s="333"/>
    </row>
    <row r="1156" ht="12">
      <c r="D1156" s="333"/>
    </row>
    <row r="1157" ht="12">
      <c r="D1157" s="333"/>
    </row>
    <row r="1158" ht="12">
      <c r="D1158" s="333"/>
    </row>
    <row r="1159" ht="12">
      <c r="D1159" s="333"/>
    </row>
    <row r="1160" ht="12">
      <c r="D1160" s="333"/>
    </row>
    <row r="1161" ht="12">
      <c r="D1161" s="333"/>
    </row>
    <row r="1162" ht="12">
      <c r="D1162" s="333"/>
    </row>
    <row r="1163" ht="12">
      <c r="D1163" s="333"/>
    </row>
    <row r="1164" ht="12">
      <c r="D1164" s="333"/>
    </row>
    <row r="1165" ht="12">
      <c r="D1165" s="333"/>
    </row>
    <row r="1166" ht="12">
      <c r="D1166" s="333"/>
    </row>
    <row r="1167" ht="12">
      <c r="D1167" s="333"/>
    </row>
    <row r="1168" ht="12">
      <c r="D1168" s="333"/>
    </row>
    <row r="1169" ht="12">
      <c r="D1169" s="333"/>
    </row>
    <row r="1170" ht="12">
      <c r="D1170" s="333"/>
    </row>
    <row r="1171" ht="12">
      <c r="D1171" s="333"/>
    </row>
    <row r="1172" ht="12">
      <c r="D1172" s="333"/>
    </row>
    <row r="1173" ht="12">
      <c r="D1173" s="333"/>
    </row>
    <row r="1174" ht="12">
      <c r="D1174" s="333"/>
    </row>
    <row r="1175" ht="12">
      <c r="D1175" s="333"/>
    </row>
    <row r="1176" ht="12">
      <c r="D1176" s="333"/>
    </row>
    <row r="1177" ht="12">
      <c r="D1177" s="333"/>
    </row>
    <row r="1178" ht="12">
      <c r="D1178" s="333"/>
    </row>
    <row r="1179" ht="12">
      <c r="D1179" s="333"/>
    </row>
    <row r="1180" ht="12">
      <c r="D1180" s="333"/>
    </row>
    <row r="1181" ht="12">
      <c r="D1181" s="333"/>
    </row>
    <row r="1182" ht="12">
      <c r="D1182" s="333"/>
    </row>
    <row r="1183" ht="12">
      <c r="D1183" s="333"/>
    </row>
    <row r="1184" ht="12">
      <c r="D1184" s="333"/>
    </row>
    <row r="1185" ht="12">
      <c r="D1185" s="333"/>
    </row>
    <row r="1186" ht="12">
      <c r="D1186" s="333"/>
    </row>
    <row r="1187" ht="12">
      <c r="D1187" s="333"/>
    </row>
    <row r="1188" ht="12">
      <c r="D1188" s="333"/>
    </row>
    <row r="1189" ht="12">
      <c r="D1189" s="333"/>
    </row>
    <row r="1190" ht="12">
      <c r="D1190" s="333"/>
    </row>
    <row r="1191" ht="12">
      <c r="D1191" s="333"/>
    </row>
    <row r="1192" ht="12">
      <c r="D1192" s="333"/>
    </row>
    <row r="1193" ht="12">
      <c r="D1193" s="333"/>
    </row>
    <row r="1194" ht="12">
      <c r="D1194" s="333"/>
    </row>
    <row r="1195" ht="12">
      <c r="D1195" s="333"/>
    </row>
    <row r="1196" ht="12">
      <c r="D1196" s="333"/>
    </row>
    <row r="1197" ht="12">
      <c r="D1197" s="333"/>
    </row>
    <row r="1198" ht="12">
      <c r="D1198" s="333"/>
    </row>
    <row r="1199" ht="12">
      <c r="D1199" s="333"/>
    </row>
    <row r="1200" ht="12">
      <c r="D1200" s="333"/>
    </row>
    <row r="1201" ht="12">
      <c r="D1201" s="333"/>
    </row>
    <row r="1202" ht="12">
      <c r="D1202" s="333"/>
    </row>
    <row r="1203" ht="12">
      <c r="D1203" s="333"/>
    </row>
    <row r="1204" ht="12">
      <c r="D1204" s="333"/>
    </row>
    <row r="1205" ht="12">
      <c r="D1205" s="333"/>
    </row>
    <row r="1206" ht="12">
      <c r="D1206" s="333"/>
    </row>
    <row r="1207" ht="12">
      <c r="D1207" s="333"/>
    </row>
    <row r="1208" ht="12">
      <c r="D1208" s="333"/>
    </row>
    <row r="1209" ht="12">
      <c r="D1209" s="333"/>
    </row>
    <row r="1210" ht="12">
      <c r="D1210" s="333"/>
    </row>
    <row r="1211" ht="12">
      <c r="D1211" s="333"/>
    </row>
    <row r="1212" ht="12">
      <c r="D1212" s="333"/>
    </row>
    <row r="1213" ht="12">
      <c r="D1213" s="333"/>
    </row>
    <row r="1214" ht="12">
      <c r="D1214" s="333"/>
    </row>
    <row r="1215" ht="12">
      <c r="D1215" s="333"/>
    </row>
    <row r="1216" ht="12">
      <c r="D1216" s="333"/>
    </row>
    <row r="1217" ht="12">
      <c r="D1217" s="333"/>
    </row>
    <row r="1218" ht="12">
      <c r="D1218" s="333"/>
    </row>
    <row r="1219" ht="12">
      <c r="D1219" s="333"/>
    </row>
    <row r="1220" ht="12">
      <c r="D1220" s="333"/>
    </row>
    <row r="1221" ht="12">
      <c r="D1221" s="333"/>
    </row>
    <row r="1222" ht="12">
      <c r="D1222" s="333"/>
    </row>
    <row r="1223" ht="12">
      <c r="D1223" s="333"/>
    </row>
    <row r="1224" ht="12">
      <c r="D1224" s="333"/>
    </row>
    <row r="1225" ht="12">
      <c r="D1225" s="333"/>
    </row>
    <row r="1226" ht="12">
      <c r="D1226" s="333"/>
    </row>
    <row r="1227" ht="12">
      <c r="D1227" s="333"/>
    </row>
    <row r="1228" ht="12">
      <c r="D1228" s="333"/>
    </row>
    <row r="1229" ht="12">
      <c r="D1229" s="333"/>
    </row>
    <row r="1230" ht="12">
      <c r="D1230" s="333"/>
    </row>
    <row r="1231" ht="12">
      <c r="D1231" s="333"/>
    </row>
    <row r="1232" ht="12">
      <c r="D1232" s="333"/>
    </row>
    <row r="1233" ht="12">
      <c r="D1233" s="333"/>
    </row>
    <row r="1234" ht="12">
      <c r="D1234" s="333"/>
    </row>
    <row r="1235" ht="12">
      <c r="D1235" s="333"/>
    </row>
    <row r="1236" ht="12">
      <c r="D1236" s="333"/>
    </row>
    <row r="1237" ht="12">
      <c r="D1237" s="333"/>
    </row>
    <row r="1238" ht="12">
      <c r="D1238" s="333"/>
    </row>
    <row r="1239" ht="12">
      <c r="D1239" s="333"/>
    </row>
    <row r="1240" ht="12">
      <c r="D1240" s="333"/>
    </row>
    <row r="1241" ht="12">
      <c r="D1241" s="333"/>
    </row>
    <row r="1242" ht="12">
      <c r="D1242" s="333"/>
    </row>
    <row r="1243" ht="12">
      <c r="D1243" s="333"/>
    </row>
    <row r="1244" ht="12">
      <c r="D1244" s="333"/>
    </row>
    <row r="1245" ht="12">
      <c r="D1245" s="333"/>
    </row>
    <row r="1246" ht="12">
      <c r="D1246" s="333"/>
    </row>
    <row r="1247" ht="12">
      <c r="D1247" s="333"/>
    </row>
    <row r="1248" ht="12">
      <c r="D1248" s="333"/>
    </row>
    <row r="1249" ht="12">
      <c r="D1249" s="333"/>
    </row>
    <row r="1250" ht="12">
      <c r="D1250" s="333"/>
    </row>
    <row r="1251" ht="12">
      <c r="D1251" s="333"/>
    </row>
    <row r="1252" ht="12">
      <c r="D1252" s="333"/>
    </row>
    <row r="1253" ht="12">
      <c r="D1253" s="333"/>
    </row>
    <row r="1254" ht="12">
      <c r="D1254" s="333"/>
    </row>
    <row r="1255" ht="12">
      <c r="D1255" s="333"/>
    </row>
    <row r="1256" ht="12">
      <c r="D1256" s="333"/>
    </row>
    <row r="1257" ht="12">
      <c r="D1257" s="333"/>
    </row>
    <row r="1258" ht="12">
      <c r="D1258" s="333"/>
    </row>
    <row r="1259" ht="12">
      <c r="D1259" s="333"/>
    </row>
    <row r="1260" ht="12">
      <c r="D1260" s="333"/>
    </row>
    <row r="1261" ht="12">
      <c r="D1261" s="333"/>
    </row>
    <row r="1262" ht="12">
      <c r="D1262" s="333"/>
    </row>
    <row r="1263" ht="12">
      <c r="D1263" s="333"/>
    </row>
    <row r="1264" ht="12">
      <c r="D1264" s="333"/>
    </row>
    <row r="1265" ht="12">
      <c r="D1265" s="333"/>
    </row>
    <row r="1266" ht="12">
      <c r="D1266" s="333"/>
    </row>
    <row r="1267" ht="12">
      <c r="D1267" s="333"/>
    </row>
    <row r="1268" ht="12">
      <c r="D1268" s="333"/>
    </row>
    <row r="1269" ht="12">
      <c r="D1269" s="333"/>
    </row>
    <row r="1270" ht="12">
      <c r="D1270" s="333"/>
    </row>
    <row r="1271" ht="12">
      <c r="D1271" s="333"/>
    </row>
    <row r="1272" ht="12">
      <c r="D1272" s="333"/>
    </row>
    <row r="1273" ht="12">
      <c r="D1273" s="333"/>
    </row>
    <row r="1274" ht="12">
      <c r="D1274" s="333"/>
    </row>
    <row r="1275" ht="12">
      <c r="D1275" s="333"/>
    </row>
    <row r="1276" ht="12">
      <c r="D1276" s="333"/>
    </row>
    <row r="1277" ht="12">
      <c r="D1277" s="333"/>
    </row>
    <row r="1278" ht="12">
      <c r="D1278" s="333"/>
    </row>
    <row r="1279" ht="12">
      <c r="D1279" s="333"/>
    </row>
    <row r="1280" ht="12">
      <c r="D1280" s="333"/>
    </row>
    <row r="1281" ht="12">
      <c r="D1281" s="333"/>
    </row>
    <row r="1282" ht="12">
      <c r="D1282" s="333"/>
    </row>
    <row r="1283" ht="12">
      <c r="D1283" s="333"/>
    </row>
    <row r="1284" ht="12">
      <c r="D1284" s="333"/>
    </row>
    <row r="1285" ht="12">
      <c r="D1285" s="333"/>
    </row>
    <row r="1286" ht="12">
      <c r="D1286" s="333"/>
    </row>
    <row r="1287" ht="12">
      <c r="D1287" s="333"/>
    </row>
    <row r="1288" ht="12">
      <c r="D1288" s="333"/>
    </row>
    <row r="1289" ht="12">
      <c r="D1289" s="333"/>
    </row>
    <row r="1290" ht="12">
      <c r="D1290" s="333"/>
    </row>
    <row r="1291" ht="12">
      <c r="D1291" s="333"/>
    </row>
    <row r="1292" ht="12">
      <c r="D1292" s="333"/>
    </row>
    <row r="1293" ht="12">
      <c r="D1293" s="333"/>
    </row>
    <row r="1294" ht="12">
      <c r="D1294" s="333"/>
    </row>
    <row r="1295" ht="12">
      <c r="D1295" s="333"/>
    </row>
    <row r="1296" ht="12">
      <c r="D1296" s="333"/>
    </row>
    <row r="1297" ht="12">
      <c r="D1297" s="333"/>
    </row>
    <row r="1298" ht="12">
      <c r="D1298" s="333"/>
    </row>
    <row r="1299" ht="12">
      <c r="D1299" s="333"/>
    </row>
    <row r="1300" ht="12">
      <c r="D1300" s="333"/>
    </row>
    <row r="1301" ht="12">
      <c r="D1301" s="333"/>
    </row>
    <row r="1302" ht="12">
      <c r="D1302" s="333"/>
    </row>
    <row r="1303" ht="12">
      <c r="D1303" s="333"/>
    </row>
    <row r="1304" ht="12">
      <c r="D1304" s="333"/>
    </row>
    <row r="1305" ht="12">
      <c r="D1305" s="333"/>
    </row>
    <row r="1306" ht="12">
      <c r="D1306" s="333"/>
    </row>
    <row r="1307" ht="12">
      <c r="D1307" s="333"/>
    </row>
    <row r="1308" ht="12">
      <c r="D1308" s="333"/>
    </row>
    <row r="1309" ht="12">
      <c r="D1309" s="333"/>
    </row>
    <row r="1310" ht="12">
      <c r="D1310" s="333"/>
    </row>
    <row r="1311" ht="12">
      <c r="D1311" s="333"/>
    </row>
    <row r="1312" ht="12">
      <c r="D1312" s="333"/>
    </row>
    <row r="1313" ht="12">
      <c r="D1313" s="333"/>
    </row>
    <row r="1314" ht="12">
      <c r="D1314" s="333"/>
    </row>
    <row r="1315" ht="12">
      <c r="D1315" s="333"/>
    </row>
    <row r="1316" ht="12">
      <c r="D1316" s="333"/>
    </row>
    <row r="1317" ht="12">
      <c r="D1317" s="333"/>
    </row>
    <row r="1318" ht="12">
      <c r="D1318" s="333"/>
    </row>
    <row r="1319" ht="12">
      <c r="D1319" s="333"/>
    </row>
    <row r="1320" ht="12">
      <c r="D1320" s="333"/>
    </row>
    <row r="1321" ht="12">
      <c r="D1321" s="333"/>
    </row>
    <row r="1322" ht="12">
      <c r="D1322" s="333"/>
    </row>
    <row r="1323" ht="12">
      <c r="D1323" s="333"/>
    </row>
    <row r="1324" ht="12">
      <c r="D1324" s="333"/>
    </row>
    <row r="1325" ht="12">
      <c r="D1325" s="333"/>
    </row>
    <row r="1326" ht="12">
      <c r="D1326" s="333"/>
    </row>
    <row r="1327" ht="12">
      <c r="D1327" s="333"/>
    </row>
    <row r="1328" ht="12">
      <c r="D1328" s="333"/>
    </row>
    <row r="1329" ht="12">
      <c r="D1329" s="333"/>
    </row>
    <row r="1330" ht="12">
      <c r="D1330" s="333"/>
    </row>
    <row r="1331" ht="12">
      <c r="D1331" s="333"/>
    </row>
    <row r="1332" ht="12">
      <c r="D1332" s="333"/>
    </row>
    <row r="1333" ht="12">
      <c r="D1333" s="333"/>
    </row>
    <row r="1334" ht="12">
      <c r="D1334" s="333"/>
    </row>
    <row r="1335" ht="12">
      <c r="D1335" s="333"/>
    </row>
    <row r="1336" ht="12">
      <c r="D1336" s="333"/>
    </row>
    <row r="1337" ht="12">
      <c r="D1337" s="333"/>
    </row>
    <row r="1338" ht="12">
      <c r="D1338" s="333"/>
    </row>
    <row r="1339" ht="12">
      <c r="D1339" s="333"/>
    </row>
    <row r="1340" ht="12">
      <c r="D1340" s="333"/>
    </row>
    <row r="1341" ht="12">
      <c r="D1341" s="333"/>
    </row>
    <row r="1342" ht="12">
      <c r="D1342" s="333"/>
    </row>
    <row r="1343" ht="12">
      <c r="D1343" s="333"/>
    </row>
    <row r="1344" ht="12">
      <c r="D1344" s="333"/>
    </row>
    <row r="1345" ht="12">
      <c r="D1345" s="333"/>
    </row>
    <row r="1346" ht="12">
      <c r="D1346" s="333"/>
    </row>
    <row r="1347" ht="12">
      <c r="D1347" s="333"/>
    </row>
    <row r="1348" ht="12">
      <c r="D1348" s="333"/>
    </row>
    <row r="1349" ht="12">
      <c r="D1349" s="333"/>
    </row>
    <row r="1350" ht="12">
      <c r="D1350" s="333"/>
    </row>
    <row r="1351" ht="12">
      <c r="D1351" s="333"/>
    </row>
    <row r="1352" ht="12">
      <c r="D1352" s="333"/>
    </row>
    <row r="1353" ht="12">
      <c r="D1353" s="333"/>
    </row>
    <row r="1354" ht="12">
      <c r="D1354" s="333"/>
    </row>
    <row r="1355" ht="12">
      <c r="D1355" s="333"/>
    </row>
    <row r="1356" ht="12">
      <c r="D1356" s="333"/>
    </row>
    <row r="1357" ht="12">
      <c r="D1357" s="333"/>
    </row>
    <row r="1358" ht="12">
      <c r="D1358" s="333"/>
    </row>
    <row r="1359" ht="12">
      <c r="D1359" s="333"/>
    </row>
    <row r="1360" ht="12">
      <c r="D1360" s="333"/>
    </row>
    <row r="1361" ht="12">
      <c r="D1361" s="333"/>
    </row>
    <row r="1362" ht="12">
      <c r="D1362" s="333"/>
    </row>
    <row r="1363" ht="12">
      <c r="D1363" s="333"/>
    </row>
    <row r="1364" ht="12">
      <c r="D1364" s="333"/>
    </row>
    <row r="1365" ht="12">
      <c r="D1365" s="333"/>
    </row>
    <row r="1366" ht="12">
      <c r="D1366" s="333"/>
    </row>
    <row r="1367" ht="12">
      <c r="D1367" s="333"/>
    </row>
    <row r="1368" ht="12">
      <c r="D1368" s="333"/>
    </row>
    <row r="1369" ht="12">
      <c r="D1369" s="333"/>
    </row>
    <row r="1370" ht="12">
      <c r="D1370" s="333"/>
    </row>
    <row r="1371" ht="12">
      <c r="D1371" s="333"/>
    </row>
    <row r="1372" ht="12">
      <c r="D1372" s="333"/>
    </row>
    <row r="1373" ht="12">
      <c r="D1373" s="333"/>
    </row>
    <row r="1374" ht="12">
      <c r="D1374" s="333"/>
    </row>
    <row r="1375" ht="12">
      <c r="D1375" s="333"/>
    </row>
    <row r="1376" ht="12">
      <c r="D1376" s="333"/>
    </row>
    <row r="1377" ht="12">
      <c r="D1377" s="333"/>
    </row>
    <row r="1378" ht="12">
      <c r="D1378" s="333"/>
    </row>
    <row r="1379" ht="12">
      <c r="D1379" s="333"/>
    </row>
    <row r="1380" ht="12">
      <c r="D1380" s="333"/>
    </row>
    <row r="1381" ht="12">
      <c r="D1381" s="333"/>
    </row>
    <row r="1382" ht="12">
      <c r="D1382" s="333"/>
    </row>
    <row r="1383" ht="12">
      <c r="D1383" s="333"/>
    </row>
    <row r="1384" ht="12">
      <c r="D1384" s="333"/>
    </row>
    <row r="1385" ht="12">
      <c r="D1385" s="333"/>
    </row>
    <row r="1386" ht="12">
      <c r="D1386" s="333"/>
    </row>
    <row r="1387" ht="12">
      <c r="D1387" s="333"/>
    </row>
    <row r="1388" ht="12">
      <c r="D1388" s="333"/>
    </row>
    <row r="1389" ht="12">
      <c r="D1389" s="333"/>
    </row>
    <row r="1390" ht="12">
      <c r="D1390" s="333"/>
    </row>
    <row r="1391" ht="12">
      <c r="D1391" s="333"/>
    </row>
    <row r="1392" ht="12">
      <c r="D1392" s="333"/>
    </row>
    <row r="1393" ht="12">
      <c r="D1393" s="333"/>
    </row>
    <row r="1394" ht="12">
      <c r="D1394" s="333"/>
    </row>
    <row r="1395" ht="12">
      <c r="D1395" s="333"/>
    </row>
    <row r="1396" ht="12">
      <c r="D1396" s="333"/>
    </row>
    <row r="1397" ht="12">
      <c r="D1397" s="333"/>
    </row>
    <row r="1398" ht="12">
      <c r="D1398" s="333"/>
    </row>
    <row r="1399" ht="12">
      <c r="D1399" s="333"/>
    </row>
    <row r="1400" ht="12">
      <c r="D1400" s="333"/>
    </row>
    <row r="1401" ht="12">
      <c r="D1401" s="333"/>
    </row>
    <row r="1402" ht="12">
      <c r="D1402" s="333"/>
    </row>
    <row r="1403" ht="12">
      <c r="D1403" s="333"/>
    </row>
    <row r="1404" ht="12">
      <c r="D1404" s="333"/>
    </row>
    <row r="1405" ht="12">
      <c r="D1405" s="333"/>
    </row>
    <row r="1406" ht="12">
      <c r="D1406" s="333"/>
    </row>
    <row r="1407" ht="12">
      <c r="D1407" s="333"/>
    </row>
    <row r="1408" ht="12">
      <c r="D1408" s="333"/>
    </row>
    <row r="1409" ht="12">
      <c r="D1409" s="333"/>
    </row>
    <row r="1410" ht="12">
      <c r="D1410" s="333"/>
    </row>
    <row r="1411" ht="12">
      <c r="D1411" s="333"/>
    </row>
    <row r="1412" ht="12">
      <c r="D1412" s="333"/>
    </row>
    <row r="1413" ht="12">
      <c r="D1413" s="333"/>
    </row>
    <row r="1414" ht="12">
      <c r="D1414" s="333"/>
    </row>
    <row r="1415" ht="12">
      <c r="D1415" s="333"/>
    </row>
    <row r="1416" ht="12">
      <c r="D1416" s="333"/>
    </row>
    <row r="1417" ht="12">
      <c r="D1417" s="333"/>
    </row>
    <row r="1418" ht="12">
      <c r="D1418" s="333"/>
    </row>
    <row r="1419" ht="12">
      <c r="D1419" s="333"/>
    </row>
    <row r="1420" ht="12">
      <c r="D1420" s="333"/>
    </row>
    <row r="1421" ht="12">
      <c r="D1421" s="333"/>
    </row>
    <row r="1422" ht="12">
      <c r="D1422" s="333"/>
    </row>
    <row r="1423" ht="12">
      <c r="D1423" s="333"/>
    </row>
    <row r="1424" ht="12">
      <c r="D1424" s="333"/>
    </row>
    <row r="1425" ht="12">
      <c r="D1425" s="333"/>
    </row>
    <row r="1426" ht="12">
      <c r="D1426" s="333"/>
    </row>
    <row r="1427" ht="12">
      <c r="D1427" s="333"/>
    </row>
    <row r="1428" ht="12">
      <c r="D1428" s="333"/>
    </row>
    <row r="1429" ht="12">
      <c r="D1429" s="333"/>
    </row>
    <row r="1430" ht="12">
      <c r="D1430" s="333"/>
    </row>
    <row r="1431" ht="12">
      <c r="D1431" s="333"/>
    </row>
    <row r="1432" ht="12">
      <c r="D1432" s="333"/>
    </row>
    <row r="1433" ht="12">
      <c r="D1433" s="333"/>
    </row>
    <row r="1434" ht="12">
      <c r="D1434" s="333"/>
    </row>
    <row r="1435" ht="12">
      <c r="D1435" s="333"/>
    </row>
    <row r="1436" ht="12">
      <c r="D1436" s="333"/>
    </row>
    <row r="1437" ht="12">
      <c r="D1437" s="333"/>
    </row>
    <row r="1438" ht="12">
      <c r="D1438" s="333"/>
    </row>
    <row r="1439" ht="12">
      <c r="D1439" s="333"/>
    </row>
    <row r="1440" ht="12">
      <c r="D1440" s="333"/>
    </row>
    <row r="1441" ht="12">
      <c r="D1441" s="333"/>
    </row>
    <row r="1442" ht="12">
      <c r="D1442" s="333"/>
    </row>
    <row r="1443" ht="12">
      <c r="D1443" s="333"/>
    </row>
    <row r="1444" ht="12">
      <c r="D1444" s="333"/>
    </row>
    <row r="1445" ht="12">
      <c r="D1445" s="333"/>
    </row>
    <row r="1446" ht="12">
      <c r="D1446" s="333"/>
    </row>
    <row r="1447" ht="12">
      <c r="D1447" s="333"/>
    </row>
    <row r="1448" ht="12">
      <c r="D1448" s="333"/>
    </row>
    <row r="1449" ht="12">
      <c r="D1449" s="333"/>
    </row>
    <row r="1450" ht="12">
      <c r="D1450" s="333"/>
    </row>
    <row r="1451" ht="12">
      <c r="D1451" s="333"/>
    </row>
    <row r="1452" ht="12">
      <c r="D1452" s="333"/>
    </row>
    <row r="1453" ht="12">
      <c r="D1453" s="333"/>
    </row>
    <row r="1454" ht="12">
      <c r="D1454" s="333"/>
    </row>
    <row r="1455" ht="12">
      <c r="D1455" s="333"/>
    </row>
    <row r="1456" ht="12">
      <c r="D1456" s="333"/>
    </row>
    <row r="1457" ht="12">
      <c r="D1457" s="333"/>
    </row>
    <row r="1458" ht="12">
      <c r="D1458" s="333"/>
    </row>
    <row r="1459" ht="12">
      <c r="D1459" s="333"/>
    </row>
    <row r="1460" ht="12">
      <c r="D1460" s="333"/>
    </row>
    <row r="1461" ht="12">
      <c r="D1461" s="333"/>
    </row>
    <row r="1462" ht="12">
      <c r="D1462" s="333"/>
    </row>
    <row r="1463" ht="12">
      <c r="D1463" s="333"/>
    </row>
    <row r="1464" ht="12">
      <c r="D1464" s="333"/>
    </row>
    <row r="1465" ht="12">
      <c r="D1465" s="333"/>
    </row>
    <row r="1466" ht="12">
      <c r="D1466" s="333"/>
    </row>
    <row r="1467" ht="12">
      <c r="D1467" s="333"/>
    </row>
    <row r="1468" ht="12">
      <c r="D1468" s="333"/>
    </row>
    <row r="1469" ht="12">
      <c r="D1469" s="333"/>
    </row>
    <row r="1470" ht="12">
      <c r="D1470" s="333"/>
    </row>
    <row r="1471" ht="12">
      <c r="D1471" s="333"/>
    </row>
    <row r="1472" ht="12">
      <c r="D1472" s="333"/>
    </row>
    <row r="1473" ht="12">
      <c r="D1473" s="333"/>
    </row>
    <row r="1474" ht="12">
      <c r="D1474" s="333"/>
    </row>
    <row r="1475" ht="12">
      <c r="D1475" s="333"/>
    </row>
    <row r="1476" ht="12">
      <c r="D1476" s="333"/>
    </row>
    <row r="1477" ht="12">
      <c r="D1477" s="333"/>
    </row>
    <row r="1478" ht="12">
      <c r="D1478" s="333"/>
    </row>
    <row r="1479" ht="12">
      <c r="D1479" s="333"/>
    </row>
    <row r="1480" ht="12">
      <c r="D1480" s="333"/>
    </row>
    <row r="1481" ht="12">
      <c r="D1481" s="333"/>
    </row>
    <row r="1482" ht="12">
      <c r="D1482" s="333"/>
    </row>
    <row r="1483" ht="12">
      <c r="D1483" s="333"/>
    </row>
    <row r="1484" ht="12">
      <c r="D1484" s="333"/>
    </row>
    <row r="1485" ht="12">
      <c r="D1485" s="333"/>
    </row>
    <row r="1486" ht="12">
      <c r="D1486" s="333"/>
    </row>
    <row r="1487" ht="12">
      <c r="D1487" s="333"/>
    </row>
    <row r="1488" ht="12">
      <c r="D1488" s="333"/>
    </row>
    <row r="1489" ht="12">
      <c r="D1489" s="333"/>
    </row>
    <row r="1490" ht="12">
      <c r="D1490" s="333"/>
    </row>
    <row r="1491" ht="12">
      <c r="D1491" s="333"/>
    </row>
    <row r="1492" ht="12">
      <c r="D1492" s="333"/>
    </row>
    <row r="1493" ht="12">
      <c r="D1493" s="333"/>
    </row>
    <row r="1494" ht="12">
      <c r="D1494" s="333"/>
    </row>
    <row r="1495" ht="12">
      <c r="D1495" s="333"/>
    </row>
    <row r="1496" ht="12">
      <c r="D1496" s="333"/>
    </row>
    <row r="1497" ht="12">
      <c r="D1497" s="333"/>
    </row>
    <row r="1498" ht="12">
      <c r="D1498" s="333"/>
    </row>
    <row r="1499" ht="12">
      <c r="D1499" s="333"/>
    </row>
    <row r="1500" ht="12">
      <c r="D1500" s="333"/>
    </row>
    <row r="1501" ht="12">
      <c r="D1501" s="333"/>
    </row>
    <row r="1502" ht="12">
      <c r="D1502" s="333"/>
    </row>
    <row r="1503" ht="12">
      <c r="D1503" s="333"/>
    </row>
    <row r="1504" ht="12">
      <c r="D1504" s="333"/>
    </row>
    <row r="1505" ht="12">
      <c r="D1505" s="333"/>
    </row>
    <row r="1506" ht="12">
      <c r="D1506" s="333"/>
    </row>
    <row r="1507" ht="12">
      <c r="D1507" s="333"/>
    </row>
    <row r="1508" ht="12">
      <c r="D1508" s="333"/>
    </row>
    <row r="1509" ht="12">
      <c r="D1509" s="333"/>
    </row>
    <row r="1510" ht="12">
      <c r="D1510" s="333"/>
    </row>
    <row r="1511" ht="12">
      <c r="D1511" s="333"/>
    </row>
    <row r="1512" ht="12">
      <c r="D1512" s="333"/>
    </row>
    <row r="1513" ht="12">
      <c r="D1513" s="333"/>
    </row>
    <row r="1514" ht="12">
      <c r="D1514" s="333"/>
    </row>
    <row r="1515" ht="12">
      <c r="D1515" s="333"/>
    </row>
    <row r="1516" ht="12">
      <c r="D1516" s="333"/>
    </row>
    <row r="1517" ht="12">
      <c r="D1517" s="333"/>
    </row>
    <row r="1518" ht="12">
      <c r="D1518" s="333"/>
    </row>
    <row r="1519" ht="12">
      <c r="D1519" s="333"/>
    </row>
    <row r="1520" ht="12">
      <c r="D1520" s="333"/>
    </row>
    <row r="1521" ht="12">
      <c r="D1521" s="333"/>
    </row>
    <row r="1522" ht="12">
      <c r="D1522" s="333"/>
    </row>
    <row r="1523" ht="12">
      <c r="D1523" s="333"/>
    </row>
    <row r="1524" ht="12">
      <c r="D1524" s="333"/>
    </row>
    <row r="1525" ht="12">
      <c r="D1525" s="333"/>
    </row>
    <row r="1526" ht="12">
      <c r="D1526" s="333"/>
    </row>
    <row r="1527" ht="12">
      <c r="D1527" s="333"/>
    </row>
    <row r="1528" ht="12">
      <c r="D1528" s="333"/>
    </row>
    <row r="1529" ht="12">
      <c r="D1529" s="333"/>
    </row>
    <row r="1530" ht="12">
      <c r="D1530" s="333"/>
    </row>
    <row r="1531" ht="12">
      <c r="D1531" s="333"/>
    </row>
    <row r="1532" ht="12">
      <c r="D1532" s="333"/>
    </row>
    <row r="1533" ht="12">
      <c r="D1533" s="333"/>
    </row>
    <row r="1534" ht="12">
      <c r="D1534" s="333"/>
    </row>
    <row r="1535" ht="12">
      <c r="D1535" s="333"/>
    </row>
    <row r="1536" ht="12">
      <c r="D1536" s="333"/>
    </row>
    <row r="1537" ht="12">
      <c r="D1537" s="333"/>
    </row>
    <row r="1538" ht="12">
      <c r="D1538" s="333"/>
    </row>
    <row r="1539" ht="12">
      <c r="D1539" s="333"/>
    </row>
    <row r="1540" ht="12">
      <c r="D1540" s="333"/>
    </row>
    <row r="1541" ht="12">
      <c r="D1541" s="333"/>
    </row>
    <row r="1542" ht="12">
      <c r="D1542" s="333"/>
    </row>
    <row r="1543" ht="12">
      <c r="D1543" s="333"/>
    </row>
    <row r="1544" ht="12">
      <c r="D1544" s="333"/>
    </row>
    <row r="1545" ht="12">
      <c r="D1545" s="333"/>
    </row>
    <row r="1546" ht="12">
      <c r="D1546" s="333"/>
    </row>
    <row r="1547" ht="12">
      <c r="D1547" s="333"/>
    </row>
    <row r="1548" ht="12">
      <c r="D1548" s="333"/>
    </row>
    <row r="1549" ht="12">
      <c r="D1549" s="333"/>
    </row>
    <row r="1550" ht="12">
      <c r="D1550" s="333"/>
    </row>
    <row r="1551" ht="12">
      <c r="D1551" s="333"/>
    </row>
    <row r="1552" ht="12">
      <c r="D1552" s="333"/>
    </row>
    <row r="1553" ht="12">
      <c r="D1553" s="333"/>
    </row>
    <row r="1554" ht="12">
      <c r="D1554" s="333"/>
    </row>
    <row r="1555" ht="12">
      <c r="D1555" s="333"/>
    </row>
    <row r="1556" ht="12">
      <c r="D1556" s="333"/>
    </row>
    <row r="1557" ht="12">
      <c r="D1557" s="333"/>
    </row>
    <row r="1558" ht="12">
      <c r="D1558" s="333"/>
    </row>
    <row r="1559" ht="12">
      <c r="D1559" s="333"/>
    </row>
    <row r="1560" ht="12">
      <c r="D1560" s="333"/>
    </row>
    <row r="1561" ht="12">
      <c r="D1561" s="333"/>
    </row>
    <row r="1562" ht="12">
      <c r="D1562" s="333"/>
    </row>
    <row r="1563" ht="12">
      <c r="D1563" s="333"/>
    </row>
    <row r="1564" ht="12">
      <c r="D1564" s="333"/>
    </row>
    <row r="1565" ht="12">
      <c r="D1565" s="333"/>
    </row>
    <row r="1566" ht="12">
      <c r="D1566" s="333"/>
    </row>
    <row r="1567" ht="12">
      <c r="D1567" s="333"/>
    </row>
    <row r="1568" ht="12">
      <c r="D1568" s="333"/>
    </row>
    <row r="1569" ht="12">
      <c r="D1569" s="333"/>
    </row>
    <row r="1570" ht="12">
      <c r="D1570" s="333"/>
    </row>
    <row r="1571" ht="12">
      <c r="D1571" s="333"/>
    </row>
    <row r="1572" ht="12">
      <c r="D1572" s="333"/>
    </row>
    <row r="1573" ht="12">
      <c r="D1573" s="333"/>
    </row>
    <row r="1574" ht="12">
      <c r="D1574" s="333"/>
    </row>
    <row r="1575" ht="12">
      <c r="D1575" s="333"/>
    </row>
    <row r="1576" ht="12">
      <c r="D1576" s="333"/>
    </row>
    <row r="1577" ht="12">
      <c r="D1577" s="333"/>
    </row>
    <row r="1578" ht="12">
      <c r="D1578" s="333"/>
    </row>
    <row r="1579" ht="12">
      <c r="D1579" s="333"/>
    </row>
    <row r="1580" ht="12">
      <c r="D1580" s="333"/>
    </row>
    <row r="1581" ht="12">
      <c r="D1581" s="333"/>
    </row>
    <row r="1582" ht="12">
      <c r="D1582" s="333"/>
    </row>
    <row r="1583" ht="12">
      <c r="D1583" s="333"/>
    </row>
    <row r="1584" ht="12">
      <c r="D1584" s="333"/>
    </row>
    <row r="1585" ht="12">
      <c r="D1585" s="333"/>
    </row>
    <row r="1586" ht="12">
      <c r="D1586" s="333"/>
    </row>
    <row r="1587" ht="12">
      <c r="D1587" s="333"/>
    </row>
    <row r="1588" ht="12">
      <c r="D1588" s="333"/>
    </row>
    <row r="1589" ht="12">
      <c r="D1589" s="333"/>
    </row>
    <row r="1590" ht="12">
      <c r="D1590" s="333"/>
    </row>
    <row r="1591" ht="12">
      <c r="D1591" s="333"/>
    </row>
    <row r="1592" ht="12">
      <c r="D1592" s="333"/>
    </row>
    <row r="1593" ht="12">
      <c r="D1593" s="333"/>
    </row>
    <row r="1594" ht="12">
      <c r="D1594" s="333"/>
    </row>
    <row r="1595" ht="12">
      <c r="D1595" s="333"/>
    </row>
    <row r="1596" ht="12">
      <c r="D1596" s="333"/>
    </row>
    <row r="1597" ht="12">
      <c r="D1597" s="333"/>
    </row>
    <row r="1598" ht="12">
      <c r="D1598" s="333"/>
    </row>
    <row r="1599" ht="12">
      <c r="D1599" s="333"/>
    </row>
    <row r="1600" ht="12">
      <c r="D1600" s="333"/>
    </row>
    <row r="1601" ht="12">
      <c r="D1601" s="333"/>
    </row>
    <row r="1602" ht="12">
      <c r="D1602" s="333"/>
    </row>
    <row r="1603" ht="12">
      <c r="D1603" s="333"/>
    </row>
    <row r="1604" ht="12">
      <c r="D1604" s="333"/>
    </row>
    <row r="1605" ht="12">
      <c r="D1605" s="333"/>
    </row>
    <row r="1606" ht="12">
      <c r="D1606" s="333"/>
    </row>
    <row r="1607" ht="12">
      <c r="D1607" s="333"/>
    </row>
    <row r="1608" ht="12">
      <c r="D1608" s="333"/>
    </row>
    <row r="1609" ht="12">
      <c r="D1609" s="333"/>
    </row>
    <row r="1610" ht="12">
      <c r="D1610" s="333"/>
    </row>
    <row r="1611" ht="12">
      <c r="D1611" s="333"/>
    </row>
    <row r="1612" ht="12">
      <c r="D1612" s="333"/>
    </row>
    <row r="1613" ht="12">
      <c r="D1613" s="333"/>
    </row>
    <row r="1614" ht="12">
      <c r="D1614" s="333"/>
    </row>
    <row r="1615" ht="12">
      <c r="D1615" s="333"/>
    </row>
    <row r="1616" ht="12">
      <c r="D1616" s="333"/>
    </row>
    <row r="1617" ht="12">
      <c r="D1617" s="333"/>
    </row>
    <row r="1618" ht="12">
      <c r="D1618" s="333"/>
    </row>
    <row r="1619" ht="12">
      <c r="D1619" s="333"/>
    </row>
    <row r="1620" ht="12">
      <c r="D1620" s="333"/>
    </row>
    <row r="1621" ht="12">
      <c r="D1621" s="333"/>
    </row>
    <row r="1622" ht="12">
      <c r="D1622" s="333"/>
    </row>
    <row r="1623" ht="12">
      <c r="D1623" s="333"/>
    </row>
    <row r="1624" ht="12">
      <c r="D1624" s="333"/>
    </row>
    <row r="1625" ht="12">
      <c r="D1625" s="333"/>
    </row>
    <row r="1626" ht="12">
      <c r="D1626" s="333"/>
    </row>
    <row r="1627" ht="12">
      <c r="D1627" s="333"/>
    </row>
    <row r="1628" ht="12">
      <c r="D1628" s="333"/>
    </row>
    <row r="1629" ht="12">
      <c r="D1629" s="333"/>
    </row>
    <row r="1630" ht="12">
      <c r="D1630" s="333"/>
    </row>
    <row r="1631" ht="12">
      <c r="D1631" s="333"/>
    </row>
    <row r="1632" ht="12">
      <c r="D1632" s="333"/>
    </row>
    <row r="1633" ht="12">
      <c r="D1633" s="333"/>
    </row>
    <row r="1634" ht="12">
      <c r="D1634" s="333"/>
    </row>
    <row r="1635" ht="12">
      <c r="D1635" s="333"/>
    </row>
    <row r="1636" ht="12">
      <c r="D1636" s="333"/>
    </row>
    <row r="1637" ht="12">
      <c r="D1637" s="333"/>
    </row>
    <row r="1638" ht="12">
      <c r="D1638" s="333"/>
    </row>
    <row r="1639" ht="12">
      <c r="D1639" s="333"/>
    </row>
    <row r="1640" ht="12">
      <c r="D1640" s="333"/>
    </row>
    <row r="1641" ht="12">
      <c r="D1641" s="333"/>
    </row>
    <row r="1642" ht="12">
      <c r="D1642" s="333"/>
    </row>
    <row r="1643" ht="12">
      <c r="D1643" s="333"/>
    </row>
    <row r="1644" ht="12">
      <c r="D1644" s="333"/>
    </row>
    <row r="1645" ht="12">
      <c r="D1645" s="333"/>
    </row>
    <row r="1646" ht="12">
      <c r="D1646" s="333"/>
    </row>
    <row r="1647" ht="12">
      <c r="D1647" s="333"/>
    </row>
    <row r="1648" ht="12">
      <c r="D1648" s="333"/>
    </row>
    <row r="1649" ht="12">
      <c r="D1649" s="333"/>
    </row>
    <row r="1650" ht="12">
      <c r="D1650" s="333"/>
    </row>
    <row r="1651" ht="12">
      <c r="D1651" s="333"/>
    </row>
    <row r="1652" ht="12">
      <c r="D1652" s="333"/>
    </row>
    <row r="1653" ht="12">
      <c r="D1653" s="333"/>
    </row>
    <row r="1654" ht="12">
      <c r="D1654" s="333"/>
    </row>
    <row r="1655" ht="12">
      <c r="D1655" s="333"/>
    </row>
    <row r="1656" ht="12">
      <c r="D1656" s="333"/>
    </row>
    <row r="1657" ht="12">
      <c r="D1657" s="333"/>
    </row>
    <row r="1658" ht="12">
      <c r="D1658" s="333"/>
    </row>
    <row r="1659" ht="12">
      <c r="D1659" s="333"/>
    </row>
    <row r="1660" ht="12">
      <c r="D1660" s="333"/>
    </row>
    <row r="1661" ht="12">
      <c r="D1661" s="333"/>
    </row>
    <row r="1662" ht="12">
      <c r="D1662" s="333"/>
    </row>
    <row r="1663" ht="12">
      <c r="D1663" s="333"/>
    </row>
    <row r="1664" ht="12">
      <c r="D1664" s="333"/>
    </row>
    <row r="1665" ht="12">
      <c r="D1665" s="333"/>
    </row>
    <row r="1666" ht="12">
      <c r="D1666" s="333"/>
    </row>
    <row r="1667" ht="12">
      <c r="D1667" s="333"/>
    </row>
    <row r="1668" ht="12">
      <c r="D1668" s="333"/>
    </row>
    <row r="1669" ht="12">
      <c r="D1669" s="333"/>
    </row>
    <row r="1670" ht="12">
      <c r="D1670" s="333"/>
    </row>
    <row r="1671" ht="12">
      <c r="D1671" s="333"/>
    </row>
    <row r="1672" ht="12">
      <c r="D1672" s="333"/>
    </row>
    <row r="1673" ht="12">
      <c r="D1673" s="333"/>
    </row>
    <row r="1674" ht="12">
      <c r="D1674" s="333"/>
    </row>
    <row r="1675" ht="12">
      <c r="D1675" s="333"/>
    </row>
    <row r="1676" ht="12">
      <c r="D1676" s="333"/>
    </row>
    <row r="1677" ht="12">
      <c r="D1677" s="333"/>
    </row>
    <row r="1678" ht="12">
      <c r="D1678" s="333"/>
    </row>
    <row r="1679" ht="12">
      <c r="D1679" s="333"/>
    </row>
    <row r="1680" ht="12">
      <c r="D1680" s="333"/>
    </row>
    <row r="1681" ht="12">
      <c r="D1681" s="333"/>
    </row>
    <row r="1682" ht="12">
      <c r="D1682" s="333"/>
    </row>
    <row r="1683" ht="12">
      <c r="D1683" s="333"/>
    </row>
    <row r="1684" ht="12">
      <c r="D1684" s="333"/>
    </row>
    <row r="1685" ht="12">
      <c r="D1685" s="333"/>
    </row>
    <row r="1686" ht="12">
      <c r="D1686" s="333"/>
    </row>
    <row r="1687" ht="12">
      <c r="D1687" s="333"/>
    </row>
    <row r="1688" ht="12">
      <c r="D1688" s="333"/>
    </row>
    <row r="1689" ht="12">
      <c r="D1689" s="333"/>
    </row>
    <row r="1690" ht="12">
      <c r="D1690" s="333"/>
    </row>
    <row r="1691" ht="12">
      <c r="D1691" s="333"/>
    </row>
    <row r="1692" ht="12">
      <c r="D1692" s="333"/>
    </row>
    <row r="1693" ht="12">
      <c r="D1693" s="333"/>
    </row>
    <row r="1694" ht="12">
      <c r="D1694" s="333"/>
    </row>
    <row r="1695" ht="12">
      <c r="D1695" s="333"/>
    </row>
    <row r="1696" ht="12">
      <c r="D1696" s="333"/>
    </row>
    <row r="1697" ht="12">
      <c r="D1697" s="333"/>
    </row>
    <row r="1698" ht="12">
      <c r="D1698" s="333"/>
    </row>
    <row r="1699" ht="12">
      <c r="D1699" s="333"/>
    </row>
    <row r="1700" ht="12">
      <c r="D1700" s="333"/>
    </row>
    <row r="1701" ht="12">
      <c r="D1701" s="333"/>
    </row>
    <row r="1702" ht="12">
      <c r="D1702" s="333"/>
    </row>
    <row r="1703" ht="12">
      <c r="D1703" s="333"/>
    </row>
    <row r="1704" ht="12">
      <c r="D1704" s="333"/>
    </row>
    <row r="1705" ht="12">
      <c r="D1705" s="333"/>
    </row>
    <row r="1706" ht="12">
      <c r="D1706" s="333"/>
    </row>
    <row r="1707" ht="12">
      <c r="D1707" s="333"/>
    </row>
    <row r="1708" ht="12">
      <c r="D1708" s="333"/>
    </row>
    <row r="1709" ht="12">
      <c r="D1709" s="333"/>
    </row>
    <row r="1710" ht="12">
      <c r="D1710" s="333"/>
    </row>
    <row r="1711" ht="12">
      <c r="D1711" s="333"/>
    </row>
    <row r="1712" ht="12">
      <c r="D1712" s="333"/>
    </row>
    <row r="1713" ht="12">
      <c r="D1713" s="333"/>
    </row>
    <row r="1714" ht="12">
      <c r="D1714" s="333"/>
    </row>
    <row r="1715" ht="12">
      <c r="D1715" s="333"/>
    </row>
    <row r="1716" ht="12">
      <c r="D1716" s="333"/>
    </row>
    <row r="1717" ht="12">
      <c r="D1717" s="333"/>
    </row>
    <row r="1718" ht="12">
      <c r="D1718" s="333"/>
    </row>
    <row r="1719" ht="12">
      <c r="D1719" s="333"/>
    </row>
    <row r="1720" ht="12">
      <c r="D1720" s="333"/>
    </row>
    <row r="1721" ht="12">
      <c r="D1721" s="333"/>
    </row>
    <row r="1722" ht="12">
      <c r="D1722" s="333"/>
    </row>
    <row r="1723" ht="12">
      <c r="D1723" s="333"/>
    </row>
    <row r="1724" ht="12">
      <c r="D1724" s="333"/>
    </row>
    <row r="1725" ht="12">
      <c r="D1725" s="333"/>
    </row>
    <row r="1726" ht="12">
      <c r="D1726" s="333"/>
    </row>
    <row r="1727" ht="12">
      <c r="D1727" s="333"/>
    </row>
    <row r="1728" ht="12">
      <c r="D1728" s="333"/>
    </row>
    <row r="1729" ht="12">
      <c r="D1729" s="333"/>
    </row>
    <row r="1730" ht="12">
      <c r="D1730" s="333"/>
    </row>
    <row r="1731" ht="12">
      <c r="D1731" s="333"/>
    </row>
    <row r="1732" ht="12">
      <c r="D1732" s="333"/>
    </row>
    <row r="1733" ht="12">
      <c r="D1733" s="333"/>
    </row>
    <row r="1734" ht="12">
      <c r="D1734" s="333"/>
    </row>
    <row r="1735" ht="12">
      <c r="D1735" s="333"/>
    </row>
    <row r="1736" ht="12">
      <c r="D1736" s="333"/>
    </row>
    <row r="1737" ht="12">
      <c r="D1737" s="333"/>
    </row>
    <row r="1738" ht="12">
      <c r="D1738" s="333"/>
    </row>
    <row r="1739" ht="12">
      <c r="D1739" s="333"/>
    </row>
    <row r="1740" ht="12">
      <c r="D1740" s="333"/>
    </row>
    <row r="1741" ht="12">
      <c r="D1741" s="333"/>
    </row>
    <row r="1742" ht="12">
      <c r="D1742" s="333"/>
    </row>
    <row r="1743" ht="12">
      <c r="D1743" s="333"/>
    </row>
    <row r="1744" ht="12">
      <c r="D1744" s="333"/>
    </row>
    <row r="1745" ht="12">
      <c r="D1745" s="333"/>
    </row>
    <row r="1746" ht="12">
      <c r="D1746" s="333"/>
    </row>
    <row r="1747" ht="12">
      <c r="D1747" s="333"/>
    </row>
    <row r="1748" ht="12">
      <c r="D1748" s="333"/>
    </row>
    <row r="1749" ht="12">
      <c r="D1749" s="333"/>
    </row>
    <row r="1750" ht="12">
      <c r="D1750" s="333"/>
    </row>
    <row r="1751" ht="12">
      <c r="D1751" s="333"/>
    </row>
    <row r="1752" ht="12">
      <c r="D1752" s="333"/>
    </row>
    <row r="1753" ht="12">
      <c r="D1753" s="333"/>
    </row>
    <row r="1754" ht="12">
      <c r="D1754" s="333"/>
    </row>
    <row r="1755" ht="12">
      <c r="D1755" s="333"/>
    </row>
    <row r="1756" ht="12">
      <c r="D1756" s="333"/>
    </row>
    <row r="1757" ht="12">
      <c r="D1757" s="333"/>
    </row>
    <row r="1758" ht="12">
      <c r="D1758" s="333"/>
    </row>
    <row r="1759" ht="12">
      <c r="D1759" s="333"/>
    </row>
    <row r="1760" ht="12">
      <c r="D1760" s="333"/>
    </row>
    <row r="1761" ht="12">
      <c r="D1761" s="333"/>
    </row>
    <row r="1762" ht="12">
      <c r="D1762" s="333"/>
    </row>
    <row r="1763" ht="12">
      <c r="D1763" s="333"/>
    </row>
    <row r="1764" ht="12">
      <c r="D1764" s="333"/>
    </row>
    <row r="1765" ht="12">
      <c r="D1765" s="333"/>
    </row>
    <row r="1766" ht="12">
      <c r="D1766" s="333"/>
    </row>
    <row r="1767" ht="12">
      <c r="D1767" s="333"/>
    </row>
    <row r="1768" ht="12">
      <c r="D1768" s="333"/>
    </row>
    <row r="1769" ht="12">
      <c r="D1769" s="333"/>
    </row>
    <row r="1770" ht="12">
      <c r="D1770" s="333"/>
    </row>
    <row r="1771" ht="12">
      <c r="D1771" s="333"/>
    </row>
    <row r="1772" ht="12">
      <c r="D1772" s="333"/>
    </row>
    <row r="1773" ht="12">
      <c r="D1773" s="333"/>
    </row>
    <row r="1774" ht="12">
      <c r="D1774" s="333"/>
    </row>
    <row r="1775" ht="12">
      <c r="D1775" s="333"/>
    </row>
    <row r="1776" ht="12">
      <c r="D1776" s="333"/>
    </row>
    <row r="1777" ht="12">
      <c r="D1777" s="333"/>
    </row>
    <row r="1778" ht="12">
      <c r="D1778" s="333"/>
    </row>
    <row r="1779" ht="12">
      <c r="D1779" s="333"/>
    </row>
    <row r="1780" ht="12">
      <c r="D1780" s="333"/>
    </row>
    <row r="1781" ht="12">
      <c r="D1781" s="333"/>
    </row>
    <row r="1782" ht="12">
      <c r="D1782" s="333"/>
    </row>
    <row r="1783" ht="12">
      <c r="D1783" s="333"/>
    </row>
    <row r="1784" ht="12">
      <c r="D1784" s="333"/>
    </row>
    <row r="1785" ht="12">
      <c r="D1785" s="333"/>
    </row>
    <row r="1786" ht="12">
      <c r="D1786" s="333"/>
    </row>
    <row r="1787" ht="12">
      <c r="D1787" s="333"/>
    </row>
    <row r="1788" ht="12">
      <c r="D1788" s="333"/>
    </row>
    <row r="1789" ht="12">
      <c r="D1789" s="333"/>
    </row>
    <row r="1790" ht="12">
      <c r="D1790" s="333"/>
    </row>
    <row r="1791" ht="12">
      <c r="D1791" s="333"/>
    </row>
    <row r="1792" ht="12">
      <c r="D1792" s="333"/>
    </row>
    <row r="1793" ht="12">
      <c r="D1793" s="333"/>
    </row>
    <row r="1794" ht="12">
      <c r="D1794" s="333"/>
    </row>
    <row r="1795" ht="12">
      <c r="D1795" s="333"/>
    </row>
    <row r="1796" ht="12">
      <c r="D1796" s="333"/>
    </row>
    <row r="1797" ht="12">
      <c r="D1797" s="333"/>
    </row>
    <row r="1798" ht="12">
      <c r="D1798" s="333"/>
    </row>
    <row r="1799" ht="12">
      <c r="D1799" s="333"/>
    </row>
    <row r="1800" ht="12">
      <c r="D1800" s="333"/>
    </row>
    <row r="1801" ht="12">
      <c r="D1801" s="333"/>
    </row>
    <row r="1802" ht="12">
      <c r="D1802" s="333"/>
    </row>
    <row r="1803" ht="12">
      <c r="D1803" s="333"/>
    </row>
    <row r="1804" ht="12">
      <c r="D1804" s="333"/>
    </row>
    <row r="1805" ht="12">
      <c r="D1805" s="333"/>
    </row>
    <row r="1806" ht="12">
      <c r="D1806" s="333"/>
    </row>
    <row r="1807" ht="12">
      <c r="D1807" s="333"/>
    </row>
    <row r="1808" ht="12">
      <c r="D1808" s="333"/>
    </row>
    <row r="1809" ht="12">
      <c r="D1809" s="333"/>
    </row>
    <row r="1810" ht="12">
      <c r="D1810" s="333"/>
    </row>
    <row r="1811" ht="12">
      <c r="D1811" s="333"/>
    </row>
    <row r="1812" ht="12">
      <c r="D1812" s="333"/>
    </row>
    <row r="1813" ht="12">
      <c r="D1813" s="333"/>
    </row>
    <row r="1814" ht="12">
      <c r="D1814" s="333"/>
    </row>
    <row r="1815" ht="12">
      <c r="D1815" s="333"/>
    </row>
    <row r="1816" ht="12">
      <c r="D1816" s="333"/>
    </row>
    <row r="1817" ht="12">
      <c r="D1817" s="333"/>
    </row>
    <row r="1818" ht="12">
      <c r="D1818" s="333"/>
    </row>
    <row r="1819" ht="12">
      <c r="D1819" s="333"/>
    </row>
    <row r="1820" ht="12">
      <c r="D1820" s="333"/>
    </row>
    <row r="1821" ht="12">
      <c r="D1821" s="333"/>
    </row>
    <row r="1822" ht="12">
      <c r="D1822" s="333"/>
    </row>
    <row r="1823" ht="12">
      <c r="D1823" s="333"/>
    </row>
    <row r="1824" ht="12">
      <c r="D1824" s="333"/>
    </row>
    <row r="1825" ht="12">
      <c r="D1825" s="333"/>
    </row>
    <row r="1826" ht="12">
      <c r="D1826" s="333"/>
    </row>
    <row r="1827" ht="12">
      <c r="D1827" s="333"/>
    </row>
    <row r="1828" ht="12">
      <c r="D1828" s="333"/>
    </row>
    <row r="1829" ht="12">
      <c r="D1829" s="333"/>
    </row>
    <row r="1830" ht="12">
      <c r="D1830" s="333"/>
    </row>
    <row r="1831" ht="12">
      <c r="D1831" s="333"/>
    </row>
    <row r="1832" ht="12">
      <c r="D1832" s="333"/>
    </row>
    <row r="1833" ht="12">
      <c r="D1833" s="333"/>
    </row>
    <row r="1834" ht="12">
      <c r="D1834" s="333"/>
    </row>
    <row r="1835" ht="12">
      <c r="D1835" s="333"/>
    </row>
    <row r="1836" ht="12">
      <c r="D1836" s="333"/>
    </row>
    <row r="1837" ht="12">
      <c r="D1837" s="333"/>
    </row>
    <row r="1838" ht="12">
      <c r="D1838" s="333"/>
    </row>
    <row r="1839" ht="12">
      <c r="D1839" s="333"/>
    </row>
    <row r="1840" ht="12">
      <c r="D1840" s="333"/>
    </row>
    <row r="1841" ht="12">
      <c r="D1841" s="333"/>
    </row>
    <row r="1842" ht="12">
      <c r="D1842" s="333"/>
    </row>
    <row r="1843" ht="12">
      <c r="D1843" s="333"/>
    </row>
    <row r="1844" ht="12">
      <c r="D1844" s="333"/>
    </row>
    <row r="1845" ht="12">
      <c r="D1845" s="333"/>
    </row>
    <row r="1846" ht="12">
      <c r="D1846" s="333"/>
    </row>
    <row r="1847" ht="12">
      <c r="D1847" s="333"/>
    </row>
    <row r="1848" ht="12">
      <c r="D1848" s="333"/>
    </row>
    <row r="1849" ht="12">
      <c r="D1849" s="333"/>
    </row>
    <row r="1850" ht="12">
      <c r="D1850" s="333"/>
    </row>
    <row r="1851" ht="12">
      <c r="D1851" s="333"/>
    </row>
    <row r="1852" ht="12">
      <c r="D1852" s="333"/>
    </row>
    <row r="1853" ht="12">
      <c r="D1853" s="333"/>
    </row>
    <row r="1854" ht="12">
      <c r="D1854" s="333"/>
    </row>
    <row r="1855" ht="12">
      <c r="D1855" s="333"/>
    </row>
    <row r="1856" ht="12">
      <c r="D1856" s="333"/>
    </row>
    <row r="1857" ht="12">
      <c r="D1857" s="333"/>
    </row>
    <row r="1858" ht="12">
      <c r="D1858" s="333"/>
    </row>
    <row r="1859" ht="12">
      <c r="D1859" s="333"/>
    </row>
    <row r="1860" ht="12">
      <c r="D1860" s="333"/>
    </row>
    <row r="1861" ht="12">
      <c r="D1861" s="333"/>
    </row>
    <row r="1862" ht="12">
      <c r="D1862" s="333"/>
    </row>
    <row r="1863" ht="12">
      <c r="D1863" s="333"/>
    </row>
    <row r="1864" ht="12">
      <c r="D1864" s="333"/>
    </row>
    <row r="1865" ht="12">
      <c r="D1865" s="333"/>
    </row>
    <row r="1866" ht="12">
      <c r="D1866" s="333"/>
    </row>
    <row r="1867" ht="12">
      <c r="D1867" s="333"/>
    </row>
    <row r="1868" ht="12">
      <c r="D1868" s="333"/>
    </row>
    <row r="1869" ht="12">
      <c r="D1869" s="333"/>
    </row>
    <row r="1870" ht="12">
      <c r="D1870" s="333"/>
    </row>
    <row r="1871" ht="12">
      <c r="D1871" s="333"/>
    </row>
    <row r="1872" ht="12">
      <c r="D1872" s="333"/>
    </row>
    <row r="1873" ht="12">
      <c r="D1873" s="333"/>
    </row>
    <row r="1874" ht="12">
      <c r="D1874" s="333"/>
    </row>
    <row r="1875" ht="12">
      <c r="D1875" s="333"/>
    </row>
    <row r="1876" ht="12">
      <c r="D1876" s="333"/>
    </row>
    <row r="1877" ht="12">
      <c r="D1877" s="333"/>
    </row>
    <row r="1878" ht="12">
      <c r="D1878" s="333"/>
    </row>
    <row r="1879" ht="12">
      <c r="D1879" s="333"/>
    </row>
    <row r="1880" ht="12">
      <c r="D1880" s="333"/>
    </row>
    <row r="1881" ht="12">
      <c r="D1881" s="333"/>
    </row>
    <row r="1882" ht="12">
      <c r="D1882" s="333"/>
    </row>
    <row r="1883" ht="12">
      <c r="D1883" s="333"/>
    </row>
    <row r="1884" ht="12">
      <c r="D1884" s="333"/>
    </row>
    <row r="1885" ht="12">
      <c r="D1885" s="333"/>
    </row>
    <row r="1886" ht="12">
      <c r="D1886" s="333"/>
    </row>
    <row r="1887" ht="12">
      <c r="D1887" s="333"/>
    </row>
    <row r="1888" ht="12">
      <c r="D1888" s="333"/>
    </row>
    <row r="1889" ht="12">
      <c r="D1889" s="333"/>
    </row>
    <row r="1890" ht="12">
      <c r="D1890" s="333"/>
    </row>
    <row r="1891" ht="12">
      <c r="D1891" s="333"/>
    </row>
    <row r="1892" ht="12">
      <c r="D1892" s="333"/>
    </row>
    <row r="1893" ht="12">
      <c r="D1893" s="333"/>
    </row>
    <row r="1894" ht="12">
      <c r="D1894" s="333"/>
    </row>
    <row r="1895" ht="12">
      <c r="D1895" s="333"/>
    </row>
    <row r="1896" ht="12">
      <c r="D1896" s="333"/>
    </row>
    <row r="1897" ht="12">
      <c r="D1897" s="333"/>
    </row>
    <row r="1898" ht="12">
      <c r="D1898" s="333"/>
    </row>
    <row r="1899" ht="12">
      <c r="D1899" s="333"/>
    </row>
    <row r="1900" ht="12">
      <c r="D1900" s="333"/>
    </row>
    <row r="1901" ht="12">
      <c r="D1901" s="333"/>
    </row>
    <row r="1902" ht="12">
      <c r="D1902" s="333"/>
    </row>
    <row r="1903" ht="12">
      <c r="D1903" s="333"/>
    </row>
    <row r="1904" ht="12">
      <c r="D1904" s="333"/>
    </row>
    <row r="1905" ht="12">
      <c r="D1905" s="333"/>
    </row>
    <row r="1906" ht="12">
      <c r="D1906" s="333"/>
    </row>
    <row r="1907" ht="12">
      <c r="D1907" s="333"/>
    </row>
    <row r="1908" ht="12">
      <c r="D1908" s="333"/>
    </row>
    <row r="1909" ht="12">
      <c r="D1909" s="333"/>
    </row>
    <row r="1910" ht="12">
      <c r="D1910" s="333"/>
    </row>
    <row r="1911" ht="12">
      <c r="D1911" s="333"/>
    </row>
    <row r="1912" ht="12">
      <c r="D1912" s="333"/>
    </row>
    <row r="1913" ht="12">
      <c r="D1913" s="333"/>
    </row>
    <row r="1914" ht="12">
      <c r="D1914" s="333"/>
    </row>
    <row r="1915" ht="12">
      <c r="D1915" s="333"/>
    </row>
    <row r="1916" ht="12">
      <c r="D1916" s="333"/>
    </row>
    <row r="1917" ht="12">
      <c r="D1917" s="333"/>
    </row>
    <row r="1918" ht="12">
      <c r="D1918" s="333"/>
    </row>
    <row r="1919" ht="12">
      <c r="D1919" s="333"/>
    </row>
    <row r="1920" ht="12">
      <c r="D1920" s="333"/>
    </row>
    <row r="1921" ht="12">
      <c r="D1921" s="333"/>
    </row>
    <row r="1922" ht="12">
      <c r="D1922" s="333"/>
    </row>
    <row r="1923" ht="12">
      <c r="D1923" s="333"/>
    </row>
    <row r="1924" ht="12">
      <c r="D1924" s="333"/>
    </row>
    <row r="1925" ht="12">
      <c r="D1925" s="333"/>
    </row>
    <row r="1926" ht="12">
      <c r="D1926" s="333"/>
    </row>
    <row r="1927" ht="12">
      <c r="D1927" s="333"/>
    </row>
    <row r="1928" ht="12">
      <c r="D1928" s="333"/>
    </row>
    <row r="1929" ht="12">
      <c r="D1929" s="333"/>
    </row>
    <row r="1930" ht="12">
      <c r="D1930" s="333"/>
    </row>
    <row r="1931" ht="12">
      <c r="D1931" s="333"/>
    </row>
    <row r="1932" ht="12">
      <c r="D1932" s="333"/>
    </row>
    <row r="1933" ht="12">
      <c r="D1933" s="333"/>
    </row>
    <row r="1934" ht="12">
      <c r="D1934" s="333"/>
    </row>
    <row r="1935" ht="12">
      <c r="D1935" s="333"/>
    </row>
    <row r="1936" ht="12">
      <c r="D1936" s="333"/>
    </row>
    <row r="1937" ht="12">
      <c r="D1937" s="333"/>
    </row>
    <row r="1938" ht="12">
      <c r="D1938" s="333"/>
    </row>
    <row r="1939" ht="12">
      <c r="D1939" s="333"/>
    </row>
    <row r="1940" ht="12">
      <c r="D1940" s="333"/>
    </row>
    <row r="1941" ht="12">
      <c r="D1941" s="333"/>
    </row>
    <row r="1942" ht="12">
      <c r="D1942" s="333"/>
    </row>
    <row r="1943" ht="12">
      <c r="D1943" s="333"/>
    </row>
    <row r="1944" ht="12">
      <c r="D1944" s="333"/>
    </row>
    <row r="1945" ht="12">
      <c r="D1945" s="333"/>
    </row>
    <row r="1946" ht="12">
      <c r="D1946" s="333"/>
    </row>
    <row r="1947" ht="12">
      <c r="D1947" s="333"/>
    </row>
    <row r="1948" ht="12">
      <c r="D1948" s="333"/>
    </row>
    <row r="1949" ht="12">
      <c r="D1949" s="333"/>
    </row>
    <row r="1950" ht="12">
      <c r="D1950" s="333"/>
    </row>
    <row r="1951" ht="12">
      <c r="D1951" s="333"/>
    </row>
    <row r="1952" ht="12">
      <c r="D1952" s="333"/>
    </row>
    <row r="1953" ht="12">
      <c r="D1953" s="333"/>
    </row>
    <row r="1954" ht="12">
      <c r="D1954" s="333"/>
    </row>
    <row r="1955" ht="12">
      <c r="D1955" s="333"/>
    </row>
    <row r="1956" ht="12">
      <c r="D1956" s="333"/>
    </row>
    <row r="1957" ht="12">
      <c r="D1957" s="333"/>
    </row>
    <row r="1958" ht="12">
      <c r="D1958" s="333"/>
    </row>
    <row r="1959" ht="12">
      <c r="D1959" s="333"/>
    </row>
    <row r="1960" ht="12">
      <c r="D1960" s="333"/>
    </row>
    <row r="1961" ht="12">
      <c r="D1961" s="333"/>
    </row>
    <row r="1962" ht="12">
      <c r="D1962" s="333"/>
    </row>
    <row r="1963" ht="12">
      <c r="D1963" s="333"/>
    </row>
    <row r="1964" ht="12">
      <c r="D1964" s="333"/>
    </row>
    <row r="1965" ht="12">
      <c r="D1965" s="333"/>
    </row>
    <row r="1966" ht="12">
      <c r="D1966" s="333"/>
    </row>
    <row r="1967" ht="12">
      <c r="D1967" s="333"/>
    </row>
    <row r="1968" ht="12">
      <c r="D1968" s="333"/>
    </row>
    <row r="1969" ht="12">
      <c r="D1969" s="333"/>
    </row>
    <row r="1970" ht="12">
      <c r="D1970" s="333"/>
    </row>
    <row r="1971" ht="12">
      <c r="D1971" s="333"/>
    </row>
    <row r="1972" ht="12">
      <c r="D1972" s="333"/>
    </row>
    <row r="1973" ht="12">
      <c r="D1973" s="333"/>
    </row>
    <row r="1974" ht="12">
      <c r="D1974" s="333"/>
    </row>
    <row r="1975" ht="12">
      <c r="D1975" s="333"/>
    </row>
    <row r="1976" ht="12">
      <c r="D1976" s="333"/>
    </row>
    <row r="1977" ht="12">
      <c r="D1977" s="333"/>
    </row>
    <row r="1978" ht="12">
      <c r="D1978" s="333"/>
    </row>
    <row r="1979" ht="12">
      <c r="D1979" s="333"/>
    </row>
    <row r="1980" ht="12">
      <c r="D1980" s="333"/>
    </row>
    <row r="1981" ht="12">
      <c r="D1981" s="333"/>
    </row>
    <row r="1982" ht="12">
      <c r="D1982" s="333"/>
    </row>
    <row r="1983" ht="12">
      <c r="D1983" s="333"/>
    </row>
    <row r="1984" ht="12">
      <c r="D1984" s="333"/>
    </row>
    <row r="1985" ht="12">
      <c r="D1985" s="333"/>
    </row>
    <row r="1986" ht="12">
      <c r="D1986" s="333"/>
    </row>
    <row r="1987" ht="12">
      <c r="D1987" s="333"/>
    </row>
    <row r="1988" ht="12">
      <c r="D1988" s="333"/>
    </row>
    <row r="1989" ht="12">
      <c r="D1989" s="333"/>
    </row>
    <row r="1990" ht="12">
      <c r="D1990" s="333"/>
    </row>
    <row r="1991" ht="12">
      <c r="D1991" s="333"/>
    </row>
    <row r="1992" ht="12">
      <c r="D1992" s="333"/>
    </row>
    <row r="1993" ht="12">
      <c r="D1993" s="333"/>
    </row>
    <row r="1994" ht="12">
      <c r="D1994" s="333"/>
    </row>
    <row r="1995" ht="12">
      <c r="D1995" s="333"/>
    </row>
    <row r="1996" ht="12">
      <c r="D1996" s="333"/>
    </row>
    <row r="1997" ht="12">
      <c r="D1997" s="333"/>
    </row>
    <row r="1998" ht="12">
      <c r="D1998" s="333"/>
    </row>
    <row r="1999" ht="12">
      <c r="D1999" s="333"/>
    </row>
    <row r="2000" ht="12">
      <c r="D2000" s="333"/>
    </row>
    <row r="2001" ht="12">
      <c r="D2001" s="333"/>
    </row>
    <row r="2002" ht="12">
      <c r="D2002" s="333"/>
    </row>
    <row r="2003" ht="12">
      <c r="D2003" s="333"/>
    </row>
    <row r="2004" ht="12">
      <c r="D2004" s="333"/>
    </row>
    <row r="2005" ht="12">
      <c r="D2005" s="333"/>
    </row>
    <row r="2006" ht="12">
      <c r="D2006" s="333"/>
    </row>
    <row r="2007" ht="12">
      <c r="D2007" s="333"/>
    </row>
    <row r="2008" ht="12">
      <c r="D2008" s="333"/>
    </row>
    <row r="2009" ht="12">
      <c r="D2009" s="333"/>
    </row>
    <row r="2010" ht="12">
      <c r="D2010" s="333"/>
    </row>
    <row r="2011" ht="12">
      <c r="D2011" s="333"/>
    </row>
    <row r="2012" ht="12">
      <c r="D2012" s="333"/>
    </row>
    <row r="2013" ht="12">
      <c r="D2013" s="333"/>
    </row>
    <row r="2014" ht="12">
      <c r="D2014" s="333"/>
    </row>
    <row r="2015" ht="12">
      <c r="D2015" s="333"/>
    </row>
    <row r="2016" ht="12">
      <c r="D2016" s="333"/>
    </row>
    <row r="2017" ht="12">
      <c r="D2017" s="333"/>
    </row>
    <row r="2018" ht="12">
      <c r="D2018" s="333"/>
    </row>
    <row r="2019" ht="12">
      <c r="D2019" s="333"/>
    </row>
    <row r="2020" ht="12">
      <c r="D2020" s="333"/>
    </row>
    <row r="2021" ht="12">
      <c r="D2021" s="333"/>
    </row>
    <row r="2022" ht="12">
      <c r="D2022" s="333"/>
    </row>
    <row r="2023" ht="12">
      <c r="D2023" s="333"/>
    </row>
    <row r="2024" ht="12">
      <c r="D2024" s="333"/>
    </row>
    <row r="2025" ht="12">
      <c r="D2025" s="333"/>
    </row>
    <row r="2026" ht="12">
      <c r="D2026" s="333"/>
    </row>
    <row r="2027" ht="12">
      <c r="D2027" s="333"/>
    </row>
    <row r="2028" ht="12">
      <c r="D2028" s="333"/>
    </row>
    <row r="2029" ht="12">
      <c r="D2029" s="333"/>
    </row>
    <row r="2030" ht="12">
      <c r="D2030" s="333"/>
    </row>
    <row r="2031" ht="12">
      <c r="D2031" s="333"/>
    </row>
    <row r="2032" ht="12">
      <c r="D2032" s="333"/>
    </row>
    <row r="2033" ht="12">
      <c r="D2033" s="333"/>
    </row>
    <row r="2034" ht="12">
      <c r="D2034" s="333"/>
    </row>
    <row r="2035" ht="12">
      <c r="D2035" s="333"/>
    </row>
    <row r="2036" ht="12">
      <c r="D2036" s="333"/>
    </row>
    <row r="2037" ht="12">
      <c r="D2037" s="333"/>
    </row>
    <row r="2038" ht="12">
      <c r="D2038" s="333"/>
    </row>
    <row r="2039" ht="12">
      <c r="D2039" s="333"/>
    </row>
    <row r="2040" ht="12">
      <c r="D2040" s="333"/>
    </row>
    <row r="2041" ht="12">
      <c r="D2041" s="333"/>
    </row>
    <row r="2042" ht="12">
      <c r="D2042" s="333"/>
    </row>
    <row r="2043" ht="12">
      <c r="D2043" s="333"/>
    </row>
    <row r="2044" ht="12">
      <c r="D2044" s="333"/>
    </row>
    <row r="2045" ht="12">
      <c r="D2045" s="333"/>
    </row>
    <row r="2046" ht="12">
      <c r="D2046" s="333"/>
    </row>
    <row r="2047" ht="12">
      <c r="D2047" s="333"/>
    </row>
    <row r="2048" ht="12">
      <c r="D2048" s="333"/>
    </row>
    <row r="2049" ht="12">
      <c r="D2049" s="333"/>
    </row>
    <row r="2050" ht="12">
      <c r="D2050" s="333"/>
    </row>
    <row r="2051" ht="12">
      <c r="D2051" s="333"/>
    </row>
    <row r="2052" ht="12">
      <c r="D2052" s="333"/>
    </row>
    <row r="2053" ht="12">
      <c r="D2053" s="333"/>
    </row>
    <row r="2054" ht="12">
      <c r="D2054" s="333"/>
    </row>
    <row r="2055" ht="12">
      <c r="D2055" s="333"/>
    </row>
    <row r="2056" ht="12">
      <c r="D2056" s="333"/>
    </row>
    <row r="2057" ht="12">
      <c r="D2057" s="333"/>
    </row>
    <row r="2058" ht="12">
      <c r="D2058" s="333"/>
    </row>
    <row r="2059" ht="12">
      <c r="D2059" s="333"/>
    </row>
    <row r="2060" ht="12">
      <c r="D2060" s="333"/>
    </row>
    <row r="2061" ht="12">
      <c r="D2061" s="333"/>
    </row>
    <row r="2062" ht="12">
      <c r="D2062" s="333"/>
    </row>
    <row r="2063" ht="12">
      <c r="D2063" s="333"/>
    </row>
    <row r="2064" ht="12">
      <c r="D2064" s="333"/>
    </row>
    <row r="2065" ht="12">
      <c r="D2065" s="333"/>
    </row>
    <row r="2066" ht="12">
      <c r="D2066" s="333"/>
    </row>
    <row r="2067" ht="12">
      <c r="D2067" s="333"/>
    </row>
    <row r="2068" ht="12">
      <c r="D2068" s="333"/>
    </row>
    <row r="2069" ht="12">
      <c r="D2069" s="333"/>
    </row>
    <row r="2070" ht="12">
      <c r="D2070" s="333"/>
    </row>
    <row r="2071" ht="12">
      <c r="D2071" s="333"/>
    </row>
    <row r="2072" ht="12">
      <c r="D2072" s="333"/>
    </row>
    <row r="2073" ht="12">
      <c r="D2073" s="333"/>
    </row>
    <row r="2074" ht="12">
      <c r="D2074" s="333"/>
    </row>
    <row r="2075" ht="12">
      <c r="D2075" s="333"/>
    </row>
    <row r="2076" ht="12">
      <c r="D2076" s="333"/>
    </row>
    <row r="2077" ht="12">
      <c r="D2077" s="333"/>
    </row>
    <row r="2078" ht="12">
      <c r="D2078" s="333"/>
    </row>
    <row r="2079" ht="12">
      <c r="D2079" s="333"/>
    </row>
    <row r="2080" ht="12">
      <c r="D2080" s="333"/>
    </row>
    <row r="2081" ht="12">
      <c r="D2081" s="333"/>
    </row>
    <row r="2082" ht="12">
      <c r="D2082" s="333"/>
    </row>
    <row r="2083" ht="12">
      <c r="D2083" s="333"/>
    </row>
    <row r="2084" ht="12">
      <c r="D2084" s="333"/>
    </row>
    <row r="2085" ht="12">
      <c r="D2085" s="333"/>
    </row>
    <row r="2086" ht="12">
      <c r="D2086" s="333"/>
    </row>
    <row r="2087" ht="12">
      <c r="D2087" s="333"/>
    </row>
    <row r="2088" ht="12">
      <c r="D2088" s="333"/>
    </row>
    <row r="2089" ht="12">
      <c r="D2089" s="333"/>
    </row>
    <row r="2090" ht="12">
      <c r="D2090" s="333"/>
    </row>
    <row r="2091" ht="12">
      <c r="D2091" s="333"/>
    </row>
    <row r="2092" ht="12">
      <c r="D2092" s="333"/>
    </row>
    <row r="2093" ht="12">
      <c r="D2093" s="333"/>
    </row>
    <row r="2094" ht="12">
      <c r="D2094" s="333"/>
    </row>
    <row r="2095" ht="12">
      <c r="D2095" s="333"/>
    </row>
    <row r="2096" ht="12">
      <c r="D2096" s="333"/>
    </row>
    <row r="2097" ht="12">
      <c r="D2097" s="333"/>
    </row>
    <row r="2098" ht="12">
      <c r="D2098" s="333"/>
    </row>
    <row r="2099" ht="12">
      <c r="D2099" s="333"/>
    </row>
    <row r="2100" ht="12">
      <c r="D2100" s="333"/>
    </row>
    <row r="2101" ht="12">
      <c r="D2101" s="333"/>
    </row>
    <row r="2102" ht="12">
      <c r="D2102" s="333"/>
    </row>
    <row r="2103" ht="12">
      <c r="D2103" s="333"/>
    </row>
    <row r="2104" ht="12">
      <c r="D2104" s="333"/>
    </row>
    <row r="2105" ht="12">
      <c r="D2105" s="333"/>
    </row>
    <row r="2106" ht="12">
      <c r="D2106" s="333"/>
    </row>
    <row r="2107" ht="12">
      <c r="D2107" s="333"/>
    </row>
    <row r="2108" ht="12">
      <c r="D2108" s="333"/>
    </row>
    <row r="2109" ht="12">
      <c r="D2109" s="333"/>
    </row>
    <row r="2110" ht="12">
      <c r="D2110" s="333"/>
    </row>
    <row r="2111" ht="12">
      <c r="D2111" s="333"/>
    </row>
    <row r="2112" ht="12">
      <c r="D2112" s="333"/>
    </row>
    <row r="2113" ht="12">
      <c r="D2113" s="333"/>
    </row>
    <row r="2114" ht="12">
      <c r="D2114" s="333"/>
    </row>
    <row r="2115" ht="12">
      <c r="D2115" s="333"/>
    </row>
    <row r="2116" ht="12">
      <c r="D2116" s="333"/>
    </row>
    <row r="2117" ht="12">
      <c r="D2117" s="333"/>
    </row>
    <row r="2118" ht="12">
      <c r="D2118" s="333"/>
    </row>
    <row r="2119" ht="12">
      <c r="D2119" s="333"/>
    </row>
    <row r="2120" ht="12">
      <c r="D2120" s="333"/>
    </row>
    <row r="2121" ht="12">
      <c r="D2121" s="333"/>
    </row>
    <row r="2122" ht="12">
      <c r="D2122" s="333"/>
    </row>
    <row r="2123" ht="12">
      <c r="D2123" s="333"/>
    </row>
    <row r="2124" ht="12">
      <c r="D2124" s="333"/>
    </row>
    <row r="2125" ht="12">
      <c r="D2125" s="333"/>
    </row>
    <row r="2126" ht="12">
      <c r="D2126" s="333"/>
    </row>
    <row r="2127" ht="12">
      <c r="D2127" s="333"/>
    </row>
    <row r="2128" ht="12">
      <c r="D2128" s="333"/>
    </row>
    <row r="2129" ht="12">
      <c r="D2129" s="333"/>
    </row>
    <row r="2130" ht="12">
      <c r="D2130" s="333"/>
    </row>
    <row r="2131" ht="12">
      <c r="D2131" s="333"/>
    </row>
    <row r="2132" ht="12">
      <c r="D2132" s="333"/>
    </row>
    <row r="2133" ht="12">
      <c r="D2133" s="333"/>
    </row>
    <row r="2134" ht="12">
      <c r="D2134" s="333"/>
    </row>
    <row r="2135" ht="12">
      <c r="D2135" s="333"/>
    </row>
    <row r="2136" ht="12">
      <c r="D2136" s="333"/>
    </row>
    <row r="2137" ht="12">
      <c r="D2137" s="333"/>
    </row>
    <row r="2138" ht="12">
      <c r="D2138" s="333"/>
    </row>
    <row r="2139" ht="12">
      <c r="D2139" s="333"/>
    </row>
    <row r="2140" ht="12">
      <c r="D2140" s="333"/>
    </row>
    <row r="2141" ht="12">
      <c r="D2141" s="333"/>
    </row>
    <row r="2142" ht="12">
      <c r="D2142" s="333"/>
    </row>
    <row r="2143" ht="12">
      <c r="D2143" s="333"/>
    </row>
    <row r="2144" ht="12">
      <c r="D2144" s="333"/>
    </row>
    <row r="2145" ht="12">
      <c r="D2145" s="333"/>
    </row>
    <row r="2146" ht="12">
      <c r="D2146" s="333"/>
    </row>
    <row r="2147" ht="12">
      <c r="D2147" s="333"/>
    </row>
    <row r="2148" ht="12">
      <c r="D2148" s="333"/>
    </row>
    <row r="2149" ht="12">
      <c r="D2149" s="333"/>
    </row>
    <row r="2150" ht="12">
      <c r="D2150" s="333"/>
    </row>
    <row r="2151" ht="12">
      <c r="D2151" s="333"/>
    </row>
    <row r="2152" ht="12">
      <c r="D2152" s="333"/>
    </row>
    <row r="2153" ht="12">
      <c r="D2153" s="333"/>
    </row>
    <row r="2154" ht="12">
      <c r="D2154" s="333"/>
    </row>
    <row r="2155" ht="12">
      <c r="D2155" s="333"/>
    </row>
    <row r="2156" ht="12">
      <c r="D2156" s="333"/>
    </row>
    <row r="2157" ht="12">
      <c r="D2157" s="333"/>
    </row>
    <row r="2158" ht="12">
      <c r="D2158" s="333"/>
    </row>
    <row r="2159" ht="12">
      <c r="D2159" s="333"/>
    </row>
    <row r="2160" ht="12">
      <c r="D2160" s="333"/>
    </row>
    <row r="2161" ht="12">
      <c r="D2161" s="333"/>
    </row>
    <row r="2162" ht="12">
      <c r="D2162" s="333"/>
    </row>
    <row r="2163" ht="12">
      <c r="D2163" s="333"/>
    </row>
    <row r="2164" ht="12">
      <c r="D2164" s="333"/>
    </row>
    <row r="2165" ht="12">
      <c r="D2165" s="333"/>
    </row>
    <row r="2166" ht="12">
      <c r="D2166" s="333"/>
    </row>
    <row r="2167" ht="12">
      <c r="D2167" s="333"/>
    </row>
    <row r="2168" ht="12">
      <c r="D2168" s="333"/>
    </row>
    <row r="2169" ht="12">
      <c r="D2169" s="333"/>
    </row>
    <row r="2170" ht="12">
      <c r="D2170" s="333"/>
    </row>
    <row r="2171" ht="12">
      <c r="D2171" s="333"/>
    </row>
    <row r="2172" ht="12">
      <c r="D2172" s="333"/>
    </row>
    <row r="2173" ht="12">
      <c r="D2173" s="333"/>
    </row>
    <row r="2174" ht="12">
      <c r="D2174" s="333"/>
    </row>
    <row r="2175" ht="12">
      <c r="D2175" s="333"/>
    </row>
    <row r="2176" ht="12">
      <c r="D2176" s="333"/>
    </row>
    <row r="2177" ht="12">
      <c r="D2177" s="333"/>
    </row>
    <row r="2178" ht="12">
      <c r="D2178" s="333"/>
    </row>
    <row r="2179" ht="12">
      <c r="D2179" s="333"/>
    </row>
    <row r="2180" ht="12">
      <c r="D2180" s="333"/>
    </row>
    <row r="2181" ht="12">
      <c r="D2181" s="333"/>
    </row>
    <row r="2182" ht="12">
      <c r="D2182" s="333"/>
    </row>
    <row r="2183" ht="12">
      <c r="D2183" s="333"/>
    </row>
    <row r="2184" ht="12">
      <c r="D2184" s="333"/>
    </row>
    <row r="2185" ht="12">
      <c r="D2185" s="333"/>
    </row>
    <row r="2186" ht="12">
      <c r="D2186" s="333"/>
    </row>
    <row r="2187" ht="12">
      <c r="D2187" s="333"/>
    </row>
    <row r="2188" ht="12">
      <c r="D2188" s="333"/>
    </row>
    <row r="2189" ht="12">
      <c r="D2189" s="333"/>
    </row>
    <row r="2190" ht="12">
      <c r="D2190" s="333"/>
    </row>
    <row r="2191" ht="12">
      <c r="D2191" s="333"/>
    </row>
    <row r="2192" ht="12">
      <c r="D2192" s="333"/>
    </row>
    <row r="2193" ht="12">
      <c r="D2193" s="333"/>
    </row>
    <row r="2194" ht="12">
      <c r="D2194" s="333"/>
    </row>
    <row r="2195" ht="12">
      <c r="D2195" s="333"/>
    </row>
    <row r="2196" ht="12">
      <c r="D2196" s="333"/>
    </row>
    <row r="2197" ht="12">
      <c r="D2197" s="333"/>
    </row>
    <row r="2198" ht="12">
      <c r="D2198" s="333"/>
    </row>
    <row r="2199" ht="12">
      <c r="D2199" s="333"/>
    </row>
    <row r="2200" ht="12">
      <c r="D2200" s="333"/>
    </row>
    <row r="2201" ht="12">
      <c r="D2201" s="333"/>
    </row>
    <row r="2202" ht="12">
      <c r="D2202" s="333"/>
    </row>
    <row r="2203" ht="12">
      <c r="D2203" s="333"/>
    </row>
    <row r="2204" ht="12">
      <c r="D2204" s="333"/>
    </row>
    <row r="2205" ht="12">
      <c r="D2205" s="333"/>
    </row>
    <row r="2206" ht="12">
      <c r="D2206" s="333"/>
    </row>
    <row r="2207" ht="12">
      <c r="D2207" s="333"/>
    </row>
    <row r="2208" ht="12">
      <c r="D2208" s="333"/>
    </row>
    <row r="2209" ht="12">
      <c r="D2209" s="333"/>
    </row>
    <row r="2210" ht="12">
      <c r="D2210" s="333"/>
    </row>
    <row r="2211" ht="12">
      <c r="D2211" s="333"/>
    </row>
    <row r="2212" ht="12">
      <c r="D2212" s="333"/>
    </row>
    <row r="2213" ht="12">
      <c r="D2213" s="333"/>
    </row>
    <row r="2214" ht="12">
      <c r="D2214" s="333"/>
    </row>
    <row r="2215" ht="12">
      <c r="D2215" s="333"/>
    </row>
    <row r="2216" ht="12">
      <c r="D2216" s="333"/>
    </row>
    <row r="2217" ht="12">
      <c r="D2217" s="333"/>
    </row>
    <row r="2218" ht="12">
      <c r="D2218" s="333"/>
    </row>
    <row r="2219" ht="12">
      <c r="D2219" s="333"/>
    </row>
    <row r="2220" ht="12">
      <c r="D2220" s="333"/>
    </row>
    <row r="2221" ht="12">
      <c r="D2221" s="333"/>
    </row>
    <row r="2222" ht="12">
      <c r="D2222" s="333"/>
    </row>
    <row r="2223" ht="12">
      <c r="D2223" s="333"/>
    </row>
    <row r="2224" ht="12">
      <c r="D2224" s="333"/>
    </row>
    <row r="2225" ht="12">
      <c r="D2225" s="333"/>
    </row>
    <row r="2226" ht="12">
      <c r="D2226" s="333"/>
    </row>
    <row r="2227" ht="12">
      <c r="D2227" s="333"/>
    </row>
    <row r="2228" ht="12">
      <c r="D2228" s="333"/>
    </row>
    <row r="2229" ht="12">
      <c r="D2229" s="333"/>
    </row>
    <row r="2230" ht="12">
      <c r="D2230" s="333"/>
    </row>
    <row r="2231" ht="12">
      <c r="D2231" s="333"/>
    </row>
    <row r="2232" ht="12">
      <c r="D2232" s="333"/>
    </row>
    <row r="2233" ht="12">
      <c r="D2233" s="333"/>
    </row>
    <row r="2234" ht="12">
      <c r="D2234" s="333"/>
    </row>
    <row r="2235" ht="12">
      <c r="D2235" s="333"/>
    </row>
    <row r="2236" ht="12">
      <c r="D2236" s="333"/>
    </row>
    <row r="2237" ht="12">
      <c r="D2237" s="333"/>
    </row>
    <row r="2238" ht="12">
      <c r="D2238" s="333"/>
    </row>
    <row r="2239" ht="12">
      <c r="D2239" s="333"/>
    </row>
    <row r="2240" ht="12">
      <c r="D2240" s="333"/>
    </row>
    <row r="2241" ht="12">
      <c r="D2241" s="333"/>
    </row>
    <row r="2242" ht="12">
      <c r="D2242" s="333"/>
    </row>
    <row r="2243" ht="12">
      <c r="D2243" s="333"/>
    </row>
    <row r="2244" ht="12">
      <c r="D2244" s="333"/>
    </row>
    <row r="2245" ht="12">
      <c r="D2245" s="333"/>
    </row>
    <row r="2246" ht="12">
      <c r="D2246" s="333"/>
    </row>
    <row r="2247" ht="12">
      <c r="D2247" s="333"/>
    </row>
    <row r="2248" ht="12">
      <c r="D2248" s="333"/>
    </row>
    <row r="2249" ht="12">
      <c r="D2249" s="333"/>
    </row>
    <row r="2250" ht="12">
      <c r="D2250" s="333"/>
    </row>
    <row r="2251" ht="12">
      <c r="D2251" s="333"/>
    </row>
    <row r="2252" ht="12">
      <c r="D2252" s="333"/>
    </row>
    <row r="2253" ht="12">
      <c r="D2253" s="333"/>
    </row>
    <row r="2254" ht="12">
      <c r="D2254" s="333"/>
    </row>
    <row r="2255" ht="12">
      <c r="D2255" s="333"/>
    </row>
    <row r="2256" ht="12">
      <c r="D2256" s="333"/>
    </row>
    <row r="2257" ht="12">
      <c r="D2257" s="333"/>
    </row>
    <row r="2258" ht="12">
      <c r="D2258" s="333"/>
    </row>
    <row r="2259" ht="12">
      <c r="D2259" s="333"/>
    </row>
    <row r="2260" ht="12">
      <c r="D2260" s="333"/>
    </row>
    <row r="2261" ht="12">
      <c r="D2261" s="333"/>
    </row>
    <row r="2262" ht="12">
      <c r="D2262" s="333"/>
    </row>
    <row r="2263" ht="12">
      <c r="D2263" s="333"/>
    </row>
    <row r="2264" ht="12">
      <c r="D2264" s="333"/>
    </row>
    <row r="2265" ht="12">
      <c r="D2265" s="333"/>
    </row>
    <row r="2266" ht="12">
      <c r="D2266" s="333"/>
    </row>
    <row r="2267" ht="12">
      <c r="D2267" s="333"/>
    </row>
    <row r="2268" ht="12">
      <c r="D2268" s="333"/>
    </row>
    <row r="2269" ht="12">
      <c r="D2269" s="333"/>
    </row>
    <row r="2270" ht="12">
      <c r="D2270" s="333"/>
    </row>
    <row r="2271" ht="12">
      <c r="D2271" s="333"/>
    </row>
    <row r="2272" ht="12">
      <c r="D2272" s="333"/>
    </row>
    <row r="2273" ht="12">
      <c r="D2273" s="333"/>
    </row>
    <row r="2274" ht="12">
      <c r="D2274" s="333"/>
    </row>
    <row r="2275" ht="12">
      <c r="D2275" s="333"/>
    </row>
    <row r="2276" ht="12">
      <c r="D2276" s="333"/>
    </row>
    <row r="2277" ht="12">
      <c r="D2277" s="333"/>
    </row>
    <row r="2278" ht="12">
      <c r="D2278" s="333"/>
    </row>
    <row r="2279" ht="12">
      <c r="D2279" s="333"/>
    </row>
    <row r="2280" ht="12">
      <c r="D2280" s="333"/>
    </row>
    <row r="2281" ht="12">
      <c r="D2281" s="333"/>
    </row>
    <row r="2282" ht="12">
      <c r="D2282" s="333"/>
    </row>
    <row r="2283" ht="12">
      <c r="D2283" s="333"/>
    </row>
    <row r="2284" ht="12">
      <c r="D2284" s="333"/>
    </row>
    <row r="2285" ht="12">
      <c r="D2285" s="333"/>
    </row>
    <row r="2286" ht="12">
      <c r="D2286" s="333"/>
    </row>
    <row r="2287" ht="12">
      <c r="D2287" s="333"/>
    </row>
    <row r="2288" ht="12">
      <c r="D2288" s="333"/>
    </row>
    <row r="2289" ht="12">
      <c r="D2289" s="333"/>
    </row>
    <row r="2290" ht="12">
      <c r="D2290" s="333"/>
    </row>
    <row r="2291" ht="12">
      <c r="D2291" s="333"/>
    </row>
    <row r="2292" ht="12">
      <c r="D2292" s="333"/>
    </row>
    <row r="2293" ht="12">
      <c r="D2293" s="333"/>
    </row>
    <row r="2294" ht="12">
      <c r="D2294" s="333"/>
    </row>
    <row r="2295" ht="12">
      <c r="D2295" s="333"/>
    </row>
    <row r="2296" ht="12">
      <c r="D2296" s="333"/>
    </row>
    <row r="2297" ht="12">
      <c r="D2297" s="333"/>
    </row>
    <row r="2298" ht="12">
      <c r="D2298" s="333"/>
    </row>
    <row r="2299" ht="12">
      <c r="D2299" s="333"/>
    </row>
    <row r="2300" ht="12">
      <c r="D2300" s="333"/>
    </row>
    <row r="2301" ht="12">
      <c r="D2301" s="333"/>
    </row>
    <row r="2302" ht="12">
      <c r="D2302" s="333"/>
    </row>
    <row r="2303" ht="12">
      <c r="D2303" s="333"/>
    </row>
    <row r="2304" ht="12">
      <c r="D2304" s="333"/>
    </row>
    <row r="2305" ht="12">
      <c r="D2305" s="333"/>
    </row>
    <row r="2306" ht="12">
      <c r="D2306" s="333"/>
    </row>
    <row r="2307" ht="12">
      <c r="D2307" s="333"/>
    </row>
    <row r="2308" ht="12">
      <c r="D2308" s="333"/>
    </row>
    <row r="2309" ht="12">
      <c r="D2309" s="333"/>
    </row>
    <row r="2310" ht="12">
      <c r="D2310" s="333"/>
    </row>
    <row r="2311" ht="12">
      <c r="D2311" s="333"/>
    </row>
    <row r="2312" ht="12">
      <c r="D2312" s="333"/>
    </row>
    <row r="2313" ht="12">
      <c r="D2313" s="333"/>
    </row>
    <row r="2314" ht="12">
      <c r="D2314" s="333"/>
    </row>
    <row r="2315" ht="12">
      <c r="D2315" s="333"/>
    </row>
    <row r="2316" ht="12">
      <c r="D2316" s="333"/>
    </row>
    <row r="2317" ht="12">
      <c r="D2317" s="333"/>
    </row>
    <row r="2318" ht="12">
      <c r="D2318" s="333"/>
    </row>
    <row r="2319" ht="12">
      <c r="D2319" s="333"/>
    </row>
    <row r="2320" ht="12">
      <c r="D2320" s="333"/>
    </row>
    <row r="2321" ht="12">
      <c r="D2321" s="333"/>
    </row>
    <row r="2322" ht="12">
      <c r="D2322" s="333"/>
    </row>
    <row r="2323" ht="12">
      <c r="D2323" s="333"/>
    </row>
    <row r="2324" ht="12">
      <c r="D2324" s="333"/>
    </row>
    <row r="2325" ht="12">
      <c r="D2325" s="333"/>
    </row>
    <row r="2326" ht="12">
      <c r="D2326" s="333"/>
    </row>
    <row r="2327" ht="12">
      <c r="D2327" s="333"/>
    </row>
    <row r="2328" ht="12">
      <c r="D2328" s="333"/>
    </row>
    <row r="2329" ht="12">
      <c r="D2329" s="333"/>
    </row>
    <row r="2330" ht="12">
      <c r="D2330" s="333"/>
    </row>
    <row r="2331" ht="12">
      <c r="D2331" s="333"/>
    </row>
    <row r="2332" ht="12">
      <c r="D2332" s="333"/>
    </row>
    <row r="2333" ht="12">
      <c r="D2333" s="333"/>
    </row>
    <row r="2334" ht="12">
      <c r="D2334" s="333"/>
    </row>
    <row r="2335" ht="12">
      <c r="D2335" s="333"/>
    </row>
    <row r="2336" ht="12">
      <c r="D2336" s="333"/>
    </row>
    <row r="2337" ht="12">
      <c r="D2337" s="333"/>
    </row>
    <row r="2338" ht="12">
      <c r="D2338" s="333"/>
    </row>
    <row r="2339" ht="12">
      <c r="D2339" s="333"/>
    </row>
    <row r="2340" ht="12">
      <c r="D2340" s="333"/>
    </row>
    <row r="2341" ht="12">
      <c r="D2341" s="333"/>
    </row>
    <row r="2342" ht="12">
      <c r="D2342" s="333"/>
    </row>
    <row r="2343" ht="12">
      <c r="D2343" s="333"/>
    </row>
    <row r="2344" ht="12">
      <c r="D2344" s="333"/>
    </row>
    <row r="2345" ht="12">
      <c r="D2345" s="333"/>
    </row>
    <row r="2346" ht="12">
      <c r="D2346" s="333"/>
    </row>
    <row r="2347" ht="12">
      <c r="D2347" s="333"/>
    </row>
    <row r="2348" ht="12">
      <c r="D2348" s="333"/>
    </row>
    <row r="2349" ht="12">
      <c r="D2349" s="333"/>
    </row>
    <row r="2350" ht="12">
      <c r="D2350" s="333"/>
    </row>
    <row r="2351" ht="12">
      <c r="D2351" s="333"/>
    </row>
    <row r="2352" ht="12">
      <c r="D2352" s="333"/>
    </row>
    <row r="2353" ht="12">
      <c r="D2353" s="333"/>
    </row>
    <row r="2354" ht="12">
      <c r="D2354" s="333"/>
    </row>
    <row r="2355" ht="12">
      <c r="D2355" s="333"/>
    </row>
    <row r="2356" ht="12">
      <c r="D2356" s="333"/>
    </row>
    <row r="2357" ht="12">
      <c r="D2357" s="333"/>
    </row>
    <row r="2358" ht="12">
      <c r="D2358" s="333"/>
    </row>
    <row r="2359" ht="12">
      <c r="D2359" s="333"/>
    </row>
    <row r="2360" ht="12">
      <c r="D2360" s="333"/>
    </row>
    <row r="2361" ht="12">
      <c r="D2361" s="333"/>
    </row>
    <row r="2362" ht="12">
      <c r="D2362" s="333"/>
    </row>
    <row r="2363" ht="12">
      <c r="D2363" s="333"/>
    </row>
    <row r="2364" ht="12">
      <c r="D2364" s="333"/>
    </row>
    <row r="2365" ht="12">
      <c r="D2365" s="333"/>
    </row>
    <row r="2366" ht="12">
      <c r="D2366" s="333"/>
    </row>
    <row r="2367" ht="12">
      <c r="D2367" s="333"/>
    </row>
    <row r="2368" ht="12">
      <c r="D2368" s="333"/>
    </row>
    <row r="2369" ht="12">
      <c r="D2369" s="333"/>
    </row>
    <row r="2370" ht="12">
      <c r="D2370" s="333"/>
    </row>
    <row r="2371" ht="12">
      <c r="D2371" s="333"/>
    </row>
    <row r="2372" ht="12">
      <c r="D2372" s="333"/>
    </row>
    <row r="2373" ht="12">
      <c r="D2373" s="333"/>
    </row>
    <row r="2374" ht="12">
      <c r="D2374" s="333"/>
    </row>
    <row r="2375" ht="12">
      <c r="D2375" s="333"/>
    </row>
    <row r="2376" ht="12">
      <c r="D2376" s="333"/>
    </row>
    <row r="2377" ht="12">
      <c r="D2377" s="333"/>
    </row>
    <row r="2378" ht="12">
      <c r="D2378" s="333"/>
    </row>
    <row r="2379" ht="12">
      <c r="D2379" s="333"/>
    </row>
    <row r="2380" ht="12">
      <c r="D2380" s="333"/>
    </row>
    <row r="2381" ht="12">
      <c r="D2381" s="333"/>
    </row>
    <row r="2382" ht="12">
      <c r="D2382" s="333"/>
    </row>
    <row r="2383" ht="12">
      <c r="D2383" s="333"/>
    </row>
    <row r="2384" ht="12">
      <c r="D2384" s="333"/>
    </row>
    <row r="2385" ht="12">
      <c r="D2385" s="333"/>
    </row>
    <row r="2386" ht="12">
      <c r="D2386" s="333"/>
    </row>
    <row r="2387" ht="12">
      <c r="D2387" s="333"/>
    </row>
    <row r="2388" ht="12">
      <c r="D2388" s="333"/>
    </row>
    <row r="2389" ht="12">
      <c r="D2389" s="333"/>
    </row>
    <row r="2390" ht="12">
      <c r="D2390" s="333"/>
    </row>
    <row r="2391" ht="12">
      <c r="D2391" s="333"/>
    </row>
    <row r="2392" ht="12">
      <c r="D2392" s="333"/>
    </row>
    <row r="2393" ht="12">
      <c r="D2393" s="333"/>
    </row>
    <row r="2394" ht="12">
      <c r="D2394" s="333"/>
    </row>
    <row r="2395" ht="12">
      <c r="D2395" s="333"/>
    </row>
    <row r="2396" ht="12">
      <c r="D2396" s="333"/>
    </row>
    <row r="2397" ht="12">
      <c r="D2397" s="333"/>
    </row>
    <row r="2398" ht="12">
      <c r="D2398" s="333"/>
    </row>
    <row r="2399" ht="12">
      <c r="D2399" s="333"/>
    </row>
    <row r="2400" ht="12">
      <c r="D2400" s="333"/>
    </row>
    <row r="2401" ht="12">
      <c r="D2401" s="333"/>
    </row>
    <row r="2402" ht="12">
      <c r="D2402" s="333"/>
    </row>
    <row r="2403" ht="12">
      <c r="D2403" s="333"/>
    </row>
    <row r="2404" ht="12">
      <c r="D2404" s="333"/>
    </row>
    <row r="2405" ht="12">
      <c r="D2405" s="333"/>
    </row>
    <row r="2406" ht="12">
      <c r="D2406" s="333"/>
    </row>
    <row r="2407" ht="12">
      <c r="D2407" s="333"/>
    </row>
    <row r="2408" ht="12">
      <c r="D2408" s="333"/>
    </row>
    <row r="2409" ht="12">
      <c r="D2409" s="333"/>
    </row>
    <row r="2410" ht="12">
      <c r="D2410" s="333"/>
    </row>
    <row r="2411" ht="12">
      <c r="D2411" s="333"/>
    </row>
    <row r="2412" ht="12">
      <c r="D2412" s="333"/>
    </row>
    <row r="2413" ht="12">
      <c r="D2413" s="333"/>
    </row>
    <row r="2414" ht="12">
      <c r="D2414" s="333"/>
    </row>
    <row r="2415" ht="12">
      <c r="D2415" s="333"/>
    </row>
    <row r="2416" ht="12">
      <c r="D2416" s="333"/>
    </row>
    <row r="2417" ht="12">
      <c r="D2417" s="333"/>
    </row>
    <row r="2418" ht="12">
      <c r="D2418" s="333"/>
    </row>
    <row r="2419" ht="12">
      <c r="D2419" s="333"/>
    </row>
    <row r="2420" ht="12">
      <c r="D2420" s="333"/>
    </row>
    <row r="2421" ht="12">
      <c r="D2421" s="333"/>
    </row>
    <row r="2422" ht="12">
      <c r="D2422" s="333"/>
    </row>
    <row r="2423" ht="12">
      <c r="D2423" s="333"/>
    </row>
    <row r="2424" ht="12">
      <c r="D2424" s="333"/>
    </row>
    <row r="2425" ht="12">
      <c r="D2425" s="333"/>
    </row>
    <row r="2426" ht="12">
      <c r="D2426" s="333"/>
    </row>
    <row r="2427" ht="12">
      <c r="D2427" s="333"/>
    </row>
    <row r="2428" ht="12">
      <c r="D2428" s="333"/>
    </row>
    <row r="2429" ht="12">
      <c r="D2429" s="333"/>
    </row>
    <row r="2430" ht="12">
      <c r="D2430" s="333"/>
    </row>
    <row r="2431" ht="12">
      <c r="D2431" s="333"/>
    </row>
    <row r="2432" ht="12">
      <c r="D2432" s="333"/>
    </row>
    <row r="2433" ht="12">
      <c r="D2433" s="333"/>
    </row>
    <row r="2434" ht="12">
      <c r="D2434" s="333"/>
    </row>
    <row r="2435" ht="12">
      <c r="D2435" s="333"/>
    </row>
    <row r="2436" ht="12">
      <c r="D2436" s="333"/>
    </row>
    <row r="2437" ht="12">
      <c r="D2437" s="333"/>
    </row>
    <row r="2438" ht="12">
      <c r="D2438" s="333"/>
    </row>
    <row r="2439" ht="12">
      <c r="D2439" s="333"/>
    </row>
    <row r="2440" ht="12">
      <c r="D2440" s="333"/>
    </row>
    <row r="2441" ht="12">
      <c r="D2441" s="333"/>
    </row>
    <row r="2442" ht="12">
      <c r="D2442" s="333"/>
    </row>
    <row r="2443" ht="12">
      <c r="D2443" s="333"/>
    </row>
    <row r="2444" ht="12">
      <c r="D2444" s="333"/>
    </row>
    <row r="2445" ht="12">
      <c r="D2445" s="333"/>
    </row>
    <row r="2446" ht="12">
      <c r="D2446" s="333"/>
    </row>
    <row r="2447" ht="12">
      <c r="D2447" s="333"/>
    </row>
    <row r="2448" ht="12">
      <c r="D2448" s="333"/>
    </row>
    <row r="2449" ht="12">
      <c r="D2449" s="333"/>
    </row>
    <row r="2450" ht="12">
      <c r="D2450" s="333"/>
    </row>
    <row r="2451" ht="12">
      <c r="D2451" s="333"/>
    </row>
    <row r="2452" ht="12">
      <c r="D2452" s="333"/>
    </row>
    <row r="2453" ht="12">
      <c r="D2453" s="333"/>
    </row>
    <row r="2454" ht="12">
      <c r="D2454" s="333"/>
    </row>
    <row r="2455" ht="12">
      <c r="D2455" s="333"/>
    </row>
    <row r="2456" ht="12">
      <c r="D2456" s="333"/>
    </row>
    <row r="2457" ht="12">
      <c r="D2457" s="333"/>
    </row>
    <row r="2458" ht="12">
      <c r="D2458" s="333"/>
    </row>
    <row r="2459" ht="12">
      <c r="D2459" s="333"/>
    </row>
    <row r="2460" ht="12">
      <c r="D2460" s="333"/>
    </row>
    <row r="2461" ht="12">
      <c r="D2461" s="333"/>
    </row>
    <row r="2462" ht="12">
      <c r="D2462" s="333"/>
    </row>
    <row r="2463" ht="12">
      <c r="D2463" s="333"/>
    </row>
    <row r="2464" ht="12">
      <c r="D2464" s="333"/>
    </row>
    <row r="2465" ht="12">
      <c r="D2465" s="333"/>
    </row>
    <row r="2466" ht="12">
      <c r="D2466" s="333"/>
    </row>
    <row r="2467" ht="12">
      <c r="D2467" s="333"/>
    </row>
    <row r="2468" ht="12">
      <c r="D2468" s="333"/>
    </row>
    <row r="2469" ht="12">
      <c r="D2469" s="333"/>
    </row>
    <row r="2470" ht="12">
      <c r="D2470" s="333"/>
    </row>
    <row r="2471" ht="12">
      <c r="D2471" s="333"/>
    </row>
    <row r="2472" ht="12">
      <c r="D2472" s="333"/>
    </row>
    <row r="2473" ht="12">
      <c r="D2473" s="333"/>
    </row>
    <row r="2474" ht="12">
      <c r="D2474" s="333"/>
    </row>
    <row r="2475" ht="12">
      <c r="D2475" s="333"/>
    </row>
    <row r="2476" ht="12">
      <c r="D2476" s="333"/>
    </row>
    <row r="2477" ht="12">
      <c r="D2477" s="333"/>
    </row>
    <row r="2478" ht="12">
      <c r="D2478" s="333"/>
    </row>
    <row r="2479" ht="12">
      <c r="D2479" s="333"/>
    </row>
    <row r="2480" ht="12">
      <c r="D2480" s="333"/>
    </row>
    <row r="2481" ht="12">
      <c r="D2481" s="333"/>
    </row>
    <row r="2482" ht="12">
      <c r="D2482" s="333"/>
    </row>
    <row r="2483" ht="12">
      <c r="D2483" s="333"/>
    </row>
    <row r="2484" ht="12">
      <c r="D2484" s="333"/>
    </row>
    <row r="2485" ht="12">
      <c r="D2485" s="333"/>
    </row>
    <row r="2486" ht="12">
      <c r="D2486" s="333"/>
    </row>
    <row r="2487" ht="12">
      <c r="D2487" s="333"/>
    </row>
    <row r="2488" ht="12">
      <c r="D2488" s="333"/>
    </row>
    <row r="2489" ht="12">
      <c r="D2489" s="333"/>
    </row>
    <row r="2490" ht="12">
      <c r="D2490" s="333"/>
    </row>
    <row r="2491" ht="12">
      <c r="D2491" s="333"/>
    </row>
    <row r="2492" ht="12">
      <c r="D2492" s="333"/>
    </row>
    <row r="2493" ht="12">
      <c r="D2493" s="333"/>
    </row>
    <row r="2494" ht="12">
      <c r="D2494" s="333"/>
    </row>
    <row r="2495" ht="12">
      <c r="D2495" s="333"/>
    </row>
    <row r="2496" ht="12">
      <c r="D2496" s="333"/>
    </row>
    <row r="2497" ht="12">
      <c r="D2497" s="333"/>
    </row>
    <row r="2498" ht="12">
      <c r="D2498" s="333"/>
    </row>
    <row r="2499" ht="12">
      <c r="D2499" s="333"/>
    </row>
    <row r="2500" ht="12">
      <c r="D2500" s="333"/>
    </row>
    <row r="2501" ht="12">
      <c r="D2501" s="333"/>
    </row>
    <row r="2502" ht="12">
      <c r="D2502" s="333"/>
    </row>
    <row r="2503" ht="12">
      <c r="D2503" s="333"/>
    </row>
    <row r="2504" ht="12">
      <c r="D2504" s="333"/>
    </row>
    <row r="2505" ht="12">
      <c r="D2505" s="333"/>
    </row>
    <row r="2506" ht="12">
      <c r="D2506" s="333"/>
    </row>
    <row r="2507" ht="12">
      <c r="D2507" s="333"/>
    </row>
    <row r="2508" ht="12">
      <c r="D2508" s="333"/>
    </row>
    <row r="2509" ht="12">
      <c r="D2509" s="333"/>
    </row>
    <row r="2510" ht="12">
      <c r="D2510" s="333"/>
    </row>
    <row r="2511" ht="12">
      <c r="D2511" s="333"/>
    </row>
    <row r="2512" ht="12">
      <c r="D2512" s="333"/>
    </row>
    <row r="2513" ht="12">
      <c r="D2513" s="333"/>
    </row>
    <row r="2514" ht="12">
      <c r="D2514" s="333"/>
    </row>
    <row r="2515" ht="12">
      <c r="D2515" s="333"/>
    </row>
    <row r="2516" ht="12">
      <c r="D2516" s="333"/>
    </row>
    <row r="2517" ht="12">
      <c r="D2517" s="333"/>
    </row>
    <row r="2518" ht="12">
      <c r="D2518" s="333"/>
    </row>
    <row r="2519" ht="12">
      <c r="D2519" s="333"/>
    </row>
    <row r="2520" ht="12">
      <c r="D2520" s="333"/>
    </row>
    <row r="2521" ht="12">
      <c r="D2521" s="333"/>
    </row>
    <row r="2522" ht="12">
      <c r="D2522" s="333"/>
    </row>
    <row r="2523" ht="12">
      <c r="D2523" s="333"/>
    </row>
    <row r="2524" ht="12">
      <c r="D2524" s="333"/>
    </row>
    <row r="2525" ht="12">
      <c r="D2525" s="333"/>
    </row>
    <row r="2526" ht="12">
      <c r="D2526" s="333"/>
    </row>
    <row r="2527" ht="12">
      <c r="D2527" s="333"/>
    </row>
    <row r="2528" ht="12">
      <c r="D2528" s="333"/>
    </row>
    <row r="2529" ht="12">
      <c r="D2529" s="333"/>
    </row>
    <row r="2530" ht="12">
      <c r="D2530" s="333"/>
    </row>
    <row r="2531" ht="12">
      <c r="D2531" s="333"/>
    </row>
    <row r="2532" ht="12">
      <c r="D2532" s="333"/>
    </row>
    <row r="2533" ht="12">
      <c r="D2533" s="333"/>
    </row>
    <row r="2534" ht="12">
      <c r="D2534" s="333"/>
    </row>
    <row r="2535" ht="12">
      <c r="D2535" s="333"/>
    </row>
    <row r="2536" ht="12">
      <c r="D2536" s="333"/>
    </row>
    <row r="2537" ht="12">
      <c r="D2537" s="333"/>
    </row>
    <row r="2538" ht="12">
      <c r="D2538" s="333"/>
    </row>
    <row r="2539" ht="12">
      <c r="D2539" s="333"/>
    </row>
    <row r="2540" ht="12">
      <c r="D2540" s="333"/>
    </row>
    <row r="2541" ht="12">
      <c r="D2541" s="333"/>
    </row>
    <row r="2542" ht="12">
      <c r="D2542" s="333"/>
    </row>
    <row r="2543" ht="12">
      <c r="D2543" s="333"/>
    </row>
    <row r="2544" ht="12">
      <c r="D2544" s="333"/>
    </row>
    <row r="2545" ht="12">
      <c r="D2545" s="333"/>
    </row>
    <row r="2546" ht="12">
      <c r="D2546" s="333"/>
    </row>
    <row r="2547" ht="12">
      <c r="D2547" s="333"/>
    </row>
    <row r="2548" ht="12">
      <c r="D2548" s="333"/>
    </row>
    <row r="2549" ht="12">
      <c r="D2549" s="333"/>
    </row>
    <row r="2550" ht="12">
      <c r="D2550" s="333"/>
    </row>
    <row r="2551" ht="12">
      <c r="D2551" s="333"/>
    </row>
    <row r="2552" ht="12">
      <c r="D2552" s="333"/>
    </row>
    <row r="2553" ht="12">
      <c r="D2553" s="333"/>
    </row>
    <row r="2554" ht="12">
      <c r="D2554" s="333"/>
    </row>
    <row r="2555" ht="12">
      <c r="D2555" s="333"/>
    </row>
    <row r="2556" ht="12">
      <c r="D2556" s="333"/>
    </row>
    <row r="2557" ht="12">
      <c r="D2557" s="333"/>
    </row>
    <row r="2558" ht="12">
      <c r="D2558" s="333"/>
    </row>
    <row r="2559" ht="12">
      <c r="D2559" s="333"/>
    </row>
    <row r="2560" ht="12">
      <c r="D2560" s="333"/>
    </row>
    <row r="2561" ht="12">
      <c r="D2561" s="333"/>
    </row>
    <row r="2562" ht="12">
      <c r="D2562" s="333"/>
    </row>
    <row r="2563" ht="12">
      <c r="D2563" s="333"/>
    </row>
    <row r="2564" ht="12">
      <c r="D2564" s="333"/>
    </row>
    <row r="2565" ht="12">
      <c r="D2565" s="333"/>
    </row>
    <row r="2566" ht="12">
      <c r="D2566" s="333"/>
    </row>
    <row r="2567" ht="12">
      <c r="D2567" s="333"/>
    </row>
    <row r="2568" ht="12">
      <c r="D2568" s="333"/>
    </row>
    <row r="2569" ht="12">
      <c r="D2569" s="333"/>
    </row>
    <row r="2570" ht="12">
      <c r="D2570" s="333"/>
    </row>
    <row r="2571" ht="12">
      <c r="D2571" s="333"/>
    </row>
    <row r="2572" ht="12">
      <c r="D2572" s="333"/>
    </row>
    <row r="2573" ht="12">
      <c r="D2573" s="333"/>
    </row>
    <row r="2574" ht="12">
      <c r="D2574" s="333"/>
    </row>
    <row r="2575" ht="12">
      <c r="D2575" s="333"/>
    </row>
    <row r="2576" ht="12">
      <c r="D2576" s="333"/>
    </row>
    <row r="2577" ht="12">
      <c r="D2577" s="333"/>
    </row>
    <row r="2578" ht="12">
      <c r="D2578" s="333"/>
    </row>
    <row r="2579" ht="12">
      <c r="D2579" s="333"/>
    </row>
    <row r="2580" ht="12">
      <c r="D2580" s="333"/>
    </row>
    <row r="2581" ht="12">
      <c r="D2581" s="333"/>
    </row>
    <row r="2582" ht="12">
      <c r="D2582" s="333"/>
    </row>
    <row r="2583" ht="12">
      <c r="D2583" s="333"/>
    </row>
    <row r="2584" ht="12">
      <c r="D2584" s="333"/>
    </row>
    <row r="2585" ht="12">
      <c r="D2585" s="333"/>
    </row>
    <row r="2586" ht="12">
      <c r="D2586" s="333"/>
    </row>
    <row r="2587" ht="12">
      <c r="D2587" s="333"/>
    </row>
    <row r="2588" ht="12">
      <c r="D2588" s="333"/>
    </row>
    <row r="2589" ht="12">
      <c r="D2589" s="333"/>
    </row>
    <row r="2590" ht="12">
      <c r="D2590" s="333"/>
    </row>
    <row r="2591" ht="12">
      <c r="D2591" s="333"/>
    </row>
    <row r="2592" ht="12">
      <c r="D2592" s="333"/>
    </row>
    <row r="2593" ht="12">
      <c r="D2593" s="333"/>
    </row>
    <row r="2594" ht="12">
      <c r="D2594" s="333"/>
    </row>
    <row r="2595" ht="12">
      <c r="D2595" s="333"/>
    </row>
    <row r="2596" ht="12">
      <c r="D2596" s="333"/>
    </row>
    <row r="2597" ht="12">
      <c r="D2597" s="333"/>
    </row>
    <row r="2598" ht="12">
      <c r="D2598" s="333"/>
    </row>
    <row r="2599" ht="12">
      <c r="D2599" s="333"/>
    </row>
    <row r="2600" ht="12">
      <c r="D2600" s="333"/>
    </row>
    <row r="2601" ht="12">
      <c r="D2601" s="333"/>
    </row>
    <row r="2602" ht="12">
      <c r="D2602" s="333"/>
    </row>
    <row r="2603" ht="12">
      <c r="D2603" s="333"/>
    </row>
    <row r="2604" ht="12">
      <c r="D2604" s="333"/>
    </row>
    <row r="2605" ht="12">
      <c r="D2605" s="333"/>
    </row>
    <row r="2606" ht="12">
      <c r="D2606" s="333"/>
    </row>
    <row r="2607" ht="12">
      <c r="D2607" s="333"/>
    </row>
    <row r="2608" ht="12">
      <c r="D2608" s="333"/>
    </row>
    <row r="2609" ht="12">
      <c r="D2609" s="333"/>
    </row>
    <row r="2610" ht="12">
      <c r="D2610" s="333"/>
    </row>
    <row r="2611" ht="12">
      <c r="D2611" s="333"/>
    </row>
    <row r="2612" ht="12">
      <c r="D2612" s="333"/>
    </row>
    <row r="2613" ht="12">
      <c r="D2613" s="333"/>
    </row>
    <row r="2614" ht="12">
      <c r="D2614" s="333"/>
    </row>
    <row r="2615" ht="12">
      <c r="D2615" s="333"/>
    </row>
    <row r="2616" ht="12">
      <c r="D2616" s="333"/>
    </row>
    <row r="2617" ht="12">
      <c r="D2617" s="333"/>
    </row>
    <row r="2618" ht="12">
      <c r="D2618" s="333"/>
    </row>
    <row r="2619" ht="12">
      <c r="D2619" s="333"/>
    </row>
    <row r="2620" ht="12">
      <c r="D2620" s="333"/>
    </row>
    <row r="2621" ht="12">
      <c r="D2621" s="333"/>
    </row>
    <row r="2622" ht="12">
      <c r="D2622" s="333"/>
    </row>
    <row r="2623" ht="12">
      <c r="D2623" s="333"/>
    </row>
    <row r="2624" ht="12">
      <c r="D2624" s="333"/>
    </row>
    <row r="2625" ht="12">
      <c r="D2625" s="333"/>
    </row>
    <row r="2626" ht="12">
      <c r="D2626" s="333"/>
    </row>
    <row r="2627" ht="12">
      <c r="D2627" s="333"/>
    </row>
    <row r="2628" ht="12">
      <c r="D2628" s="333"/>
    </row>
    <row r="2629" ht="12">
      <c r="D2629" s="333"/>
    </row>
    <row r="2630" ht="12">
      <c r="D2630" s="333"/>
    </row>
    <row r="2631" ht="12">
      <c r="D2631" s="333"/>
    </row>
    <row r="2632" ht="12">
      <c r="D2632" s="333"/>
    </row>
    <row r="2633" ht="12">
      <c r="D2633" s="333"/>
    </row>
    <row r="2634" ht="12">
      <c r="D2634" s="333"/>
    </row>
    <row r="2635" ht="12">
      <c r="D2635" s="333"/>
    </row>
    <row r="2636" ht="12">
      <c r="D2636" s="333"/>
    </row>
    <row r="2637" ht="12">
      <c r="D2637" s="333"/>
    </row>
    <row r="2638" ht="12">
      <c r="D2638" s="333"/>
    </row>
    <row r="2639" ht="12">
      <c r="D2639" s="333"/>
    </row>
    <row r="2640" ht="12">
      <c r="D2640" s="333"/>
    </row>
    <row r="2641" ht="12">
      <c r="D2641" s="333"/>
    </row>
    <row r="2642" ht="12">
      <c r="D2642" s="333"/>
    </row>
    <row r="2643" ht="12">
      <c r="D2643" s="333"/>
    </row>
    <row r="2644" ht="12">
      <c r="D2644" s="333"/>
    </row>
    <row r="2645" ht="12">
      <c r="D2645" s="333"/>
    </row>
    <row r="2646" ht="12">
      <c r="D2646" s="333"/>
    </row>
    <row r="2647" ht="12">
      <c r="D2647" s="333"/>
    </row>
    <row r="2648" ht="12">
      <c r="D2648" s="333"/>
    </row>
    <row r="2649" ht="12">
      <c r="D2649" s="333"/>
    </row>
    <row r="2650" ht="12">
      <c r="D2650" s="333"/>
    </row>
    <row r="2651" ht="12">
      <c r="D2651" s="333"/>
    </row>
    <row r="2652" ht="12">
      <c r="D2652" s="333"/>
    </row>
    <row r="2653" ht="12">
      <c r="D2653" s="333"/>
    </row>
    <row r="2654" ht="12">
      <c r="D2654" s="333"/>
    </row>
    <row r="2655" ht="12">
      <c r="D2655" s="333"/>
    </row>
    <row r="2656" ht="12">
      <c r="D2656" s="333"/>
    </row>
    <row r="2657" ht="12">
      <c r="D2657" s="333"/>
    </row>
    <row r="2658" ht="12">
      <c r="D2658" s="333"/>
    </row>
    <row r="2659" ht="12">
      <c r="D2659" s="333"/>
    </row>
    <row r="2660" ht="12">
      <c r="D2660" s="333"/>
    </row>
    <row r="2661" ht="12">
      <c r="D2661" s="333"/>
    </row>
    <row r="2662" ht="12">
      <c r="D2662" s="333"/>
    </row>
    <row r="2663" ht="12">
      <c r="D2663" s="333"/>
    </row>
    <row r="2664" ht="12">
      <c r="D2664" s="333"/>
    </row>
    <row r="2665" ht="12">
      <c r="D2665" s="333"/>
    </row>
    <row r="2666" ht="12">
      <c r="D2666" s="333"/>
    </row>
    <row r="2667" ht="12">
      <c r="D2667" s="333"/>
    </row>
    <row r="2668" ht="12">
      <c r="D2668" s="333"/>
    </row>
    <row r="2669" ht="12">
      <c r="D2669" s="333"/>
    </row>
    <row r="2670" ht="12">
      <c r="D2670" s="333"/>
    </row>
    <row r="2671" ht="12">
      <c r="D2671" s="333"/>
    </row>
    <row r="2672" ht="12">
      <c r="D2672" s="333"/>
    </row>
    <row r="2673" ht="12">
      <c r="D2673" s="333"/>
    </row>
    <row r="2674" ht="12">
      <c r="D2674" s="333"/>
    </row>
    <row r="2675" ht="12">
      <c r="D2675" s="333"/>
    </row>
    <row r="2676" ht="12">
      <c r="D2676" s="333"/>
    </row>
    <row r="2677" ht="12">
      <c r="D2677" s="333"/>
    </row>
    <row r="2678" ht="12">
      <c r="D2678" s="333"/>
    </row>
    <row r="2679" ht="12">
      <c r="D2679" s="333"/>
    </row>
    <row r="2680" ht="12">
      <c r="D2680" s="333"/>
    </row>
    <row r="2681" ht="12">
      <c r="D2681" s="333"/>
    </row>
    <row r="2682" ht="12">
      <c r="D2682" s="333"/>
    </row>
    <row r="2683" ht="12">
      <c r="D2683" s="333"/>
    </row>
    <row r="2684" ht="12">
      <c r="D2684" s="333"/>
    </row>
    <row r="2685" ht="12">
      <c r="D2685" s="333"/>
    </row>
    <row r="2686" ht="12">
      <c r="D2686" s="333"/>
    </row>
    <row r="2687" ht="12">
      <c r="D2687" s="333"/>
    </row>
    <row r="2688" ht="12">
      <c r="D2688" s="333"/>
    </row>
    <row r="2689" ht="12">
      <c r="D2689" s="333"/>
    </row>
    <row r="2690" ht="12">
      <c r="D2690" s="333"/>
    </row>
    <row r="2691" ht="12">
      <c r="D2691" s="333"/>
    </row>
    <row r="2692" ht="12">
      <c r="D2692" s="333"/>
    </row>
    <row r="2693" ht="12">
      <c r="D2693" s="333"/>
    </row>
    <row r="2694" ht="12">
      <c r="D2694" s="333"/>
    </row>
    <row r="2695" ht="12">
      <c r="D2695" s="333"/>
    </row>
    <row r="2696" ht="12">
      <c r="D2696" s="333"/>
    </row>
    <row r="2697" ht="12">
      <c r="D2697" s="333"/>
    </row>
    <row r="2698" ht="12">
      <c r="D2698" s="333"/>
    </row>
    <row r="2699" ht="12">
      <c r="D2699" s="333"/>
    </row>
    <row r="2700" ht="12">
      <c r="D2700" s="333"/>
    </row>
    <row r="2701" ht="12">
      <c r="D2701" s="333"/>
    </row>
    <row r="2702" ht="12">
      <c r="D2702" s="333"/>
    </row>
    <row r="2703" ht="12">
      <c r="D2703" s="333"/>
    </row>
    <row r="2704" ht="12">
      <c r="D2704" s="333"/>
    </row>
    <row r="2705" ht="12">
      <c r="D2705" s="333"/>
    </row>
    <row r="2706" ht="12">
      <c r="D2706" s="333"/>
    </row>
    <row r="2707" ht="12">
      <c r="D2707" s="333"/>
    </row>
    <row r="2708" ht="12">
      <c r="D2708" s="333"/>
    </row>
    <row r="2709" ht="12">
      <c r="D2709" s="333"/>
    </row>
    <row r="2710" ht="12">
      <c r="D2710" s="333"/>
    </row>
    <row r="2711" ht="12">
      <c r="D2711" s="333"/>
    </row>
    <row r="2712" ht="12">
      <c r="D2712" s="333"/>
    </row>
    <row r="2713" ht="12">
      <c r="D2713" s="333"/>
    </row>
    <row r="2714" ht="12">
      <c r="D2714" s="333"/>
    </row>
    <row r="2715" ht="12">
      <c r="D2715" s="333"/>
    </row>
    <row r="2716" ht="12">
      <c r="D2716" s="333"/>
    </row>
    <row r="2717" ht="12">
      <c r="D2717" s="333"/>
    </row>
    <row r="2718" ht="12">
      <c r="D2718" s="333"/>
    </row>
    <row r="2719" ht="12">
      <c r="D2719" s="333"/>
    </row>
    <row r="2720" ht="12">
      <c r="D2720" s="333"/>
    </row>
    <row r="2721" ht="12">
      <c r="D2721" s="333"/>
    </row>
    <row r="2722" ht="12">
      <c r="D2722" s="333"/>
    </row>
    <row r="2723" ht="12">
      <c r="D2723" s="333"/>
    </row>
    <row r="2724" ht="12">
      <c r="D2724" s="333"/>
    </row>
    <row r="2725" ht="12">
      <c r="D2725" s="333"/>
    </row>
    <row r="2726" ht="12">
      <c r="D2726" s="333"/>
    </row>
    <row r="2727" ht="12">
      <c r="D2727" s="333"/>
    </row>
    <row r="2728" ht="12">
      <c r="D2728" s="333"/>
    </row>
    <row r="2729" ht="12">
      <c r="D2729" s="333"/>
    </row>
    <row r="2730" ht="12">
      <c r="D2730" s="333"/>
    </row>
    <row r="2731" ht="12">
      <c r="D2731" s="333"/>
    </row>
    <row r="2732" ht="12">
      <c r="D2732" s="333"/>
    </row>
    <row r="2733" ht="12">
      <c r="D2733" s="333"/>
    </row>
    <row r="2734" ht="12">
      <c r="D2734" s="333"/>
    </row>
    <row r="2735" ht="12">
      <c r="D2735" s="333"/>
    </row>
    <row r="2736" ht="12">
      <c r="D2736" s="333"/>
    </row>
    <row r="2737" ht="12">
      <c r="D2737" s="333"/>
    </row>
    <row r="2738" ht="12">
      <c r="D2738" s="333"/>
    </row>
    <row r="2739" ht="12">
      <c r="D2739" s="333"/>
    </row>
    <row r="2740" ht="12">
      <c r="D2740" s="333"/>
    </row>
    <row r="2741" ht="12">
      <c r="D2741" s="333"/>
    </row>
    <row r="2742" ht="12">
      <c r="D2742" s="333"/>
    </row>
    <row r="2743" ht="12">
      <c r="D2743" s="333"/>
    </row>
    <row r="2744" ht="12">
      <c r="D2744" s="333"/>
    </row>
    <row r="2745" ht="12">
      <c r="D2745" s="333"/>
    </row>
    <row r="2746" ht="12">
      <c r="D2746" s="333"/>
    </row>
    <row r="2747" ht="12">
      <c r="D2747" s="333"/>
    </row>
    <row r="2748" ht="12">
      <c r="D2748" s="333"/>
    </row>
    <row r="2749" ht="12">
      <c r="D2749" s="333"/>
    </row>
    <row r="2750" ht="12">
      <c r="D2750" s="333"/>
    </row>
    <row r="2751" ht="12">
      <c r="D2751" s="333"/>
    </row>
    <row r="2752" ht="12">
      <c r="D2752" s="333"/>
    </row>
    <row r="2753" ht="12">
      <c r="D2753" s="333"/>
    </row>
    <row r="2754" ht="12">
      <c r="D2754" s="333"/>
    </row>
    <row r="2755" ht="12">
      <c r="D2755" s="333"/>
    </row>
    <row r="2756" ht="12">
      <c r="D2756" s="333"/>
    </row>
    <row r="2757" ht="12">
      <c r="D2757" s="333"/>
    </row>
    <row r="2758" ht="12">
      <c r="D2758" s="333"/>
    </row>
    <row r="2759" ht="12">
      <c r="D2759" s="333"/>
    </row>
    <row r="2760" ht="12">
      <c r="D2760" s="333"/>
    </row>
    <row r="2761" ht="12">
      <c r="D2761" s="333"/>
    </row>
    <row r="2762" ht="12">
      <c r="D2762" s="333"/>
    </row>
    <row r="2763" ht="12">
      <c r="D2763" s="333"/>
    </row>
    <row r="2764" ht="12">
      <c r="D2764" s="333"/>
    </row>
    <row r="2765" ht="12">
      <c r="D2765" s="333"/>
    </row>
    <row r="2766" ht="12">
      <c r="D2766" s="333"/>
    </row>
    <row r="2767" ht="12">
      <c r="D2767" s="333"/>
    </row>
    <row r="2768" ht="12">
      <c r="D2768" s="333"/>
    </row>
    <row r="2769" ht="12">
      <c r="D2769" s="333"/>
    </row>
    <row r="2770" ht="12">
      <c r="D2770" s="333"/>
    </row>
    <row r="2771" ht="12">
      <c r="D2771" s="333"/>
    </row>
    <row r="2772" ht="12">
      <c r="D2772" s="333"/>
    </row>
    <row r="2773" ht="12">
      <c r="D2773" s="333"/>
    </row>
    <row r="2774" ht="12">
      <c r="D2774" s="333"/>
    </row>
    <row r="2775" ht="12">
      <c r="D2775" s="333"/>
    </row>
    <row r="2776" ht="12">
      <c r="D2776" s="333"/>
    </row>
    <row r="2777" ht="12">
      <c r="D2777" s="333"/>
    </row>
    <row r="2778" ht="12">
      <c r="D2778" s="333"/>
    </row>
    <row r="2779" ht="12">
      <c r="D2779" s="333"/>
    </row>
    <row r="2780" ht="12">
      <c r="D2780" s="333"/>
    </row>
    <row r="2781" ht="12">
      <c r="D2781" s="333"/>
    </row>
    <row r="2782" ht="12">
      <c r="D2782" s="333"/>
    </row>
    <row r="2783" ht="12">
      <c r="D2783" s="333"/>
    </row>
    <row r="2784" ht="12">
      <c r="D2784" s="333"/>
    </row>
    <row r="2785" ht="12">
      <c r="D2785" s="333"/>
    </row>
    <row r="2786" ht="12">
      <c r="D2786" s="333"/>
    </row>
    <row r="2787" ht="12">
      <c r="D2787" s="333"/>
    </row>
    <row r="2788" ht="12">
      <c r="D2788" s="333"/>
    </row>
    <row r="2789" ht="12">
      <c r="D2789" s="333"/>
    </row>
    <row r="2790" ht="12">
      <c r="D2790" s="333"/>
    </row>
    <row r="2791" ht="12">
      <c r="D2791" s="333"/>
    </row>
    <row r="2792" ht="12">
      <c r="D2792" s="333"/>
    </row>
    <row r="2793" ht="12">
      <c r="D2793" s="333"/>
    </row>
    <row r="2794" ht="12">
      <c r="D2794" s="333"/>
    </row>
    <row r="2795" ht="12">
      <c r="D2795" s="333"/>
    </row>
    <row r="2796" ht="12">
      <c r="D2796" s="333"/>
    </row>
    <row r="2797" ht="12">
      <c r="D2797" s="333"/>
    </row>
    <row r="2798" ht="12">
      <c r="D2798" s="333"/>
    </row>
    <row r="2799" ht="12">
      <c r="D2799" s="333"/>
    </row>
    <row r="2800" ht="12">
      <c r="D2800" s="333"/>
    </row>
    <row r="2801" ht="12">
      <c r="D2801" s="333"/>
    </row>
    <row r="2802" ht="12">
      <c r="D2802" s="333"/>
    </row>
    <row r="2803" ht="12">
      <c r="D2803" s="333"/>
    </row>
    <row r="2804" ht="12">
      <c r="D2804" s="333"/>
    </row>
    <row r="2805" ht="12">
      <c r="D2805" s="333"/>
    </row>
    <row r="2806" ht="12">
      <c r="D2806" s="333"/>
    </row>
    <row r="2807" ht="12">
      <c r="D2807" s="333"/>
    </row>
    <row r="2808" ht="12">
      <c r="D2808" s="333"/>
    </row>
    <row r="2809" ht="12">
      <c r="D2809" s="333"/>
    </row>
    <row r="2810" ht="12">
      <c r="D2810" s="333"/>
    </row>
    <row r="2811" ht="12">
      <c r="D2811" s="333"/>
    </row>
    <row r="2812" ht="12">
      <c r="D2812" s="333"/>
    </row>
    <row r="2813" ht="12">
      <c r="D2813" s="333"/>
    </row>
    <row r="2814" ht="12">
      <c r="D2814" s="333"/>
    </row>
    <row r="2815" ht="12">
      <c r="D2815" s="333"/>
    </row>
    <row r="2816" ht="12">
      <c r="D2816" s="333"/>
    </row>
    <row r="2817" ht="12">
      <c r="D2817" s="333"/>
    </row>
    <row r="2818" ht="12">
      <c r="D2818" s="333"/>
    </row>
    <row r="2819" ht="12">
      <c r="D2819" s="333"/>
    </row>
    <row r="2820" ht="12">
      <c r="D2820" s="333"/>
    </row>
    <row r="2821" ht="12">
      <c r="D2821" s="333"/>
    </row>
    <row r="2822" ht="12">
      <c r="D2822" s="333"/>
    </row>
    <row r="2823" ht="12">
      <c r="D2823" s="333"/>
    </row>
    <row r="2824" ht="12">
      <c r="D2824" s="333"/>
    </row>
    <row r="2825" ht="12">
      <c r="D2825" s="333"/>
    </row>
    <row r="2826" ht="12">
      <c r="D2826" s="333"/>
    </row>
    <row r="2827" ht="12">
      <c r="D2827" s="333"/>
    </row>
    <row r="2828" ht="12">
      <c r="D2828" s="333"/>
    </row>
    <row r="2829" ht="12">
      <c r="D2829" s="333"/>
    </row>
    <row r="2830" ht="12">
      <c r="D2830" s="333"/>
    </row>
    <row r="2831" ht="12">
      <c r="D2831" s="333"/>
    </row>
    <row r="2832" ht="12">
      <c r="D2832" s="333"/>
    </row>
    <row r="2833" ht="12">
      <c r="D2833" s="333"/>
    </row>
    <row r="2834" ht="12">
      <c r="D2834" s="333"/>
    </row>
    <row r="2835" ht="12">
      <c r="D2835" s="333"/>
    </row>
    <row r="2836" ht="12">
      <c r="D2836" s="333"/>
    </row>
    <row r="2837" ht="12">
      <c r="D2837" s="333"/>
    </row>
    <row r="2838" ht="12">
      <c r="D2838" s="333"/>
    </row>
    <row r="2839" ht="12">
      <c r="D2839" s="333"/>
    </row>
    <row r="2840" ht="12">
      <c r="D2840" s="333"/>
    </row>
    <row r="2841" ht="12">
      <c r="D2841" s="333"/>
    </row>
    <row r="2842" ht="12">
      <c r="D2842" s="333"/>
    </row>
    <row r="2843" ht="12">
      <c r="D2843" s="333"/>
    </row>
    <row r="2844" ht="12">
      <c r="D2844" s="333"/>
    </row>
    <row r="2845" ht="12">
      <c r="D2845" s="333"/>
    </row>
    <row r="2846" ht="12">
      <c r="D2846" s="333"/>
    </row>
    <row r="2847" ht="12">
      <c r="D2847" s="333"/>
    </row>
    <row r="2848" ht="12">
      <c r="D2848" s="333"/>
    </row>
    <row r="2849" ht="12">
      <c r="D2849" s="333"/>
    </row>
    <row r="2850" ht="12">
      <c r="D2850" s="333"/>
    </row>
    <row r="2851" ht="12">
      <c r="D2851" s="333"/>
    </row>
    <row r="2852" ht="12">
      <c r="D2852" s="333"/>
    </row>
    <row r="2853" ht="12">
      <c r="D2853" s="333"/>
    </row>
    <row r="2854" ht="12">
      <c r="D2854" s="333"/>
    </row>
    <row r="2855" ht="12">
      <c r="D2855" s="333"/>
    </row>
    <row r="2856" ht="12">
      <c r="D2856" s="333"/>
    </row>
    <row r="2857" ht="12">
      <c r="D2857" s="333"/>
    </row>
    <row r="2858" ht="12">
      <c r="D2858" s="333"/>
    </row>
    <row r="2859" ht="12">
      <c r="D2859" s="333"/>
    </row>
    <row r="2860" ht="12">
      <c r="D2860" s="333"/>
    </row>
    <row r="2861" ht="12">
      <c r="D2861" s="333"/>
    </row>
    <row r="2862" ht="12">
      <c r="D2862" s="333"/>
    </row>
    <row r="2863" ht="12">
      <c r="D2863" s="333"/>
    </row>
    <row r="2864" ht="12">
      <c r="D2864" s="333"/>
    </row>
    <row r="2865" ht="12">
      <c r="D2865" s="333"/>
    </row>
    <row r="2866" ht="12">
      <c r="D2866" s="333"/>
    </row>
    <row r="2867" ht="12">
      <c r="D2867" s="333"/>
    </row>
    <row r="2868" ht="12">
      <c r="D2868" s="333"/>
    </row>
    <row r="2869" ht="12">
      <c r="D2869" s="333"/>
    </row>
    <row r="2870" ht="12">
      <c r="D2870" s="333"/>
    </row>
    <row r="2871" ht="12">
      <c r="D2871" s="333"/>
    </row>
    <row r="2872" ht="12">
      <c r="D2872" s="333"/>
    </row>
    <row r="2873" ht="12">
      <c r="D2873" s="333"/>
    </row>
    <row r="2874" ht="12">
      <c r="D2874" s="333"/>
    </row>
    <row r="2875" ht="12">
      <c r="D2875" s="333"/>
    </row>
    <row r="2876" ht="12">
      <c r="D2876" s="333"/>
    </row>
    <row r="2877" ht="12">
      <c r="D2877" s="333"/>
    </row>
    <row r="2878" ht="12">
      <c r="D2878" s="333"/>
    </row>
    <row r="2879" ht="12">
      <c r="D2879" s="333"/>
    </row>
    <row r="2880" ht="12">
      <c r="D2880" s="333"/>
    </row>
    <row r="2881" ht="12">
      <c r="D2881" s="333"/>
    </row>
    <row r="2882" ht="12">
      <c r="D2882" s="333"/>
    </row>
    <row r="2883" ht="12">
      <c r="D2883" s="333"/>
    </row>
    <row r="2884" ht="12">
      <c r="D2884" s="333"/>
    </row>
    <row r="2885" ht="12">
      <c r="D2885" s="333"/>
    </row>
    <row r="2886" ht="12">
      <c r="D2886" s="333"/>
    </row>
    <row r="2887" ht="12">
      <c r="D2887" s="333"/>
    </row>
    <row r="2888" ht="12">
      <c r="D2888" s="333"/>
    </row>
    <row r="2889" ht="12">
      <c r="D2889" s="333"/>
    </row>
    <row r="2890" ht="12">
      <c r="D2890" s="333"/>
    </row>
    <row r="2891" ht="12">
      <c r="D2891" s="333"/>
    </row>
    <row r="2892" ht="12">
      <c r="D2892" s="333"/>
    </row>
    <row r="2893" ht="12">
      <c r="D2893" s="333"/>
    </row>
    <row r="2894" ht="12">
      <c r="D2894" s="333"/>
    </row>
    <row r="2895" ht="12">
      <c r="D2895" s="333"/>
    </row>
    <row r="2896" ht="12">
      <c r="D2896" s="333"/>
    </row>
    <row r="2897" ht="12">
      <c r="D2897" s="333"/>
    </row>
    <row r="2898" ht="12">
      <c r="D2898" s="333"/>
    </row>
    <row r="2899" ht="12">
      <c r="D2899" s="333"/>
    </row>
    <row r="2900" ht="12">
      <c r="D2900" s="333"/>
    </row>
    <row r="2901" ht="12">
      <c r="D2901" s="333"/>
    </row>
    <row r="2902" ht="12">
      <c r="D2902" s="333"/>
    </row>
    <row r="2903" ht="12">
      <c r="D2903" s="333"/>
    </row>
    <row r="2904" ht="12">
      <c r="D2904" s="333"/>
    </row>
    <row r="2905" ht="12">
      <c r="D2905" s="333"/>
    </row>
    <row r="2906" ht="12">
      <c r="D2906" s="333"/>
    </row>
    <row r="2907" ht="12">
      <c r="D2907" s="333"/>
    </row>
    <row r="2908" ht="12">
      <c r="D2908" s="333"/>
    </row>
    <row r="2909" ht="12">
      <c r="D2909" s="333"/>
    </row>
    <row r="2910" ht="12">
      <c r="D2910" s="333"/>
    </row>
    <row r="2911" ht="12">
      <c r="D2911" s="333"/>
    </row>
    <row r="2912" ht="12">
      <c r="D2912" s="333"/>
    </row>
    <row r="2913" ht="12">
      <c r="D2913" s="333"/>
    </row>
    <row r="2914" ht="12">
      <c r="D2914" s="333"/>
    </row>
    <row r="2915" ht="12">
      <c r="D2915" s="333"/>
    </row>
    <row r="2916" ht="12">
      <c r="D2916" s="333"/>
    </row>
    <row r="2917" ht="12">
      <c r="D2917" s="333"/>
    </row>
    <row r="2918" ht="12">
      <c r="D2918" s="333"/>
    </row>
    <row r="2919" ht="12">
      <c r="D2919" s="333"/>
    </row>
    <row r="2920" ht="12">
      <c r="D2920" s="333"/>
    </row>
    <row r="2921" ht="12">
      <c r="D2921" s="333"/>
    </row>
    <row r="2922" ht="12">
      <c r="D2922" s="333"/>
    </row>
    <row r="2923" ht="12">
      <c r="D2923" s="333"/>
    </row>
    <row r="2924" ht="12">
      <c r="D2924" s="333"/>
    </row>
    <row r="2925" ht="12">
      <c r="D2925" s="333"/>
    </row>
    <row r="2926" ht="12">
      <c r="D2926" s="333"/>
    </row>
    <row r="2927" ht="12">
      <c r="D2927" s="333"/>
    </row>
    <row r="2928" ht="12">
      <c r="D2928" s="333"/>
    </row>
    <row r="2929" ht="12">
      <c r="D2929" s="333"/>
    </row>
    <row r="2930" ht="12">
      <c r="D2930" s="333"/>
    </row>
    <row r="2931" ht="12">
      <c r="D2931" s="333"/>
    </row>
    <row r="2932" ht="12">
      <c r="D2932" s="333"/>
    </row>
    <row r="2933" ht="12">
      <c r="D2933" s="333"/>
    </row>
    <row r="2934" ht="12">
      <c r="D2934" s="333"/>
    </row>
    <row r="2935" ht="12">
      <c r="D2935" s="333"/>
    </row>
    <row r="2936" ht="12">
      <c r="D2936" s="333"/>
    </row>
    <row r="2937" ht="12">
      <c r="D2937" s="333"/>
    </row>
    <row r="2938" ht="12">
      <c r="D2938" s="333"/>
    </row>
    <row r="2939" ht="12">
      <c r="D2939" s="333"/>
    </row>
    <row r="2940" ht="12">
      <c r="D2940" s="333"/>
    </row>
    <row r="2941" ht="12">
      <c r="D2941" s="333"/>
    </row>
    <row r="2942" ht="12">
      <c r="D2942" s="333"/>
    </row>
    <row r="2943" ht="12">
      <c r="D2943" s="333"/>
    </row>
    <row r="2944" ht="12">
      <c r="D2944" s="333"/>
    </row>
    <row r="2945" ht="12">
      <c r="D2945" s="333"/>
    </row>
    <row r="2946" ht="12">
      <c r="D2946" s="333"/>
    </row>
    <row r="2947" ht="12">
      <c r="D2947" s="333"/>
    </row>
    <row r="2948" ht="12">
      <c r="D2948" s="333"/>
    </row>
    <row r="2949" ht="12">
      <c r="D2949" s="333"/>
    </row>
    <row r="2950" ht="12">
      <c r="D2950" s="333"/>
    </row>
    <row r="2951" ht="12">
      <c r="D2951" s="333"/>
    </row>
    <row r="2952" ht="12">
      <c r="D2952" s="333"/>
    </row>
    <row r="2953" ht="12">
      <c r="D2953" s="333"/>
    </row>
    <row r="2954" ht="12">
      <c r="D2954" s="333"/>
    </row>
    <row r="2955" ht="12">
      <c r="D2955" s="333"/>
    </row>
    <row r="2956" ht="12">
      <c r="D2956" s="333"/>
    </row>
    <row r="2957" ht="12">
      <c r="D2957" s="333"/>
    </row>
    <row r="2958" ht="12">
      <c r="D2958" s="333"/>
    </row>
    <row r="2959" ht="12">
      <c r="D2959" s="333"/>
    </row>
    <row r="2960" ht="12">
      <c r="D2960" s="333"/>
    </row>
    <row r="2961" ht="12">
      <c r="D2961" s="333"/>
    </row>
    <row r="2962" ht="12">
      <c r="D2962" s="333"/>
    </row>
    <row r="2963" ht="12">
      <c r="D2963" s="333"/>
    </row>
    <row r="2964" ht="12">
      <c r="D2964" s="333"/>
    </row>
    <row r="2965" ht="12">
      <c r="D2965" s="333"/>
    </row>
    <row r="2966" ht="12">
      <c r="D2966" s="333"/>
    </row>
    <row r="2967" ht="12">
      <c r="D2967" s="333"/>
    </row>
    <row r="2968" ht="12">
      <c r="D2968" s="333"/>
    </row>
    <row r="2969" ht="12">
      <c r="D2969" s="333"/>
    </row>
    <row r="2970" ht="12">
      <c r="D2970" s="333"/>
    </row>
    <row r="2971" ht="12">
      <c r="D2971" s="333"/>
    </row>
    <row r="2972" ht="12">
      <c r="D2972" s="333"/>
    </row>
    <row r="2973" ht="12">
      <c r="D2973" s="333"/>
    </row>
    <row r="2974" ht="12">
      <c r="D2974" s="333"/>
    </row>
    <row r="2975" ht="12">
      <c r="D2975" s="333"/>
    </row>
    <row r="2976" ht="12">
      <c r="D2976" s="333"/>
    </row>
    <row r="2977" ht="12">
      <c r="D2977" s="333"/>
    </row>
    <row r="2978" ht="12">
      <c r="D2978" s="333"/>
    </row>
    <row r="2979" ht="12">
      <c r="D2979" s="333"/>
    </row>
    <row r="2980" ht="12">
      <c r="D2980" s="333"/>
    </row>
    <row r="2981" ht="12">
      <c r="D2981" s="333"/>
    </row>
    <row r="2982" ht="12">
      <c r="D2982" s="333"/>
    </row>
    <row r="2983" ht="12">
      <c r="D2983" s="333"/>
    </row>
    <row r="2984" ht="12">
      <c r="D2984" s="333"/>
    </row>
    <row r="2985" ht="12">
      <c r="D2985" s="333"/>
    </row>
    <row r="2986" ht="12">
      <c r="D2986" s="333"/>
    </row>
    <row r="2987" ht="12">
      <c r="D2987" s="333"/>
    </row>
    <row r="2988" ht="12">
      <c r="D2988" s="333"/>
    </row>
    <row r="2989" ht="12">
      <c r="D2989" s="333"/>
    </row>
    <row r="2990" ht="12">
      <c r="D2990" s="333"/>
    </row>
    <row r="2991" ht="12">
      <c r="D2991" s="333"/>
    </row>
    <row r="2992" ht="12">
      <c r="D2992" s="333"/>
    </row>
    <row r="2993" ht="12">
      <c r="D2993" s="333"/>
    </row>
    <row r="2994" ht="12">
      <c r="D2994" s="333"/>
    </row>
    <row r="2995" ht="12">
      <c r="D2995" s="333"/>
    </row>
    <row r="2996" ht="12">
      <c r="D2996" s="333"/>
    </row>
    <row r="2997" ht="12">
      <c r="D2997" s="333"/>
    </row>
    <row r="2998" ht="12">
      <c r="D2998" s="333"/>
    </row>
    <row r="2999" ht="12">
      <c r="D2999" s="333"/>
    </row>
    <row r="3000" ht="12">
      <c r="D3000" s="333"/>
    </row>
    <row r="3001" ht="12">
      <c r="D3001" s="333"/>
    </row>
    <row r="3002" ht="12">
      <c r="D3002" s="333"/>
    </row>
    <row r="3003" ht="12">
      <c r="D3003" s="333"/>
    </row>
    <row r="3004" ht="12">
      <c r="D3004" s="333"/>
    </row>
    <row r="3005" ht="12">
      <c r="D3005" s="333"/>
    </row>
    <row r="3006" ht="12">
      <c r="D3006" s="333"/>
    </row>
    <row r="3007" ht="12">
      <c r="D3007" s="333"/>
    </row>
    <row r="3008" ht="12">
      <c r="D3008" s="333"/>
    </row>
    <row r="3009" ht="12">
      <c r="D3009" s="333"/>
    </row>
    <row r="3010" ht="12">
      <c r="D3010" s="333"/>
    </row>
    <row r="3011" ht="12">
      <c r="D3011" s="333"/>
    </row>
    <row r="3012" ht="12">
      <c r="D3012" s="333"/>
    </row>
    <row r="3013" ht="12">
      <c r="D3013" s="333"/>
    </row>
    <row r="3014" ht="12">
      <c r="D3014" s="333"/>
    </row>
    <row r="3015" ht="12">
      <c r="D3015" s="333"/>
    </row>
    <row r="3016" ht="12">
      <c r="D3016" s="333"/>
    </row>
    <row r="3017" ht="12">
      <c r="D3017" s="333"/>
    </row>
    <row r="3018" ht="12">
      <c r="D3018" s="333"/>
    </row>
    <row r="3019" ht="12">
      <c r="D3019" s="333"/>
    </row>
    <row r="3020" ht="12">
      <c r="D3020" s="333"/>
    </row>
    <row r="3021" ht="12">
      <c r="D3021" s="333"/>
    </row>
    <row r="3022" ht="12">
      <c r="D3022" s="333"/>
    </row>
    <row r="3023" ht="12">
      <c r="D3023" s="333"/>
    </row>
    <row r="3024" ht="12">
      <c r="D3024" s="333"/>
    </row>
    <row r="3025" ht="12">
      <c r="D3025" s="333"/>
    </row>
    <row r="3026" ht="12">
      <c r="D3026" s="333"/>
    </row>
    <row r="3027" ht="12">
      <c r="D3027" s="333"/>
    </row>
    <row r="3028" ht="12">
      <c r="D3028" s="333"/>
    </row>
    <row r="3029" ht="12">
      <c r="D3029" s="333"/>
    </row>
    <row r="3030" ht="12">
      <c r="D3030" s="333"/>
    </row>
    <row r="3031" ht="12">
      <c r="D3031" s="333"/>
    </row>
    <row r="3032" ht="12">
      <c r="D3032" s="333"/>
    </row>
    <row r="3033" ht="12">
      <c r="D3033" s="333"/>
    </row>
    <row r="3034" ht="12">
      <c r="D3034" s="333"/>
    </row>
    <row r="3035" ht="12">
      <c r="D3035" s="333"/>
    </row>
    <row r="3036" ht="12">
      <c r="D3036" s="333"/>
    </row>
    <row r="3037" ht="12">
      <c r="D3037" s="333"/>
    </row>
    <row r="3038" ht="12">
      <c r="D3038" s="333"/>
    </row>
    <row r="3039" ht="12">
      <c r="D3039" s="333"/>
    </row>
    <row r="3040" ht="12">
      <c r="D3040" s="333"/>
    </row>
    <row r="3041" ht="12">
      <c r="D3041" s="333"/>
    </row>
    <row r="3042" ht="12">
      <c r="D3042" s="333"/>
    </row>
    <row r="3043" ht="12">
      <c r="D3043" s="333"/>
    </row>
    <row r="3044" ht="12">
      <c r="D3044" s="333"/>
    </row>
    <row r="3045" ht="12">
      <c r="D3045" s="333"/>
    </row>
    <row r="3046" ht="12">
      <c r="D3046" s="333"/>
    </row>
    <row r="3047" ht="12">
      <c r="D3047" s="333"/>
    </row>
    <row r="3048" ht="12">
      <c r="D3048" s="333"/>
    </row>
    <row r="3049" ht="12">
      <c r="D3049" s="333"/>
    </row>
    <row r="3050" ht="12">
      <c r="D3050" s="333"/>
    </row>
    <row r="3051" ht="12">
      <c r="D3051" s="333"/>
    </row>
    <row r="3052" ht="12">
      <c r="D3052" s="333"/>
    </row>
    <row r="3053" ht="12">
      <c r="D3053" s="333"/>
    </row>
    <row r="3054" ht="12">
      <c r="D3054" s="333"/>
    </row>
    <row r="3055" ht="12">
      <c r="D3055" s="333"/>
    </row>
    <row r="3056" ht="12">
      <c r="D3056" s="333"/>
    </row>
    <row r="3057" ht="12">
      <c r="D3057" s="333"/>
    </row>
    <row r="3058" ht="12">
      <c r="D3058" s="333"/>
    </row>
    <row r="3059" ht="12">
      <c r="D3059" s="333"/>
    </row>
    <row r="3060" ht="12">
      <c r="D3060" s="333"/>
    </row>
    <row r="3061" ht="12">
      <c r="D3061" s="333"/>
    </row>
    <row r="3062" ht="12">
      <c r="D3062" s="333"/>
    </row>
    <row r="3063" ht="12">
      <c r="D3063" s="333"/>
    </row>
    <row r="3064" ht="12">
      <c r="D3064" s="333"/>
    </row>
    <row r="3065" ht="12">
      <c r="D3065" s="333"/>
    </row>
    <row r="3066" ht="12">
      <c r="D3066" s="333"/>
    </row>
    <row r="3067" ht="12">
      <c r="D3067" s="333"/>
    </row>
    <row r="3068" ht="12">
      <c r="D3068" s="333"/>
    </row>
    <row r="3069" ht="12">
      <c r="D3069" s="333"/>
    </row>
    <row r="3070" ht="12">
      <c r="D3070" s="333"/>
    </row>
    <row r="3071" ht="12">
      <c r="D3071" s="333"/>
    </row>
    <row r="3072" ht="12">
      <c r="D3072" s="333"/>
    </row>
    <row r="3073" ht="12">
      <c r="D3073" s="333"/>
    </row>
    <row r="3074" ht="12">
      <c r="D3074" s="333"/>
    </row>
    <row r="3075" ht="12">
      <c r="D3075" s="333"/>
    </row>
    <row r="3076" ht="12">
      <c r="D3076" s="333"/>
    </row>
    <row r="3077" ht="12">
      <c r="D3077" s="333"/>
    </row>
    <row r="3078" ht="12">
      <c r="D3078" s="333"/>
    </row>
    <row r="3079" ht="12">
      <c r="D3079" s="333"/>
    </row>
    <row r="3080" ht="12">
      <c r="D3080" s="333"/>
    </row>
    <row r="3081" ht="12">
      <c r="D3081" s="333"/>
    </row>
    <row r="3082" ht="12">
      <c r="D3082" s="333"/>
    </row>
    <row r="3083" ht="12">
      <c r="D3083" s="333"/>
    </row>
    <row r="3084" ht="12">
      <c r="D3084" s="333"/>
    </row>
    <row r="3085" ht="12">
      <c r="D3085" s="333"/>
    </row>
    <row r="3086" ht="12">
      <c r="D3086" s="333"/>
    </row>
    <row r="3087" ht="12">
      <c r="D3087" s="333"/>
    </row>
    <row r="3088" ht="12">
      <c r="D3088" s="333"/>
    </row>
    <row r="3089" ht="12">
      <c r="D3089" s="333"/>
    </row>
    <row r="3090" ht="12">
      <c r="D3090" s="333"/>
    </row>
    <row r="3091" ht="12">
      <c r="D3091" s="333"/>
    </row>
    <row r="3092" ht="12">
      <c r="D3092" s="333"/>
    </row>
    <row r="3093" ht="12">
      <c r="D3093" s="333"/>
    </row>
    <row r="3094" ht="12">
      <c r="D3094" s="333"/>
    </row>
    <row r="3095" ht="12">
      <c r="D3095" s="333"/>
    </row>
    <row r="3096" ht="12">
      <c r="D3096" s="333"/>
    </row>
    <row r="3097" ht="12">
      <c r="D3097" s="333"/>
    </row>
    <row r="3098" ht="12">
      <c r="D3098" s="333"/>
    </row>
    <row r="3099" ht="12">
      <c r="D3099" s="333"/>
    </row>
    <row r="3100" ht="12">
      <c r="D3100" s="333"/>
    </row>
    <row r="3101" ht="12">
      <c r="D3101" s="333"/>
    </row>
    <row r="3102" ht="12">
      <c r="D3102" s="333"/>
    </row>
    <row r="3103" ht="12">
      <c r="D3103" s="333"/>
    </row>
    <row r="3104" ht="12">
      <c r="D3104" s="333"/>
    </row>
    <row r="3105" ht="12">
      <c r="D3105" s="333"/>
    </row>
    <row r="3106" ht="12">
      <c r="D3106" s="333"/>
    </row>
    <row r="3107" ht="12">
      <c r="D3107" s="333"/>
    </row>
    <row r="3108" ht="12">
      <c r="D3108" s="333"/>
    </row>
    <row r="3109" ht="12">
      <c r="D3109" s="333"/>
    </row>
    <row r="3110" ht="12">
      <c r="D3110" s="333"/>
    </row>
    <row r="3111" ht="12">
      <c r="D3111" s="333"/>
    </row>
    <row r="3112" ht="12">
      <c r="D3112" s="333"/>
    </row>
    <row r="3113" ht="12">
      <c r="D3113" s="333"/>
    </row>
    <row r="3114" ht="12">
      <c r="D3114" s="333"/>
    </row>
    <row r="3115" ht="12">
      <c r="D3115" s="333"/>
    </row>
    <row r="3116" ht="12">
      <c r="D3116" s="333"/>
    </row>
    <row r="3117" ht="12">
      <c r="D3117" s="333"/>
    </row>
    <row r="3118" ht="12">
      <c r="D3118" s="333"/>
    </row>
    <row r="3119" ht="12">
      <c r="D3119" s="333"/>
    </row>
    <row r="3120" ht="12">
      <c r="D3120" s="333"/>
    </row>
    <row r="3121" ht="12">
      <c r="D3121" s="333"/>
    </row>
    <row r="3122" ht="12">
      <c r="D3122" s="333"/>
    </row>
    <row r="3123" ht="12">
      <c r="D3123" s="333"/>
    </row>
    <row r="3124" ht="12">
      <c r="D3124" s="333"/>
    </row>
    <row r="3125" ht="12">
      <c r="D3125" s="333"/>
    </row>
    <row r="3126" ht="12">
      <c r="D3126" s="333"/>
    </row>
    <row r="3127" ht="12">
      <c r="D3127" s="333"/>
    </row>
    <row r="3128" ht="12">
      <c r="D3128" s="333"/>
    </row>
    <row r="3129" ht="12">
      <c r="D3129" s="333"/>
    </row>
    <row r="3130" ht="12">
      <c r="D3130" s="333"/>
    </row>
    <row r="3131" ht="12">
      <c r="D3131" s="333"/>
    </row>
    <row r="3132" ht="12">
      <c r="D3132" s="333"/>
    </row>
    <row r="3133" ht="12">
      <c r="D3133" s="333"/>
    </row>
    <row r="3134" ht="12">
      <c r="D3134" s="333"/>
    </row>
    <row r="3135" ht="12">
      <c r="D3135" s="333"/>
    </row>
    <row r="3136" ht="12">
      <c r="D3136" s="333"/>
    </row>
    <row r="3137" ht="12">
      <c r="D3137" s="333"/>
    </row>
    <row r="3138" ht="12">
      <c r="D3138" s="333"/>
    </row>
    <row r="3139" ht="12">
      <c r="D3139" s="333"/>
    </row>
    <row r="3140" ht="12">
      <c r="D3140" s="333"/>
    </row>
    <row r="3141" ht="12">
      <c r="D3141" s="333"/>
    </row>
    <row r="3142" ht="12">
      <c r="D3142" s="333"/>
    </row>
    <row r="3143" ht="12">
      <c r="D3143" s="333"/>
    </row>
    <row r="3144" ht="12">
      <c r="D3144" s="333"/>
    </row>
    <row r="3145" ht="12">
      <c r="D3145" s="333"/>
    </row>
    <row r="3146" ht="12">
      <c r="D3146" s="333"/>
    </row>
    <row r="3147" ht="12">
      <c r="D3147" s="333"/>
    </row>
    <row r="3148" ht="12">
      <c r="D3148" s="333"/>
    </row>
    <row r="3149" ht="12">
      <c r="D3149" s="333"/>
    </row>
    <row r="3150" ht="12">
      <c r="D3150" s="333"/>
    </row>
    <row r="3151" ht="12">
      <c r="D3151" s="333"/>
    </row>
    <row r="3152" ht="12">
      <c r="D3152" s="333"/>
    </row>
    <row r="3153" ht="12">
      <c r="D3153" s="333"/>
    </row>
    <row r="3154" ht="12">
      <c r="D3154" s="333"/>
    </row>
    <row r="3155" ht="12">
      <c r="D3155" s="333"/>
    </row>
    <row r="3156" ht="12">
      <c r="D3156" s="333"/>
    </row>
    <row r="3157" ht="12">
      <c r="D3157" s="333"/>
    </row>
    <row r="3158" ht="12">
      <c r="D3158" s="333"/>
    </row>
    <row r="3159" ht="12">
      <c r="D3159" s="333"/>
    </row>
    <row r="3160" ht="12">
      <c r="D3160" s="333"/>
    </row>
    <row r="3161" ht="12">
      <c r="D3161" s="333"/>
    </row>
    <row r="3162" ht="12">
      <c r="D3162" s="333"/>
    </row>
    <row r="3163" ht="12">
      <c r="D3163" s="333"/>
    </row>
    <row r="3164" ht="12">
      <c r="D3164" s="333"/>
    </row>
    <row r="3165" ht="12">
      <c r="D3165" s="333"/>
    </row>
    <row r="3166" ht="12">
      <c r="D3166" s="333"/>
    </row>
    <row r="3167" ht="12">
      <c r="D3167" s="333"/>
    </row>
    <row r="3168" ht="12">
      <c r="D3168" s="333"/>
    </row>
    <row r="3169" ht="12">
      <c r="D3169" s="333"/>
    </row>
    <row r="3170" ht="12">
      <c r="D3170" s="333"/>
    </row>
    <row r="3171" ht="12">
      <c r="D3171" s="333"/>
    </row>
    <row r="3172" ht="12">
      <c r="D3172" s="333"/>
    </row>
    <row r="3173" ht="12">
      <c r="D3173" s="333"/>
    </row>
    <row r="3174" ht="12">
      <c r="D3174" s="333"/>
    </row>
    <row r="3175" ht="12">
      <c r="D3175" s="333"/>
    </row>
    <row r="3176" ht="12">
      <c r="D3176" s="333"/>
    </row>
    <row r="3177" ht="12">
      <c r="D3177" s="333"/>
    </row>
    <row r="3178" ht="12">
      <c r="D3178" s="333"/>
    </row>
    <row r="3179" ht="12">
      <c r="D3179" s="333"/>
    </row>
    <row r="3180" ht="12">
      <c r="D3180" s="333"/>
    </row>
    <row r="3181" ht="12">
      <c r="D3181" s="333"/>
    </row>
    <row r="3182" ht="12">
      <c r="D3182" s="333"/>
    </row>
    <row r="3183" ht="12">
      <c r="D3183" s="333"/>
    </row>
    <row r="3184" ht="12">
      <c r="D3184" s="333"/>
    </row>
    <row r="3185" ht="12">
      <c r="D3185" s="333"/>
    </row>
    <row r="3186" ht="12">
      <c r="D3186" s="333"/>
    </row>
    <row r="3187" ht="12">
      <c r="D3187" s="333"/>
    </row>
    <row r="3188" ht="12">
      <c r="D3188" s="333"/>
    </row>
    <row r="3189" ht="12">
      <c r="D3189" s="333"/>
    </row>
    <row r="3190" ht="12">
      <c r="D3190" s="333"/>
    </row>
    <row r="3191" ht="12">
      <c r="D3191" s="333"/>
    </row>
    <row r="3192" ht="12">
      <c r="D3192" s="333"/>
    </row>
    <row r="3193" ht="12">
      <c r="D3193" s="333"/>
    </row>
    <row r="3194" ht="12">
      <c r="D3194" s="333"/>
    </row>
    <row r="3195" ht="12">
      <c r="D3195" s="333"/>
    </row>
    <row r="3196" ht="12">
      <c r="D3196" s="333"/>
    </row>
    <row r="3197" ht="12">
      <c r="D3197" s="333"/>
    </row>
    <row r="3198" ht="12">
      <c r="D3198" s="333"/>
    </row>
    <row r="3199" ht="12">
      <c r="D3199" s="333"/>
    </row>
    <row r="3200" ht="12">
      <c r="D3200" s="333"/>
    </row>
    <row r="3201" ht="12">
      <c r="D3201" s="333"/>
    </row>
    <row r="3202" ht="12">
      <c r="D3202" s="333"/>
    </row>
    <row r="3203" ht="12">
      <c r="D3203" s="333"/>
    </row>
    <row r="3204" ht="12">
      <c r="D3204" s="333"/>
    </row>
    <row r="3205" ht="12">
      <c r="D3205" s="333"/>
    </row>
    <row r="3206" ht="12">
      <c r="D3206" s="333"/>
    </row>
    <row r="3207" ht="12">
      <c r="D3207" s="333"/>
    </row>
    <row r="3208" ht="12">
      <c r="D3208" s="333"/>
    </row>
    <row r="3209" ht="12">
      <c r="D3209" s="333"/>
    </row>
    <row r="3210" ht="12">
      <c r="D3210" s="333"/>
    </row>
    <row r="3211" ht="12">
      <c r="D3211" s="333"/>
    </row>
    <row r="3212" ht="12">
      <c r="D3212" s="333"/>
    </row>
    <row r="3213" ht="12">
      <c r="D3213" s="333"/>
    </row>
    <row r="3214" ht="12">
      <c r="D3214" s="333"/>
    </row>
    <row r="3215" ht="12">
      <c r="D3215" s="333"/>
    </row>
    <row r="3216" ht="12">
      <c r="D3216" s="333"/>
    </row>
    <row r="3217" ht="12">
      <c r="D3217" s="333"/>
    </row>
    <row r="3218" ht="12">
      <c r="D3218" s="333"/>
    </row>
    <row r="3219" ht="12">
      <c r="D3219" s="333"/>
    </row>
    <row r="3220" ht="12">
      <c r="D3220" s="333"/>
    </row>
    <row r="3221" ht="12">
      <c r="D3221" s="333"/>
    </row>
    <row r="3222" ht="12">
      <c r="D3222" s="333"/>
    </row>
    <row r="3223" ht="12">
      <c r="D3223" s="333"/>
    </row>
    <row r="3224" ht="12">
      <c r="D3224" s="333"/>
    </row>
    <row r="3225" ht="12">
      <c r="D3225" s="333"/>
    </row>
    <row r="3226" ht="12">
      <c r="D3226" s="333"/>
    </row>
    <row r="3227" ht="12">
      <c r="D3227" s="333"/>
    </row>
    <row r="3228" ht="12">
      <c r="D3228" s="333"/>
    </row>
    <row r="3229" ht="12">
      <c r="D3229" s="333"/>
    </row>
    <row r="3230" ht="12">
      <c r="D3230" s="333"/>
    </row>
    <row r="3231" ht="12">
      <c r="D3231" s="333"/>
    </row>
    <row r="3232" ht="12">
      <c r="D3232" s="333"/>
    </row>
    <row r="3233" ht="12">
      <c r="D3233" s="333"/>
    </row>
    <row r="3234" ht="12">
      <c r="D3234" s="333"/>
    </row>
    <row r="3235" ht="12">
      <c r="D3235" s="333"/>
    </row>
    <row r="3236" ht="12">
      <c r="D3236" s="333"/>
    </row>
    <row r="3237" ht="12">
      <c r="D3237" s="333"/>
    </row>
    <row r="3238" ht="12">
      <c r="D3238" s="333"/>
    </row>
    <row r="3239" ht="12">
      <c r="D3239" s="333"/>
    </row>
    <row r="3240" ht="12">
      <c r="D3240" s="333"/>
    </row>
    <row r="3241" ht="12">
      <c r="D3241" s="333"/>
    </row>
    <row r="3242" ht="12">
      <c r="D3242" s="333"/>
    </row>
    <row r="3243" ht="12">
      <c r="D3243" s="333"/>
    </row>
    <row r="3244" ht="12">
      <c r="D3244" s="333"/>
    </row>
    <row r="3245" ht="12">
      <c r="D3245" s="333"/>
    </row>
    <row r="3246" ht="12">
      <c r="D3246" s="333"/>
    </row>
    <row r="3247" ht="12">
      <c r="D3247" s="333"/>
    </row>
    <row r="3248" ht="12">
      <c r="D3248" s="333"/>
    </row>
    <row r="3249" ht="12">
      <c r="D3249" s="333"/>
    </row>
    <row r="3250" ht="12">
      <c r="D3250" s="333"/>
    </row>
    <row r="3251" ht="12">
      <c r="D3251" s="333"/>
    </row>
    <row r="3252" ht="12">
      <c r="D3252" s="333"/>
    </row>
    <row r="3253" ht="12">
      <c r="D3253" s="333"/>
    </row>
    <row r="3254" ht="12">
      <c r="D3254" s="333"/>
    </row>
    <row r="3255" ht="12">
      <c r="D3255" s="333"/>
    </row>
    <row r="3256" ht="12">
      <c r="D3256" s="333"/>
    </row>
    <row r="3257" ht="12">
      <c r="D3257" s="333"/>
    </row>
    <row r="3258" ht="12">
      <c r="D3258" s="333"/>
    </row>
    <row r="3259" ht="12">
      <c r="D3259" s="333"/>
    </row>
    <row r="3260" ht="12">
      <c r="D3260" s="333"/>
    </row>
    <row r="3261" ht="12">
      <c r="D3261" s="333"/>
    </row>
    <row r="3262" ht="12">
      <c r="D3262" s="333"/>
    </row>
    <row r="3263" ht="12">
      <c r="D3263" s="333"/>
    </row>
    <row r="3264" ht="12">
      <c r="D3264" s="333"/>
    </row>
    <row r="3265" ht="12">
      <c r="D3265" s="333"/>
    </row>
    <row r="3266" ht="12">
      <c r="D3266" s="333"/>
    </row>
    <row r="3267" ht="12">
      <c r="D3267" s="333"/>
    </row>
    <row r="3268" ht="12">
      <c r="D3268" s="333"/>
    </row>
    <row r="3269" ht="12">
      <c r="D3269" s="333"/>
    </row>
    <row r="3270" ht="12">
      <c r="D3270" s="333"/>
    </row>
    <row r="3271" ht="12">
      <c r="D3271" s="333"/>
    </row>
    <row r="3272" ht="12">
      <c r="D3272" s="333"/>
    </row>
    <row r="3273" ht="12">
      <c r="D3273" s="333"/>
    </row>
    <row r="3274" ht="12">
      <c r="D3274" s="333"/>
    </row>
    <row r="3275" ht="12">
      <c r="D3275" s="333"/>
    </row>
    <row r="3276" ht="12">
      <c r="D3276" s="333"/>
    </row>
    <row r="3277" ht="12">
      <c r="D3277" s="333"/>
    </row>
    <row r="3278" ht="12">
      <c r="D3278" s="333"/>
    </row>
    <row r="3279" ht="12">
      <c r="D3279" s="333"/>
    </row>
    <row r="3280" ht="12">
      <c r="D3280" s="333"/>
    </row>
    <row r="3281" ht="12">
      <c r="D3281" s="333"/>
    </row>
    <row r="3282" ht="12">
      <c r="D3282" s="333"/>
    </row>
    <row r="3283" ht="12">
      <c r="D3283" s="333"/>
    </row>
    <row r="3284" ht="12">
      <c r="D3284" s="333"/>
    </row>
    <row r="3285" ht="12">
      <c r="D3285" s="333"/>
    </row>
    <row r="3286" ht="12">
      <c r="D3286" s="333"/>
    </row>
    <row r="3287" ht="12">
      <c r="D3287" s="333"/>
    </row>
    <row r="3288" ht="12">
      <c r="D3288" s="333"/>
    </row>
    <row r="3289" ht="12">
      <c r="D3289" s="333"/>
    </row>
    <row r="3290" ht="12">
      <c r="D3290" s="333"/>
    </row>
    <row r="3291" ht="12">
      <c r="D3291" s="333"/>
    </row>
    <row r="3292" ht="12">
      <c r="D3292" s="333"/>
    </row>
    <row r="3293" ht="12">
      <c r="D3293" s="333"/>
    </row>
    <row r="3294" ht="12">
      <c r="D3294" s="333"/>
    </row>
    <row r="3295" ht="12">
      <c r="D3295" s="333"/>
    </row>
    <row r="3296" ht="12">
      <c r="D3296" s="333"/>
    </row>
    <row r="3297" ht="12">
      <c r="D3297" s="333"/>
    </row>
    <row r="3298" ht="12">
      <c r="D3298" s="333"/>
    </row>
    <row r="3299" ht="12">
      <c r="D3299" s="333"/>
    </row>
    <row r="3300" ht="12">
      <c r="D3300" s="333"/>
    </row>
    <row r="3301" ht="12">
      <c r="D3301" s="333"/>
    </row>
    <row r="3302" ht="12">
      <c r="D3302" s="333"/>
    </row>
    <row r="3303" ht="12">
      <c r="D3303" s="333"/>
    </row>
    <row r="3304" ht="12">
      <c r="D3304" s="333"/>
    </row>
    <row r="3305" ht="12">
      <c r="D3305" s="333"/>
    </row>
    <row r="3306" ht="12">
      <c r="D3306" s="333"/>
    </row>
    <row r="3307" ht="12">
      <c r="D3307" s="333"/>
    </row>
    <row r="3308" ht="12">
      <c r="D3308" s="333"/>
    </row>
    <row r="3309" ht="12">
      <c r="D3309" s="333"/>
    </row>
    <row r="3310" ht="12">
      <c r="D3310" s="333"/>
    </row>
    <row r="3311" ht="12">
      <c r="D3311" s="333"/>
    </row>
    <row r="3312" ht="12">
      <c r="D3312" s="333"/>
    </row>
    <row r="3313" ht="12">
      <c r="D3313" s="333"/>
    </row>
    <row r="3314" ht="12">
      <c r="D3314" s="333"/>
    </row>
    <row r="3315" ht="12">
      <c r="D3315" s="333"/>
    </row>
    <row r="3316" ht="12">
      <c r="D3316" s="333"/>
    </row>
    <row r="3317" ht="12">
      <c r="D3317" s="333"/>
    </row>
    <row r="3318" ht="12">
      <c r="D3318" s="333"/>
    </row>
    <row r="3319" ht="12">
      <c r="D3319" s="333"/>
    </row>
    <row r="3320" ht="12">
      <c r="D3320" s="333"/>
    </row>
    <row r="3321" ht="12">
      <c r="D3321" s="333"/>
    </row>
    <row r="3322" ht="12">
      <c r="D3322" s="333"/>
    </row>
    <row r="3323" ht="12">
      <c r="D3323" s="333"/>
    </row>
    <row r="3324" ht="12">
      <c r="D3324" s="333"/>
    </row>
    <row r="3325" ht="12">
      <c r="D3325" s="333"/>
    </row>
    <row r="3326" ht="12">
      <c r="D3326" s="333"/>
    </row>
    <row r="3327" ht="12">
      <c r="D3327" s="333"/>
    </row>
    <row r="3328" ht="12">
      <c r="D3328" s="333"/>
    </row>
    <row r="3329" ht="12">
      <c r="D3329" s="333"/>
    </row>
    <row r="3330" ht="12">
      <c r="D3330" s="333"/>
    </row>
    <row r="3331" ht="12">
      <c r="D3331" s="333"/>
    </row>
    <row r="3332" ht="12">
      <c r="D3332" s="333"/>
    </row>
    <row r="3333" ht="12">
      <c r="D3333" s="333"/>
    </row>
    <row r="3334" ht="12">
      <c r="D3334" s="333"/>
    </row>
    <row r="3335" ht="12">
      <c r="D3335" s="333"/>
    </row>
    <row r="3336" ht="12">
      <c r="D3336" s="333"/>
    </row>
    <row r="3337" ht="12">
      <c r="D3337" s="333"/>
    </row>
    <row r="3338" ht="12">
      <c r="D3338" s="333"/>
    </row>
    <row r="3339" ht="12">
      <c r="D3339" s="333"/>
    </row>
    <row r="3340" ht="12">
      <c r="D3340" s="333"/>
    </row>
    <row r="3341" ht="12">
      <c r="D3341" s="333"/>
    </row>
    <row r="3342" ht="12">
      <c r="D3342" s="333"/>
    </row>
    <row r="3343" ht="12">
      <c r="D3343" s="333"/>
    </row>
    <row r="3344" ht="12">
      <c r="D3344" s="333"/>
    </row>
    <row r="3345" ht="12">
      <c r="D3345" s="333"/>
    </row>
    <row r="3346" ht="12">
      <c r="D3346" s="333"/>
    </row>
    <row r="3347" ht="12">
      <c r="D3347" s="333"/>
    </row>
    <row r="3348" ht="12">
      <c r="D3348" s="333"/>
    </row>
    <row r="3349" ht="12">
      <c r="D3349" s="333"/>
    </row>
    <row r="3350" ht="12">
      <c r="D3350" s="333"/>
    </row>
    <row r="3351" ht="12">
      <c r="D3351" s="333"/>
    </row>
    <row r="3352" ht="12">
      <c r="D3352" s="333"/>
    </row>
    <row r="3353" ht="12">
      <c r="D3353" s="333"/>
    </row>
    <row r="3354" ht="12">
      <c r="D3354" s="333"/>
    </row>
    <row r="3355" ht="12">
      <c r="D3355" s="333"/>
    </row>
    <row r="3356" ht="12">
      <c r="D3356" s="333"/>
    </row>
    <row r="3357" ht="12">
      <c r="D3357" s="333"/>
    </row>
    <row r="3358" ht="12">
      <c r="D3358" s="333"/>
    </row>
    <row r="3359" ht="12">
      <c r="D3359" s="333"/>
    </row>
    <row r="3360" ht="12">
      <c r="D3360" s="333"/>
    </row>
    <row r="3361" ht="12">
      <c r="D3361" s="333"/>
    </row>
    <row r="3362" ht="12">
      <c r="D3362" s="333"/>
    </row>
    <row r="3363" ht="12">
      <c r="D3363" s="333"/>
    </row>
    <row r="3364" ht="12">
      <c r="D3364" s="333"/>
    </row>
    <row r="3365" ht="12">
      <c r="D3365" s="333"/>
    </row>
    <row r="3366" ht="12">
      <c r="D3366" s="333"/>
    </row>
    <row r="3367" ht="12">
      <c r="D3367" s="333"/>
    </row>
    <row r="3368" ht="12">
      <c r="D3368" s="333"/>
    </row>
    <row r="3369" ht="12">
      <c r="D3369" s="333"/>
    </row>
    <row r="3370" ht="12">
      <c r="D3370" s="333"/>
    </row>
    <row r="3371" ht="12">
      <c r="D3371" s="333"/>
    </row>
    <row r="3372" ht="12">
      <c r="D3372" s="333"/>
    </row>
    <row r="3373" ht="12">
      <c r="D3373" s="333"/>
    </row>
    <row r="3374" ht="12">
      <c r="D3374" s="333"/>
    </row>
    <row r="3375" ht="12">
      <c r="D3375" s="333"/>
    </row>
    <row r="3376" ht="12">
      <c r="D3376" s="333"/>
    </row>
    <row r="3377" ht="12">
      <c r="D3377" s="333"/>
    </row>
    <row r="3378" ht="12">
      <c r="D3378" s="333"/>
    </row>
    <row r="3379" ht="12">
      <c r="D3379" s="333"/>
    </row>
    <row r="3380" ht="12">
      <c r="D3380" s="333"/>
    </row>
    <row r="3381" ht="12">
      <c r="D3381" s="333"/>
    </row>
    <row r="3382" ht="12">
      <c r="D3382" s="333"/>
    </row>
    <row r="3383" ht="12">
      <c r="D3383" s="333"/>
    </row>
    <row r="3384" ht="12">
      <c r="D3384" s="333"/>
    </row>
    <row r="3385" ht="12">
      <c r="D3385" s="333"/>
    </row>
    <row r="3386" ht="12">
      <c r="D3386" s="333"/>
    </row>
    <row r="3387" ht="12">
      <c r="D3387" s="333"/>
    </row>
    <row r="3388" ht="12">
      <c r="D3388" s="333"/>
    </row>
    <row r="3389" ht="12">
      <c r="D3389" s="333"/>
    </row>
    <row r="3390" ht="12">
      <c r="D3390" s="333"/>
    </row>
    <row r="3391" ht="12">
      <c r="D3391" s="333"/>
    </row>
    <row r="3392" ht="12">
      <c r="D3392" s="333"/>
    </row>
    <row r="3393" ht="12">
      <c r="D3393" s="333"/>
    </row>
    <row r="3394" ht="12">
      <c r="D3394" s="333"/>
    </row>
    <row r="3395" ht="12">
      <c r="D3395" s="333"/>
    </row>
    <row r="3396" ht="12">
      <c r="D3396" s="333"/>
    </row>
    <row r="3397" ht="12">
      <c r="D3397" s="333"/>
    </row>
    <row r="3398" ht="12">
      <c r="D3398" s="333"/>
    </row>
    <row r="3399" ht="12">
      <c r="D3399" s="333"/>
    </row>
    <row r="3400" ht="12">
      <c r="D3400" s="333"/>
    </row>
    <row r="3401" ht="12">
      <c r="D3401" s="333"/>
    </row>
    <row r="3402" ht="12">
      <c r="D3402" s="333"/>
    </row>
    <row r="3403" ht="12">
      <c r="D3403" s="333"/>
    </row>
    <row r="3404" ht="12">
      <c r="D3404" s="333"/>
    </row>
    <row r="3405" ht="12">
      <c r="D3405" s="333"/>
    </row>
    <row r="3406" ht="12">
      <c r="D3406" s="333"/>
    </row>
    <row r="3407" ht="12">
      <c r="D3407" s="333"/>
    </row>
    <row r="3408" ht="12">
      <c r="D3408" s="333"/>
    </row>
    <row r="3409" ht="12">
      <c r="D3409" s="333"/>
    </row>
    <row r="3410" ht="12">
      <c r="D3410" s="333"/>
    </row>
    <row r="3411" ht="12">
      <c r="D3411" s="333"/>
    </row>
    <row r="3412" ht="12">
      <c r="D3412" s="333"/>
    </row>
    <row r="3413" ht="12">
      <c r="D3413" s="333"/>
    </row>
    <row r="3414" ht="12">
      <c r="D3414" s="333"/>
    </row>
    <row r="3415" ht="12">
      <c r="D3415" s="333"/>
    </row>
    <row r="3416" ht="12">
      <c r="D3416" s="333"/>
    </row>
    <row r="3417" ht="12">
      <c r="D3417" s="333"/>
    </row>
    <row r="3418" ht="12">
      <c r="D3418" s="333"/>
    </row>
    <row r="3419" ht="12">
      <c r="D3419" s="333"/>
    </row>
    <row r="3420" ht="12">
      <c r="D3420" s="333"/>
    </row>
    <row r="3421" ht="12">
      <c r="D3421" s="333"/>
    </row>
    <row r="3422" ht="12">
      <c r="D3422" s="333"/>
    </row>
    <row r="3423" ht="12">
      <c r="D3423" s="333"/>
    </row>
    <row r="3424" ht="12">
      <c r="D3424" s="333"/>
    </row>
    <row r="3425" ht="12">
      <c r="D3425" s="333"/>
    </row>
    <row r="3426" ht="12">
      <c r="D3426" s="333"/>
    </row>
    <row r="3427" ht="12">
      <c r="D3427" s="333"/>
    </row>
    <row r="3428" ht="12">
      <c r="D3428" s="333"/>
    </row>
    <row r="3429" ht="12">
      <c r="D3429" s="333"/>
    </row>
    <row r="3430" ht="12">
      <c r="D3430" s="333"/>
    </row>
    <row r="3431" ht="12">
      <c r="D3431" s="333"/>
    </row>
    <row r="3432" ht="12">
      <c r="D3432" s="333"/>
    </row>
    <row r="3433" ht="12">
      <c r="D3433" s="333"/>
    </row>
    <row r="3434" ht="12">
      <c r="D3434" s="333"/>
    </row>
    <row r="3435" ht="12">
      <c r="D3435" s="333"/>
    </row>
    <row r="3436" ht="12">
      <c r="D3436" s="333"/>
    </row>
    <row r="3437" ht="12">
      <c r="D3437" s="333"/>
    </row>
    <row r="3438" ht="12">
      <c r="D3438" s="333"/>
    </row>
    <row r="3439" ht="12">
      <c r="D3439" s="333"/>
    </row>
    <row r="3440" ht="12">
      <c r="D3440" s="333"/>
    </row>
    <row r="3441" ht="12">
      <c r="D3441" s="333"/>
    </row>
    <row r="3442" ht="12">
      <c r="D3442" s="333"/>
    </row>
    <row r="3443" ht="12">
      <c r="D3443" s="333"/>
    </row>
    <row r="3444" ht="12">
      <c r="D3444" s="333"/>
    </row>
    <row r="3445" ht="12">
      <c r="D3445" s="333"/>
    </row>
    <row r="3446" ht="12">
      <c r="D3446" s="333"/>
    </row>
    <row r="3447" ht="12">
      <c r="D3447" s="333"/>
    </row>
    <row r="3448" ht="12">
      <c r="D3448" s="333"/>
    </row>
    <row r="3449" ht="12">
      <c r="D3449" s="333"/>
    </row>
    <row r="3450" ht="12">
      <c r="D3450" s="333"/>
    </row>
    <row r="3451" ht="12">
      <c r="D3451" s="333"/>
    </row>
    <row r="3452" ht="12">
      <c r="D3452" s="333"/>
    </row>
    <row r="3453" ht="12">
      <c r="D3453" s="333"/>
    </row>
    <row r="3454" ht="12">
      <c r="D3454" s="333"/>
    </row>
    <row r="3455" ht="12">
      <c r="D3455" s="333"/>
    </row>
    <row r="3456" ht="12">
      <c r="D3456" s="333"/>
    </row>
    <row r="3457" ht="12">
      <c r="D3457" s="333"/>
    </row>
    <row r="3458" ht="12">
      <c r="D3458" s="333"/>
    </row>
    <row r="3459" ht="12">
      <c r="D3459" s="333"/>
    </row>
    <row r="3460" ht="12">
      <c r="D3460" s="333"/>
    </row>
    <row r="3461" ht="12">
      <c r="D3461" s="333"/>
    </row>
    <row r="3462" ht="12">
      <c r="D3462" s="333"/>
    </row>
    <row r="3463" ht="12">
      <c r="D3463" s="333"/>
    </row>
    <row r="3464" ht="12">
      <c r="D3464" s="333"/>
    </row>
    <row r="3465" ht="12">
      <c r="D3465" s="333"/>
    </row>
    <row r="3466" ht="12">
      <c r="D3466" s="333"/>
    </row>
    <row r="3467" ht="12">
      <c r="D3467" s="333"/>
    </row>
    <row r="3468" ht="12">
      <c r="D3468" s="333"/>
    </row>
    <row r="3469" ht="12">
      <c r="D3469" s="333"/>
    </row>
    <row r="3470" ht="12">
      <c r="D3470" s="333"/>
    </row>
    <row r="3471" ht="12">
      <c r="D3471" s="333"/>
    </row>
    <row r="3472" ht="12">
      <c r="D3472" s="333"/>
    </row>
    <row r="3473" ht="12">
      <c r="D3473" s="333"/>
    </row>
    <row r="3474" ht="12">
      <c r="D3474" s="333"/>
    </row>
    <row r="3475" ht="12">
      <c r="D3475" s="333"/>
    </row>
    <row r="3476" ht="12">
      <c r="D3476" s="333"/>
    </row>
    <row r="3477" ht="12">
      <c r="D3477" s="333"/>
    </row>
    <row r="3478" ht="12">
      <c r="D3478" s="333"/>
    </row>
    <row r="3479" ht="12">
      <c r="D3479" s="333"/>
    </row>
    <row r="3480" ht="12">
      <c r="D3480" s="333"/>
    </row>
    <row r="3481" ht="12">
      <c r="D3481" s="333"/>
    </row>
    <row r="3482" ht="12">
      <c r="D3482" s="333"/>
    </row>
    <row r="3483" ht="12">
      <c r="D3483" s="333"/>
    </row>
    <row r="3484" ht="12">
      <c r="D3484" s="333"/>
    </row>
    <row r="3485" ht="12">
      <c r="D3485" s="333"/>
    </row>
    <row r="3486" ht="12">
      <c r="D3486" s="333"/>
    </row>
    <row r="3487" ht="12">
      <c r="D3487" s="333"/>
    </row>
    <row r="3488" ht="12">
      <c r="D3488" s="333"/>
    </row>
    <row r="3489" ht="12">
      <c r="D3489" s="333"/>
    </row>
    <row r="3490" ht="12">
      <c r="D3490" s="333"/>
    </row>
    <row r="3491" ht="12">
      <c r="D3491" s="333"/>
    </row>
    <row r="3492" ht="12">
      <c r="D3492" s="333"/>
    </row>
    <row r="3493" ht="12">
      <c r="D3493" s="333"/>
    </row>
    <row r="3494" ht="12">
      <c r="D3494" s="333"/>
    </row>
    <row r="3495" ht="12">
      <c r="D3495" s="333"/>
    </row>
    <row r="3496" ht="12">
      <c r="D3496" s="333"/>
    </row>
    <row r="3497" ht="12">
      <c r="D3497" s="333"/>
    </row>
    <row r="3498" ht="12">
      <c r="D3498" s="333"/>
    </row>
    <row r="3499" ht="12">
      <c r="D3499" s="333"/>
    </row>
    <row r="3500" ht="12">
      <c r="D3500" s="333"/>
    </row>
    <row r="3501" ht="12">
      <c r="D3501" s="333"/>
    </row>
    <row r="3502" ht="12">
      <c r="D3502" s="333"/>
    </row>
    <row r="3503" ht="12">
      <c r="D3503" s="333"/>
    </row>
    <row r="3504" ht="12">
      <c r="D3504" s="333"/>
    </row>
    <row r="3505" ht="12">
      <c r="D3505" s="333"/>
    </row>
    <row r="3506" ht="12">
      <c r="D3506" s="333"/>
    </row>
    <row r="3507" ht="12">
      <c r="D3507" s="333"/>
    </row>
    <row r="3508" ht="12">
      <c r="D3508" s="333"/>
    </row>
    <row r="3509" ht="12">
      <c r="D3509" s="333"/>
    </row>
    <row r="3510" ht="12">
      <c r="D3510" s="333"/>
    </row>
    <row r="3511" ht="12">
      <c r="D3511" s="333"/>
    </row>
    <row r="3512" ht="12">
      <c r="D3512" s="333"/>
    </row>
    <row r="3513" ht="12">
      <c r="D3513" s="333"/>
    </row>
    <row r="3514" ht="12">
      <c r="D3514" s="333"/>
    </row>
    <row r="3515" ht="12">
      <c r="D3515" s="333"/>
    </row>
    <row r="3516" ht="12">
      <c r="D3516" s="333"/>
    </row>
    <row r="3517" ht="12">
      <c r="D3517" s="333"/>
    </row>
    <row r="3518" ht="12">
      <c r="D3518" s="333"/>
    </row>
    <row r="3519" ht="12">
      <c r="D3519" s="333"/>
    </row>
    <row r="3520" ht="12">
      <c r="D3520" s="333"/>
    </row>
    <row r="3521" ht="12">
      <c r="D3521" s="333"/>
    </row>
    <row r="3522" ht="12">
      <c r="D3522" s="333"/>
    </row>
    <row r="3523" ht="12">
      <c r="D3523" s="333"/>
    </row>
    <row r="3524" ht="12">
      <c r="D3524" s="333"/>
    </row>
    <row r="3525" ht="12">
      <c r="D3525" s="333"/>
    </row>
    <row r="3526" ht="12">
      <c r="D3526" s="333"/>
    </row>
    <row r="3527" ht="12">
      <c r="D3527" s="333"/>
    </row>
    <row r="3528" ht="12">
      <c r="D3528" s="333"/>
    </row>
    <row r="3529" ht="12">
      <c r="D3529" s="333"/>
    </row>
    <row r="3530" ht="12">
      <c r="D3530" s="333"/>
    </row>
    <row r="3531" ht="12">
      <c r="D3531" s="333"/>
    </row>
    <row r="3532" ht="12">
      <c r="D3532" s="333"/>
    </row>
    <row r="3533" ht="12">
      <c r="D3533" s="333"/>
    </row>
    <row r="3534" ht="12">
      <c r="D3534" s="333"/>
    </row>
    <row r="3535" ht="12">
      <c r="D3535" s="333"/>
    </row>
    <row r="3536" ht="12">
      <c r="D3536" s="333"/>
    </row>
    <row r="3537" ht="12">
      <c r="D3537" s="333"/>
    </row>
    <row r="3538" ht="12">
      <c r="D3538" s="333"/>
    </row>
    <row r="3539" ht="12">
      <c r="D3539" s="333"/>
    </row>
    <row r="3540" ht="12">
      <c r="D3540" s="333"/>
    </row>
    <row r="3541" ht="12">
      <c r="D3541" s="333"/>
    </row>
    <row r="3542" ht="12">
      <c r="D3542" s="333"/>
    </row>
    <row r="3543" ht="12">
      <c r="D3543" s="333"/>
    </row>
    <row r="3544" ht="12">
      <c r="D3544" s="333"/>
    </row>
    <row r="3545" ht="12">
      <c r="D3545" s="333"/>
    </row>
    <row r="3546" ht="12">
      <c r="D3546" s="333"/>
    </row>
    <row r="3547" ht="12">
      <c r="D3547" s="333"/>
    </row>
    <row r="3548" ht="12">
      <c r="D3548" s="333"/>
    </row>
    <row r="3549" ht="12">
      <c r="D3549" s="333"/>
    </row>
    <row r="3550" ht="12">
      <c r="D3550" s="333"/>
    </row>
    <row r="3551" ht="12">
      <c r="D3551" s="333"/>
    </row>
    <row r="3552" ht="12">
      <c r="D3552" s="333"/>
    </row>
    <row r="3553" ht="12">
      <c r="D3553" s="333"/>
    </row>
    <row r="3554" ht="12">
      <c r="D3554" s="333"/>
    </row>
    <row r="3555" ht="12">
      <c r="D3555" s="333"/>
    </row>
    <row r="3556" ht="12">
      <c r="D3556" s="333"/>
    </row>
    <row r="3557" ht="12">
      <c r="D3557" s="333"/>
    </row>
    <row r="3558" ht="12">
      <c r="D3558" s="333"/>
    </row>
    <row r="3559" ht="12">
      <c r="D3559" s="333"/>
    </row>
    <row r="3560" ht="12">
      <c r="D3560" s="333"/>
    </row>
    <row r="3561" ht="12">
      <c r="D3561" s="333"/>
    </row>
    <row r="3562" ht="12">
      <c r="D3562" s="333"/>
    </row>
    <row r="3563" ht="12">
      <c r="D3563" s="333"/>
    </row>
    <row r="3564" ht="12">
      <c r="D3564" s="333"/>
    </row>
    <row r="3565" ht="12">
      <c r="D3565" s="333"/>
    </row>
    <row r="3566" ht="12">
      <c r="D3566" s="333"/>
    </row>
    <row r="3567" ht="12">
      <c r="D3567" s="333"/>
    </row>
    <row r="3568" ht="12">
      <c r="D3568" s="333"/>
    </row>
    <row r="3569" ht="12">
      <c r="D3569" s="333"/>
    </row>
    <row r="3570" ht="12">
      <c r="D3570" s="333"/>
    </row>
    <row r="3571" ht="12">
      <c r="D3571" s="333"/>
    </row>
    <row r="3572" ht="12">
      <c r="D3572" s="333"/>
    </row>
    <row r="3573" ht="12">
      <c r="D3573" s="333"/>
    </row>
    <row r="3574" ht="12">
      <c r="D3574" s="333"/>
    </row>
    <row r="3575" ht="12">
      <c r="D3575" s="333"/>
    </row>
    <row r="3576" ht="12">
      <c r="D3576" s="333"/>
    </row>
    <row r="3577" ht="12">
      <c r="D3577" s="333"/>
    </row>
    <row r="3578" ht="12">
      <c r="D3578" s="333"/>
    </row>
    <row r="3579" ht="12">
      <c r="D3579" s="333"/>
    </row>
    <row r="3580" ht="12">
      <c r="D3580" s="333"/>
    </row>
    <row r="3581" ht="12">
      <c r="D3581" s="333"/>
    </row>
    <row r="3582" ht="12">
      <c r="D3582" s="333"/>
    </row>
    <row r="3583" ht="12">
      <c r="D3583" s="333"/>
    </row>
    <row r="3584" ht="12">
      <c r="D3584" s="333"/>
    </row>
    <row r="3585" ht="12">
      <c r="D3585" s="333"/>
    </row>
    <row r="3586" ht="12">
      <c r="D3586" s="333"/>
    </row>
    <row r="3587" ht="12">
      <c r="D3587" s="333"/>
    </row>
    <row r="3588" ht="12">
      <c r="D3588" s="333"/>
    </row>
    <row r="3589" ht="12">
      <c r="D3589" s="333"/>
    </row>
    <row r="3590" ht="12">
      <c r="D3590" s="333"/>
    </row>
    <row r="3591" ht="12">
      <c r="D3591" s="333"/>
    </row>
    <row r="3592" ht="12">
      <c r="D3592" s="333"/>
    </row>
    <row r="3593" ht="12">
      <c r="D3593" s="333"/>
    </row>
    <row r="3594" ht="12">
      <c r="D3594" s="333"/>
    </row>
    <row r="3595" ht="12">
      <c r="D3595" s="333"/>
    </row>
    <row r="3596" ht="12">
      <c r="D3596" s="333"/>
    </row>
    <row r="3597" ht="12">
      <c r="D3597" s="333"/>
    </row>
    <row r="3598" ht="12">
      <c r="D3598" s="333"/>
    </row>
    <row r="3599" ht="12">
      <c r="D3599" s="333"/>
    </row>
    <row r="3600" ht="12">
      <c r="D3600" s="333"/>
    </row>
    <row r="3601" ht="12">
      <c r="D3601" s="333"/>
    </row>
    <row r="3602" ht="12">
      <c r="D3602" s="333"/>
    </row>
    <row r="3603" ht="12">
      <c r="D3603" s="333"/>
    </row>
    <row r="3604" ht="12">
      <c r="D3604" s="333"/>
    </row>
    <row r="3605" ht="12">
      <c r="D3605" s="333"/>
    </row>
    <row r="3606" ht="12">
      <c r="D3606" s="333"/>
    </row>
    <row r="3607" ht="12">
      <c r="D3607" s="333"/>
    </row>
    <row r="3608" ht="12">
      <c r="D3608" s="333"/>
    </row>
    <row r="3609" ht="12">
      <c r="D3609" s="333"/>
    </row>
    <row r="3610" ht="12">
      <c r="D3610" s="333"/>
    </row>
    <row r="3611" ht="12">
      <c r="D3611" s="333"/>
    </row>
    <row r="3612" ht="12">
      <c r="D3612" s="333"/>
    </row>
    <row r="3613" ht="12">
      <c r="D3613" s="333"/>
    </row>
    <row r="3614" ht="12">
      <c r="D3614" s="333"/>
    </row>
    <row r="3615" ht="12">
      <c r="D3615" s="333"/>
    </row>
    <row r="3616" ht="12">
      <c r="D3616" s="333"/>
    </row>
    <row r="3617" ht="12">
      <c r="D3617" s="333"/>
    </row>
    <row r="3618" ht="12">
      <c r="D3618" s="333"/>
    </row>
    <row r="3619" ht="12">
      <c r="D3619" s="333"/>
    </row>
    <row r="3620" ht="12">
      <c r="D3620" s="333"/>
    </row>
    <row r="3621" ht="12">
      <c r="D3621" s="333"/>
    </row>
    <row r="3622" ht="12">
      <c r="D3622" s="333"/>
    </row>
    <row r="3623" ht="12">
      <c r="D3623" s="333"/>
    </row>
    <row r="3624" ht="12">
      <c r="D3624" s="333"/>
    </row>
    <row r="3625" ht="12">
      <c r="D3625" s="333"/>
    </row>
    <row r="3626" ht="12">
      <c r="D3626" s="333"/>
    </row>
    <row r="3627" ht="12">
      <c r="D3627" s="333"/>
    </row>
    <row r="3628" ht="12">
      <c r="D3628" s="333"/>
    </row>
    <row r="3629" ht="12">
      <c r="D3629" s="333"/>
    </row>
    <row r="3630" ht="12">
      <c r="D3630" s="333"/>
    </row>
    <row r="3631" ht="12">
      <c r="D3631" s="333"/>
    </row>
    <row r="3632" ht="12">
      <c r="D3632" s="333"/>
    </row>
    <row r="3633" ht="12">
      <c r="D3633" s="333"/>
    </row>
    <row r="3634" ht="12">
      <c r="D3634" s="333"/>
    </row>
    <row r="3635" ht="12">
      <c r="D3635" s="333"/>
    </row>
    <row r="3636" ht="12">
      <c r="D3636" s="333"/>
    </row>
    <row r="3637" ht="12">
      <c r="D3637" s="333"/>
    </row>
    <row r="3638" ht="12">
      <c r="D3638" s="333"/>
    </row>
    <row r="3639" ht="12">
      <c r="D3639" s="333"/>
    </row>
    <row r="3640" ht="12">
      <c r="D3640" s="333"/>
    </row>
    <row r="3641" ht="12">
      <c r="D3641" s="333"/>
    </row>
    <row r="3642" ht="12">
      <c r="D3642" s="333"/>
    </row>
    <row r="3643" ht="12">
      <c r="D3643" s="333"/>
    </row>
    <row r="3644" ht="12">
      <c r="D3644" s="333"/>
    </row>
    <row r="3645" ht="12">
      <c r="D3645" s="333"/>
    </row>
    <row r="3646" ht="12">
      <c r="D3646" s="333"/>
    </row>
    <row r="3647" ht="12">
      <c r="D3647" s="333"/>
    </row>
    <row r="3648" ht="12">
      <c r="D3648" s="333"/>
    </row>
    <row r="3649" ht="12">
      <c r="D3649" s="333"/>
    </row>
    <row r="3650" ht="12">
      <c r="D3650" s="333"/>
    </row>
    <row r="3651" ht="12">
      <c r="D3651" s="333"/>
    </row>
    <row r="3652" ht="12">
      <c r="D3652" s="333"/>
    </row>
    <row r="3653" ht="12">
      <c r="D3653" s="333"/>
    </row>
    <row r="3654" ht="12">
      <c r="D3654" s="333"/>
    </row>
    <row r="3655" ht="12">
      <c r="D3655" s="333"/>
    </row>
    <row r="3656" ht="12">
      <c r="D3656" s="333"/>
    </row>
    <row r="3657" ht="12">
      <c r="D3657" s="333"/>
    </row>
    <row r="3658" ht="12">
      <c r="D3658" s="333"/>
    </row>
    <row r="3659" ht="12">
      <c r="D3659" s="333"/>
    </row>
    <row r="3660" ht="12">
      <c r="D3660" s="333"/>
    </row>
    <row r="3661" ht="12">
      <c r="D3661" s="333"/>
    </row>
    <row r="3662" ht="12">
      <c r="D3662" s="333"/>
    </row>
    <row r="3663" ht="12">
      <c r="D3663" s="333"/>
    </row>
    <row r="3664" ht="12">
      <c r="D3664" s="333"/>
    </row>
    <row r="3665" ht="12">
      <c r="D3665" s="333"/>
    </row>
    <row r="3666" ht="12">
      <c r="D3666" s="333"/>
    </row>
    <row r="3667" ht="12">
      <c r="D3667" s="333"/>
    </row>
    <row r="3668" ht="12">
      <c r="D3668" s="333"/>
    </row>
    <row r="3669" ht="12">
      <c r="D3669" s="333"/>
    </row>
    <row r="3670" ht="12">
      <c r="D3670" s="333"/>
    </row>
    <row r="3671" ht="12">
      <c r="D3671" s="333"/>
    </row>
    <row r="3672" ht="12">
      <c r="D3672" s="333"/>
    </row>
    <row r="3673" ht="12">
      <c r="D3673" s="333"/>
    </row>
    <row r="3674" ht="12">
      <c r="D3674" s="333"/>
    </row>
    <row r="3675" ht="12">
      <c r="D3675" s="333"/>
    </row>
    <row r="3676" ht="12">
      <c r="D3676" s="333"/>
    </row>
    <row r="3677" ht="12">
      <c r="D3677" s="333"/>
    </row>
    <row r="3678" ht="12">
      <c r="D3678" s="333"/>
    </row>
    <row r="3679" ht="12">
      <c r="D3679" s="333"/>
    </row>
    <row r="3680" ht="12">
      <c r="D3680" s="333"/>
    </row>
    <row r="3681" ht="12">
      <c r="D3681" s="333"/>
    </row>
    <row r="3682" ht="12">
      <c r="D3682" s="333"/>
    </row>
    <row r="3683" ht="12">
      <c r="D3683" s="333"/>
    </row>
    <row r="3684" ht="12">
      <c r="D3684" s="333"/>
    </row>
    <row r="3685" ht="12">
      <c r="D3685" s="333"/>
    </row>
    <row r="3686" ht="12">
      <c r="D3686" s="333"/>
    </row>
    <row r="3687" ht="12">
      <c r="D3687" s="333"/>
    </row>
    <row r="3688" ht="12">
      <c r="D3688" s="333"/>
    </row>
    <row r="3689" ht="12">
      <c r="D3689" s="333"/>
    </row>
    <row r="3690" ht="12">
      <c r="D3690" s="333"/>
    </row>
    <row r="3691" ht="12">
      <c r="D3691" s="333"/>
    </row>
    <row r="3692" ht="12">
      <c r="D3692" s="333"/>
    </row>
    <row r="3693" ht="12">
      <c r="D3693" s="333"/>
    </row>
    <row r="3694" ht="12">
      <c r="D3694" s="333"/>
    </row>
    <row r="3695" ht="12">
      <c r="D3695" s="333"/>
    </row>
    <row r="3696" ht="12">
      <c r="D3696" s="333"/>
    </row>
    <row r="3697" ht="12">
      <c r="D3697" s="333"/>
    </row>
    <row r="3698" ht="12">
      <c r="D3698" s="333"/>
    </row>
    <row r="3699" ht="12">
      <c r="D3699" s="333"/>
    </row>
    <row r="3700" ht="12">
      <c r="D3700" s="333"/>
    </row>
    <row r="3701" ht="12">
      <c r="D3701" s="333"/>
    </row>
    <row r="3702" ht="12">
      <c r="D3702" s="333"/>
    </row>
    <row r="3703" ht="12">
      <c r="D3703" s="333"/>
    </row>
    <row r="3704" ht="12">
      <c r="D3704" s="333"/>
    </row>
    <row r="3705" ht="12">
      <c r="D3705" s="333"/>
    </row>
    <row r="3706" ht="12">
      <c r="D3706" s="333"/>
    </row>
    <row r="3707" ht="12">
      <c r="D3707" s="333"/>
    </row>
    <row r="3708" ht="12">
      <c r="D3708" s="333"/>
    </row>
    <row r="3709" ht="12">
      <c r="D3709" s="333"/>
    </row>
    <row r="3710" ht="12">
      <c r="D3710" s="333"/>
    </row>
    <row r="3711" ht="12">
      <c r="D3711" s="333"/>
    </row>
    <row r="3712" ht="12">
      <c r="D3712" s="333"/>
    </row>
    <row r="3713" ht="12">
      <c r="D3713" s="333"/>
    </row>
    <row r="3714" ht="12">
      <c r="D3714" s="333"/>
    </row>
    <row r="3715" ht="12">
      <c r="D3715" s="333"/>
    </row>
    <row r="3716" ht="12">
      <c r="D3716" s="333"/>
    </row>
    <row r="3717" ht="12">
      <c r="D3717" s="333"/>
    </row>
    <row r="3718" ht="12">
      <c r="D3718" s="333"/>
    </row>
    <row r="3719" ht="12">
      <c r="D3719" s="333"/>
    </row>
    <row r="3720" ht="12">
      <c r="D3720" s="333"/>
    </row>
    <row r="3721" ht="12">
      <c r="D3721" s="333"/>
    </row>
    <row r="3722" ht="12">
      <c r="D3722" s="333"/>
    </row>
    <row r="3723" ht="12">
      <c r="D3723" s="333"/>
    </row>
    <row r="3724" ht="12">
      <c r="D3724" s="333"/>
    </row>
    <row r="3725" ht="12">
      <c r="D3725" s="333"/>
    </row>
    <row r="3726" ht="12">
      <c r="D3726" s="333"/>
    </row>
    <row r="3727" ht="12">
      <c r="D3727" s="333"/>
    </row>
    <row r="3728" ht="12">
      <c r="D3728" s="333"/>
    </row>
    <row r="3729" ht="12">
      <c r="D3729" s="333"/>
    </row>
    <row r="3730" ht="12">
      <c r="D3730" s="333"/>
    </row>
    <row r="3731" ht="12">
      <c r="D3731" s="333"/>
    </row>
    <row r="3732" ht="12">
      <c r="D3732" s="333"/>
    </row>
    <row r="3733" ht="12">
      <c r="D3733" s="333"/>
    </row>
    <row r="3734" ht="12">
      <c r="D3734" s="333"/>
    </row>
    <row r="3735" ht="12">
      <c r="D3735" s="333"/>
    </row>
    <row r="3736" ht="12">
      <c r="D3736" s="333"/>
    </row>
    <row r="3737" ht="12">
      <c r="D3737" s="333"/>
    </row>
    <row r="3738" ht="12">
      <c r="D3738" s="333"/>
    </row>
    <row r="3739" ht="12">
      <c r="D3739" s="333"/>
    </row>
    <row r="3740" ht="12">
      <c r="D3740" s="333"/>
    </row>
    <row r="3741" ht="12">
      <c r="D3741" s="333"/>
    </row>
    <row r="3742" ht="12">
      <c r="D3742" s="333"/>
    </row>
    <row r="3743" ht="12">
      <c r="D3743" s="333"/>
    </row>
    <row r="3744" ht="12">
      <c r="D3744" s="333"/>
    </row>
    <row r="3745" ht="12">
      <c r="D3745" s="333"/>
    </row>
    <row r="3746" ht="12">
      <c r="D3746" s="333"/>
    </row>
    <row r="3747" ht="12">
      <c r="D3747" s="333"/>
    </row>
    <row r="3748" ht="12">
      <c r="D3748" s="333"/>
    </row>
    <row r="3749" ht="12">
      <c r="D3749" s="333"/>
    </row>
    <row r="3750" ht="12">
      <c r="D3750" s="333"/>
    </row>
    <row r="3751" ht="12">
      <c r="D3751" s="333"/>
    </row>
    <row r="3752" ht="12">
      <c r="D3752" s="333"/>
    </row>
    <row r="3753" ht="12">
      <c r="D3753" s="333"/>
    </row>
    <row r="3754" ht="12">
      <c r="D3754" s="333"/>
    </row>
    <row r="3755" ht="12">
      <c r="D3755" s="333"/>
    </row>
    <row r="3756" ht="12">
      <c r="D3756" s="333"/>
    </row>
    <row r="3757" ht="12">
      <c r="D3757" s="333"/>
    </row>
    <row r="3758" ht="12">
      <c r="D3758" s="333"/>
    </row>
    <row r="3759" ht="12">
      <c r="D3759" s="333"/>
    </row>
    <row r="3760" ht="12">
      <c r="D3760" s="333"/>
    </row>
    <row r="3761" ht="12">
      <c r="D3761" s="333"/>
    </row>
    <row r="3762" ht="12">
      <c r="D3762" s="333"/>
    </row>
    <row r="3763" ht="12">
      <c r="D3763" s="333"/>
    </row>
    <row r="3764" ht="12">
      <c r="D3764" s="333"/>
    </row>
    <row r="3765" ht="12">
      <c r="D3765" s="333"/>
    </row>
    <row r="3766" ht="12">
      <c r="D3766" s="333"/>
    </row>
    <row r="3767" ht="12">
      <c r="D3767" s="333"/>
    </row>
    <row r="3768" ht="12">
      <c r="D3768" s="333"/>
    </row>
    <row r="3769" ht="12">
      <c r="D3769" s="333"/>
    </row>
    <row r="3770" ht="12">
      <c r="D3770" s="333"/>
    </row>
    <row r="3771" ht="12">
      <c r="D3771" s="333"/>
    </row>
    <row r="3772" ht="12">
      <c r="D3772" s="333"/>
    </row>
    <row r="3773" ht="12">
      <c r="D3773" s="333"/>
    </row>
    <row r="3774" ht="12">
      <c r="D3774" s="333"/>
    </row>
    <row r="3775" ht="12">
      <c r="D3775" s="333"/>
    </row>
    <row r="3776" ht="12">
      <c r="D3776" s="333"/>
    </row>
    <row r="3777" ht="12">
      <c r="D3777" s="333"/>
    </row>
    <row r="3778" ht="12">
      <c r="D3778" s="333"/>
    </row>
    <row r="3779" ht="12">
      <c r="D3779" s="333"/>
    </row>
    <row r="3780" ht="12">
      <c r="D3780" s="333"/>
    </row>
    <row r="3781" ht="12">
      <c r="D3781" s="333"/>
    </row>
    <row r="3782" ht="12">
      <c r="D3782" s="333"/>
    </row>
    <row r="3783" ht="12">
      <c r="D3783" s="333"/>
    </row>
    <row r="3784" ht="12">
      <c r="D3784" s="333"/>
    </row>
    <row r="3785" ht="12">
      <c r="D3785" s="333"/>
    </row>
    <row r="3786" ht="12">
      <c r="D3786" s="333"/>
    </row>
    <row r="3787" ht="12">
      <c r="D3787" s="333"/>
    </row>
    <row r="3788" ht="12">
      <c r="D3788" s="333"/>
    </row>
    <row r="3789" ht="12">
      <c r="D3789" s="333"/>
    </row>
    <row r="3790" ht="12">
      <c r="D3790" s="333"/>
    </row>
    <row r="3791" ht="12">
      <c r="D3791" s="333"/>
    </row>
    <row r="3792" ht="12">
      <c r="D3792" s="333"/>
    </row>
    <row r="3793" ht="12">
      <c r="D3793" s="333"/>
    </row>
    <row r="3794" ht="12">
      <c r="D3794" s="333"/>
    </row>
    <row r="3795" ht="12">
      <c r="D3795" s="333"/>
    </row>
    <row r="3796" ht="12">
      <c r="D3796" s="333"/>
    </row>
    <row r="3797" ht="12">
      <c r="D3797" s="333"/>
    </row>
    <row r="3798" ht="12">
      <c r="D3798" s="333"/>
    </row>
    <row r="3799" ht="12">
      <c r="D3799" s="333"/>
    </row>
    <row r="3800" ht="12">
      <c r="D3800" s="333"/>
    </row>
    <row r="3801" ht="12">
      <c r="D3801" s="333"/>
    </row>
    <row r="3802" ht="12">
      <c r="D3802" s="333"/>
    </row>
    <row r="3803" ht="12">
      <c r="D3803" s="333"/>
    </row>
    <row r="3804" ht="12">
      <c r="D3804" s="333"/>
    </row>
    <row r="3805" ht="12">
      <c r="D3805" s="333"/>
    </row>
    <row r="3806" ht="12">
      <c r="D3806" s="333"/>
    </row>
    <row r="3807" ht="12">
      <c r="D3807" s="333"/>
    </row>
    <row r="3808" ht="12">
      <c r="D3808" s="333"/>
    </row>
    <row r="3809" ht="12">
      <c r="D3809" s="333"/>
    </row>
    <row r="3810" ht="12">
      <c r="D3810" s="333"/>
    </row>
    <row r="3811" ht="12">
      <c r="D3811" s="333"/>
    </row>
    <row r="3812" ht="12">
      <c r="D3812" s="333"/>
    </row>
    <row r="3813" ht="12">
      <c r="D3813" s="333"/>
    </row>
    <row r="3814" ht="12">
      <c r="D3814" s="333"/>
    </row>
    <row r="3815" ht="12">
      <c r="D3815" s="333"/>
    </row>
    <row r="3816" ht="12">
      <c r="D3816" s="333"/>
    </row>
    <row r="3817" ht="12">
      <c r="D3817" s="333"/>
    </row>
    <row r="3818" ht="12">
      <c r="D3818" s="333"/>
    </row>
    <row r="3819" ht="12">
      <c r="D3819" s="333"/>
    </row>
    <row r="3820" ht="12">
      <c r="D3820" s="333"/>
    </row>
    <row r="3821" ht="12">
      <c r="D3821" s="333"/>
    </row>
    <row r="3822" ht="12">
      <c r="D3822" s="333"/>
    </row>
    <row r="3823" ht="12">
      <c r="D3823" s="333"/>
    </row>
    <row r="3824" ht="12">
      <c r="D3824" s="333"/>
    </row>
    <row r="3825" ht="12">
      <c r="D3825" s="333"/>
    </row>
    <row r="3826" ht="12">
      <c r="D3826" s="333"/>
    </row>
    <row r="3827" ht="12">
      <c r="D3827" s="333"/>
    </row>
    <row r="3828" ht="12">
      <c r="D3828" s="333"/>
    </row>
    <row r="3829" ht="12">
      <c r="D3829" s="333"/>
    </row>
    <row r="3830" ht="12">
      <c r="D3830" s="333"/>
    </row>
    <row r="3831" ht="12">
      <c r="D3831" s="333"/>
    </row>
    <row r="3832" ht="12">
      <c r="D3832" s="333"/>
    </row>
    <row r="3833" ht="12">
      <c r="D3833" s="333"/>
    </row>
    <row r="3834" ht="12">
      <c r="D3834" s="333"/>
    </row>
    <row r="3835" ht="12">
      <c r="D3835" s="333"/>
    </row>
    <row r="3836" ht="12">
      <c r="D3836" s="333"/>
    </row>
    <row r="3837" ht="12">
      <c r="D3837" s="333"/>
    </row>
    <row r="3838" ht="12">
      <c r="D3838" s="333"/>
    </row>
    <row r="3839" ht="12">
      <c r="D3839" s="333"/>
    </row>
    <row r="3840" ht="12">
      <c r="D3840" s="333"/>
    </row>
    <row r="3841" ht="12">
      <c r="D3841" s="333"/>
    </row>
    <row r="3842" ht="12">
      <c r="D3842" s="333"/>
    </row>
    <row r="3843" ht="12">
      <c r="D3843" s="333"/>
    </row>
    <row r="3844" ht="12">
      <c r="D3844" s="333"/>
    </row>
    <row r="3845" ht="12">
      <c r="D3845" s="333"/>
    </row>
    <row r="3846" ht="12">
      <c r="D3846" s="333"/>
    </row>
    <row r="3847" ht="12">
      <c r="D3847" s="333"/>
    </row>
    <row r="3848" ht="12">
      <c r="D3848" s="333"/>
    </row>
    <row r="3849" ht="12">
      <c r="D3849" s="333"/>
    </row>
    <row r="3850" ht="12">
      <c r="D3850" s="333"/>
    </row>
    <row r="3851" ht="12">
      <c r="D3851" s="333"/>
    </row>
    <row r="3852" ht="12">
      <c r="D3852" s="333"/>
    </row>
    <row r="3853" ht="12">
      <c r="D3853" s="333"/>
    </row>
    <row r="3854" ht="12">
      <c r="D3854" s="333"/>
    </row>
    <row r="3855" ht="12">
      <c r="D3855" s="333"/>
    </row>
    <row r="3856" ht="12">
      <c r="D3856" s="333"/>
    </row>
    <row r="3857" ht="12">
      <c r="D3857" s="333"/>
    </row>
    <row r="3858" ht="12">
      <c r="D3858" s="333"/>
    </row>
    <row r="3859" ht="12">
      <c r="D3859" s="333"/>
    </row>
    <row r="3860" ht="12">
      <c r="D3860" s="333"/>
    </row>
    <row r="3861" ht="12">
      <c r="D3861" s="333"/>
    </row>
    <row r="3862" ht="12">
      <c r="D3862" s="333"/>
    </row>
    <row r="3863" ht="12">
      <c r="D3863" s="333"/>
    </row>
    <row r="3864" ht="12">
      <c r="D3864" s="333"/>
    </row>
    <row r="3865" ht="12">
      <c r="D3865" s="333"/>
    </row>
    <row r="3866" ht="12">
      <c r="D3866" s="333"/>
    </row>
    <row r="3867" ht="12">
      <c r="D3867" s="333"/>
    </row>
    <row r="3868" ht="12">
      <c r="D3868" s="333"/>
    </row>
    <row r="3869" ht="12">
      <c r="D3869" s="333"/>
    </row>
    <row r="3870" ht="12">
      <c r="D3870" s="333"/>
    </row>
    <row r="3871" ht="12">
      <c r="D3871" s="333"/>
    </row>
    <row r="3872" ht="12">
      <c r="D3872" s="333"/>
    </row>
    <row r="3873" ht="12">
      <c r="D3873" s="333"/>
    </row>
    <row r="3874" ht="12">
      <c r="D3874" s="333"/>
    </row>
    <row r="3875" ht="12">
      <c r="D3875" s="333"/>
    </row>
    <row r="3876" ht="12">
      <c r="D3876" s="333"/>
    </row>
    <row r="3877" ht="12">
      <c r="D3877" s="333"/>
    </row>
    <row r="3878" ht="12">
      <c r="D3878" s="333"/>
    </row>
    <row r="3879" ht="12">
      <c r="D3879" s="333"/>
    </row>
    <row r="3880" ht="12">
      <c r="D3880" s="333"/>
    </row>
    <row r="3881" ht="12">
      <c r="D3881" s="333"/>
    </row>
    <row r="3882" ht="12">
      <c r="D3882" s="333"/>
    </row>
    <row r="3883" ht="12">
      <c r="D3883" s="333"/>
    </row>
    <row r="3884" ht="12">
      <c r="D3884" s="333"/>
    </row>
    <row r="3885" ht="12">
      <c r="D3885" s="333"/>
    </row>
    <row r="3886" ht="12">
      <c r="D3886" s="333"/>
    </row>
    <row r="3887" ht="12">
      <c r="D3887" s="333"/>
    </row>
    <row r="3888" ht="12">
      <c r="D3888" s="333"/>
    </row>
    <row r="3889" ht="12">
      <c r="D3889" s="333"/>
    </row>
    <row r="3890" ht="12">
      <c r="D3890" s="333"/>
    </row>
    <row r="3891" ht="12">
      <c r="D3891" s="333"/>
    </row>
    <row r="3892" ht="12">
      <c r="D3892" s="333"/>
    </row>
    <row r="3893" ht="12">
      <c r="D3893" s="333"/>
    </row>
    <row r="3894" ht="12">
      <c r="D3894" s="333"/>
    </row>
    <row r="3895" ht="12">
      <c r="D3895" s="333"/>
    </row>
    <row r="3896" ht="12">
      <c r="D3896" s="333"/>
    </row>
    <row r="3897" ht="12">
      <c r="D3897" s="333"/>
    </row>
    <row r="3898" ht="12">
      <c r="D3898" s="333"/>
    </row>
    <row r="3899" ht="12">
      <c r="D3899" s="333"/>
    </row>
    <row r="3900" ht="12">
      <c r="D3900" s="333"/>
    </row>
    <row r="3901" ht="12">
      <c r="D3901" s="333"/>
    </row>
    <row r="3902" ht="12">
      <c r="D3902" s="333"/>
    </row>
    <row r="3903" ht="12">
      <c r="D3903" s="333"/>
    </row>
    <row r="3904" ht="12">
      <c r="D3904" s="333"/>
    </row>
    <row r="3905" ht="12">
      <c r="D3905" s="333"/>
    </row>
    <row r="3906" ht="12">
      <c r="D3906" s="333"/>
    </row>
    <row r="3907" ht="12">
      <c r="D3907" s="333"/>
    </row>
    <row r="3908" ht="12">
      <c r="D3908" s="333"/>
    </row>
    <row r="3909" ht="12">
      <c r="D3909" s="333"/>
    </row>
    <row r="3910" ht="12">
      <c r="D3910" s="333"/>
    </row>
    <row r="3911" ht="12">
      <c r="D3911" s="333"/>
    </row>
    <row r="3912" ht="12">
      <c r="D3912" s="333"/>
    </row>
    <row r="3913" ht="12">
      <c r="D3913" s="333"/>
    </row>
    <row r="3914" ht="12">
      <c r="D3914" s="333"/>
    </row>
    <row r="3915" ht="12">
      <c r="D3915" s="333"/>
    </row>
    <row r="3916" ht="12">
      <c r="D3916" s="333"/>
    </row>
    <row r="3917" ht="12">
      <c r="D3917" s="333"/>
    </row>
    <row r="3918" ht="12">
      <c r="D3918" s="333"/>
    </row>
    <row r="3919" ht="12">
      <c r="D3919" s="333"/>
    </row>
    <row r="3920" ht="12">
      <c r="D3920" s="333"/>
    </row>
    <row r="3921" ht="12">
      <c r="D3921" s="333"/>
    </row>
    <row r="3922" ht="12">
      <c r="D3922" s="333"/>
    </row>
    <row r="3923" ht="12">
      <c r="D3923" s="333"/>
    </row>
    <row r="3924" ht="12">
      <c r="D3924" s="333"/>
    </row>
    <row r="3925" ht="12">
      <c r="D3925" s="333"/>
    </row>
    <row r="3926" ht="12">
      <c r="D3926" s="333"/>
    </row>
    <row r="3927" ht="12">
      <c r="D3927" s="333"/>
    </row>
    <row r="3928" ht="12">
      <c r="D3928" s="333"/>
    </row>
    <row r="3929" ht="12">
      <c r="D3929" s="333"/>
    </row>
    <row r="3930" ht="12">
      <c r="D3930" s="333"/>
    </row>
    <row r="3931" ht="12">
      <c r="D3931" s="333"/>
    </row>
    <row r="3932" ht="12">
      <c r="D3932" s="333"/>
    </row>
    <row r="3933" ht="12">
      <c r="D3933" s="333"/>
    </row>
    <row r="3934" ht="12">
      <c r="D3934" s="333"/>
    </row>
    <row r="3935" ht="12">
      <c r="D3935" s="333"/>
    </row>
    <row r="3936" ht="12">
      <c r="D3936" s="333"/>
    </row>
    <row r="3937" ht="12">
      <c r="D3937" s="333"/>
    </row>
    <row r="3938" ht="12">
      <c r="D3938" s="333"/>
    </row>
    <row r="3939" ht="12">
      <c r="D3939" s="333"/>
    </row>
    <row r="3940" ht="12">
      <c r="D3940" s="333"/>
    </row>
    <row r="3941" ht="12">
      <c r="D3941" s="333"/>
    </row>
    <row r="3942" ht="12">
      <c r="D3942" s="333"/>
    </row>
    <row r="3943" ht="12">
      <c r="D3943" s="333"/>
    </row>
    <row r="3944" ht="12">
      <c r="D3944" s="333"/>
    </row>
    <row r="3945" ht="12">
      <c r="D3945" s="333"/>
    </row>
    <row r="3946" ht="12">
      <c r="D3946" s="333"/>
    </row>
    <row r="3947" ht="12">
      <c r="D3947" s="333"/>
    </row>
    <row r="3948" ht="12">
      <c r="D3948" s="333"/>
    </row>
    <row r="3949" ht="12">
      <c r="D3949" s="333"/>
    </row>
    <row r="3950" ht="12">
      <c r="D3950" s="333"/>
    </row>
    <row r="3951" ht="12">
      <c r="D3951" s="333"/>
    </row>
    <row r="3952" ht="12">
      <c r="D3952" s="333"/>
    </row>
    <row r="3953" ht="12">
      <c r="D3953" s="333"/>
    </row>
    <row r="3954" ht="12">
      <c r="D3954" s="333"/>
    </row>
    <row r="3955" ht="12">
      <c r="D3955" s="333"/>
    </row>
    <row r="3956" ht="12">
      <c r="D3956" s="333"/>
    </row>
    <row r="3957" ht="12">
      <c r="D3957" s="333"/>
    </row>
    <row r="3958" ht="12">
      <c r="D3958" s="333"/>
    </row>
    <row r="3959" ht="12">
      <c r="D3959" s="333"/>
    </row>
    <row r="3960" ht="12">
      <c r="D3960" s="333"/>
    </row>
    <row r="3961" ht="12">
      <c r="D3961" s="333"/>
    </row>
    <row r="3962" ht="12">
      <c r="D3962" s="333"/>
    </row>
    <row r="3963" ht="12">
      <c r="D3963" s="333"/>
    </row>
    <row r="3964" ht="12">
      <c r="D3964" s="333"/>
    </row>
    <row r="3965" ht="12">
      <c r="D3965" s="333"/>
    </row>
    <row r="3966" ht="12">
      <c r="D3966" s="333"/>
    </row>
    <row r="3967" ht="12">
      <c r="D3967" s="333"/>
    </row>
    <row r="3968" ht="12">
      <c r="D3968" s="333"/>
    </row>
    <row r="3969" ht="12">
      <c r="D3969" s="333"/>
    </row>
    <row r="3970" ht="12">
      <c r="D3970" s="333"/>
    </row>
    <row r="3971" ht="12">
      <c r="D3971" s="333"/>
    </row>
    <row r="3972" ht="12">
      <c r="D3972" s="333"/>
    </row>
    <row r="3973" ht="12">
      <c r="D3973" s="333"/>
    </row>
    <row r="3974" ht="12">
      <c r="D3974" s="333"/>
    </row>
    <row r="3975" ht="12">
      <c r="D3975" s="333"/>
    </row>
    <row r="3976" ht="12">
      <c r="D3976" s="333"/>
    </row>
    <row r="3977" ht="12">
      <c r="D3977" s="333"/>
    </row>
    <row r="3978" ht="12">
      <c r="D3978" s="333"/>
    </row>
    <row r="3979" ht="12">
      <c r="D3979" s="333"/>
    </row>
    <row r="3980" ht="12">
      <c r="D3980" s="333"/>
    </row>
    <row r="3981" ht="12">
      <c r="D3981" s="333"/>
    </row>
    <row r="3982" ht="12">
      <c r="D3982" s="333"/>
    </row>
    <row r="3983" ht="12">
      <c r="D3983" s="333"/>
    </row>
    <row r="3984" ht="12">
      <c r="D3984" s="333"/>
    </row>
    <row r="3985" ht="12">
      <c r="D3985" s="333"/>
    </row>
    <row r="3986" ht="12">
      <c r="D3986" s="333"/>
    </row>
    <row r="3987" ht="12">
      <c r="D3987" s="333"/>
    </row>
    <row r="3988" ht="12">
      <c r="D3988" s="333"/>
    </row>
    <row r="3989" ht="12">
      <c r="D3989" s="333"/>
    </row>
    <row r="3990" ht="12">
      <c r="D3990" s="333"/>
    </row>
    <row r="3991" ht="12">
      <c r="D3991" s="333"/>
    </row>
    <row r="3992" ht="12">
      <c r="D3992" s="333"/>
    </row>
    <row r="3993" ht="12">
      <c r="D3993" s="333"/>
    </row>
    <row r="3994" ht="12">
      <c r="D3994" s="333"/>
    </row>
    <row r="3995" ht="12">
      <c r="D3995" s="333"/>
    </row>
    <row r="3996" ht="12">
      <c r="D3996" s="333"/>
    </row>
    <row r="3997" ht="12">
      <c r="D3997" s="333"/>
    </row>
    <row r="3998" ht="12">
      <c r="D3998" s="333"/>
    </row>
    <row r="3999" ht="12">
      <c r="D3999" s="333"/>
    </row>
    <row r="4000" ht="12">
      <c r="D4000" s="333"/>
    </row>
    <row r="4001" ht="12">
      <c r="D4001" s="333"/>
    </row>
    <row r="4002" ht="12">
      <c r="D4002" s="333"/>
    </row>
    <row r="4003" ht="12">
      <c r="D4003" s="333"/>
    </row>
    <row r="4004" ht="12">
      <c r="D4004" s="333"/>
    </row>
    <row r="4005" ht="12">
      <c r="D4005" s="333"/>
    </row>
    <row r="4006" ht="12">
      <c r="D4006" s="333"/>
    </row>
    <row r="4007" ht="12">
      <c r="D4007" s="333"/>
    </row>
    <row r="4008" ht="12">
      <c r="D4008" s="333"/>
    </row>
    <row r="4009" ht="12">
      <c r="D4009" s="333"/>
    </row>
    <row r="4010" ht="12">
      <c r="D4010" s="333"/>
    </row>
    <row r="4011" ht="12">
      <c r="D4011" s="333"/>
    </row>
    <row r="4012" ht="12">
      <c r="D4012" s="333"/>
    </row>
    <row r="4013" ht="12">
      <c r="D4013" s="333"/>
    </row>
    <row r="4014" ht="12">
      <c r="D4014" s="333"/>
    </row>
    <row r="4015" ht="12">
      <c r="D4015" s="333"/>
    </row>
    <row r="4016" ht="12">
      <c r="D4016" s="333"/>
    </row>
    <row r="4017" ht="12">
      <c r="D4017" s="333"/>
    </row>
    <row r="4018" ht="12">
      <c r="D4018" s="333"/>
    </row>
    <row r="4019" ht="12">
      <c r="D4019" s="333"/>
    </row>
    <row r="4020" ht="12">
      <c r="D4020" s="333"/>
    </row>
    <row r="4021" ht="12">
      <c r="D4021" s="333"/>
    </row>
    <row r="4022" ht="12">
      <c r="D4022" s="333"/>
    </row>
    <row r="4023" ht="12">
      <c r="D4023" s="333"/>
    </row>
    <row r="4024" ht="12">
      <c r="D4024" s="333"/>
    </row>
    <row r="4025" ht="12">
      <c r="D4025" s="333"/>
    </row>
    <row r="4026" ht="12">
      <c r="D4026" s="333"/>
    </row>
    <row r="4027" ht="12">
      <c r="D4027" s="333"/>
    </row>
    <row r="4028" ht="12">
      <c r="D4028" s="333"/>
    </row>
    <row r="4029" ht="12">
      <c r="D4029" s="333"/>
    </row>
    <row r="4030" ht="12">
      <c r="D4030" s="333"/>
    </row>
    <row r="4031" ht="12">
      <c r="D4031" s="333"/>
    </row>
    <row r="4032" ht="12">
      <c r="D4032" s="333"/>
    </row>
    <row r="4033" ht="12">
      <c r="D4033" s="333"/>
    </row>
    <row r="4034" ht="12">
      <c r="D4034" s="333"/>
    </row>
    <row r="4035" ht="12">
      <c r="D4035" s="333"/>
    </row>
    <row r="4036" ht="12">
      <c r="D4036" s="333"/>
    </row>
    <row r="4037" ht="12">
      <c r="D4037" s="333"/>
    </row>
    <row r="4038" ht="12">
      <c r="D4038" s="333"/>
    </row>
    <row r="4039" ht="12">
      <c r="D4039" s="333"/>
    </row>
    <row r="4040" ht="12">
      <c r="D4040" s="333"/>
    </row>
    <row r="4041" ht="12">
      <c r="D4041" s="333"/>
    </row>
    <row r="4042" ht="12">
      <c r="D4042" s="333"/>
    </row>
    <row r="4043" ht="12">
      <c r="D4043" s="333"/>
    </row>
    <row r="4044" ht="12">
      <c r="D4044" s="333"/>
    </row>
    <row r="4045" ht="12">
      <c r="D4045" s="333"/>
    </row>
    <row r="4046" ht="12">
      <c r="D4046" s="333"/>
    </row>
    <row r="4047" ht="12">
      <c r="D4047" s="333"/>
    </row>
    <row r="4048" ht="12">
      <c r="D4048" s="333"/>
    </row>
    <row r="4049" ht="12">
      <c r="D4049" s="333"/>
    </row>
    <row r="4050" ht="12">
      <c r="D4050" s="333"/>
    </row>
    <row r="4051" ht="12">
      <c r="D4051" s="333"/>
    </row>
    <row r="4052" ht="12">
      <c r="D4052" s="333"/>
    </row>
    <row r="4053" ht="12">
      <c r="D4053" s="333"/>
    </row>
    <row r="4054" ht="12">
      <c r="D4054" s="333"/>
    </row>
    <row r="4055" ht="12">
      <c r="D4055" s="333"/>
    </row>
    <row r="4056" ht="12">
      <c r="D4056" s="333"/>
    </row>
    <row r="4057" ht="12">
      <c r="D4057" s="333"/>
    </row>
    <row r="4058" ht="12">
      <c r="D4058" s="333"/>
    </row>
    <row r="4059" ht="12">
      <c r="D4059" s="333"/>
    </row>
    <row r="4060" ht="12">
      <c r="D4060" s="333"/>
    </row>
    <row r="4061" ht="12">
      <c r="D4061" s="333"/>
    </row>
    <row r="4062" ht="12">
      <c r="D4062" s="333"/>
    </row>
    <row r="4063" ht="12">
      <c r="D4063" s="333"/>
    </row>
    <row r="4064" ht="12">
      <c r="D4064" s="333"/>
    </row>
    <row r="4065" ht="12">
      <c r="D4065" s="333"/>
    </row>
    <row r="4066" ht="12">
      <c r="D4066" s="333"/>
    </row>
    <row r="4067" ht="12">
      <c r="D4067" s="333"/>
    </row>
    <row r="4068" ht="12">
      <c r="D4068" s="333"/>
    </row>
    <row r="4069" ht="12">
      <c r="D4069" s="333"/>
    </row>
    <row r="4070" ht="12">
      <c r="D4070" s="333"/>
    </row>
    <row r="4071" ht="12">
      <c r="D4071" s="333"/>
    </row>
    <row r="4072" ht="12">
      <c r="D4072" s="333"/>
    </row>
    <row r="4073" ht="12">
      <c r="D4073" s="333"/>
    </row>
    <row r="4074" ht="12">
      <c r="D4074" s="333"/>
    </row>
    <row r="4075" ht="12">
      <c r="D4075" s="333"/>
    </row>
    <row r="4076" ht="12">
      <c r="D4076" s="333"/>
    </row>
    <row r="4077" ht="12">
      <c r="D4077" s="333"/>
    </row>
    <row r="4078" ht="12">
      <c r="D4078" s="333"/>
    </row>
    <row r="4079" ht="12">
      <c r="D4079" s="333"/>
    </row>
    <row r="4080" ht="12">
      <c r="D4080" s="333"/>
    </row>
    <row r="4081" ht="12">
      <c r="D4081" s="333"/>
    </row>
    <row r="4082" ht="12">
      <c r="D4082" s="333"/>
    </row>
    <row r="4083" ht="12">
      <c r="D4083" s="333"/>
    </row>
    <row r="4084" ht="12">
      <c r="D4084" s="333"/>
    </row>
    <row r="4085" ht="12">
      <c r="D4085" s="333"/>
    </row>
    <row r="4086" ht="12">
      <c r="D4086" s="333"/>
    </row>
    <row r="4087" ht="12">
      <c r="D4087" s="333"/>
    </row>
    <row r="4088" ht="12">
      <c r="D4088" s="333"/>
    </row>
    <row r="4089" ht="12">
      <c r="D4089" s="333"/>
    </row>
    <row r="4090" ht="12">
      <c r="D4090" s="333"/>
    </row>
    <row r="4091" ht="12">
      <c r="D4091" s="333"/>
    </row>
    <row r="4092" ht="12">
      <c r="D4092" s="333"/>
    </row>
    <row r="4093" ht="12">
      <c r="D4093" s="333"/>
    </row>
    <row r="4094" ht="12">
      <c r="D4094" s="333"/>
    </row>
    <row r="4095" ht="12">
      <c r="D4095" s="333"/>
    </row>
    <row r="4096" ht="12">
      <c r="D4096" s="333"/>
    </row>
    <row r="4097" ht="12">
      <c r="D4097" s="333"/>
    </row>
    <row r="4098" ht="12">
      <c r="D4098" s="333"/>
    </row>
    <row r="4099" ht="12">
      <c r="D4099" s="333"/>
    </row>
    <row r="4100" ht="12">
      <c r="D4100" s="333"/>
    </row>
    <row r="4101" ht="12">
      <c r="D4101" s="333"/>
    </row>
    <row r="4102" ht="12">
      <c r="D4102" s="333"/>
    </row>
    <row r="4103" ht="12">
      <c r="D4103" s="333"/>
    </row>
    <row r="4104" ht="12">
      <c r="D4104" s="333"/>
    </row>
    <row r="4105" ht="12">
      <c r="D4105" s="333"/>
    </row>
    <row r="4106" ht="12">
      <c r="D4106" s="333"/>
    </row>
    <row r="4107" ht="12">
      <c r="D4107" s="333"/>
    </row>
    <row r="4108" ht="12">
      <c r="D4108" s="333"/>
    </row>
    <row r="4109" ht="12">
      <c r="D4109" s="333"/>
    </row>
    <row r="4110" ht="12">
      <c r="D4110" s="333"/>
    </row>
    <row r="4111" ht="12">
      <c r="D4111" s="333"/>
    </row>
    <row r="4112" ht="12">
      <c r="D4112" s="333"/>
    </row>
    <row r="4113" ht="12">
      <c r="D4113" s="333"/>
    </row>
    <row r="4114" ht="12">
      <c r="D4114" s="333"/>
    </row>
    <row r="4115" ht="12">
      <c r="D4115" s="333"/>
    </row>
    <row r="4116" ht="12">
      <c r="D4116" s="333"/>
    </row>
    <row r="4117" ht="12">
      <c r="D4117" s="333"/>
    </row>
    <row r="4118" ht="12">
      <c r="D4118" s="333"/>
    </row>
    <row r="4119" ht="12">
      <c r="D4119" s="333"/>
    </row>
    <row r="4120" ht="12">
      <c r="D4120" s="333"/>
    </row>
    <row r="4121" ht="12">
      <c r="D4121" s="333"/>
    </row>
    <row r="4122" ht="12">
      <c r="D4122" s="333"/>
    </row>
    <row r="4123" ht="12">
      <c r="D4123" s="333"/>
    </row>
    <row r="4124" ht="12">
      <c r="D4124" s="333"/>
    </row>
    <row r="4125" ht="12">
      <c r="D4125" s="333"/>
    </row>
    <row r="4126" ht="12">
      <c r="D4126" s="333"/>
    </row>
    <row r="4127" ht="12">
      <c r="D4127" s="333"/>
    </row>
    <row r="4128" ht="12">
      <c r="D4128" s="333"/>
    </row>
    <row r="4129" ht="12">
      <c r="D4129" s="333"/>
    </row>
    <row r="4130" ht="12">
      <c r="D4130" s="333"/>
    </row>
    <row r="4131" ht="12">
      <c r="D4131" s="333"/>
    </row>
    <row r="4132" ht="12">
      <c r="D4132" s="333"/>
    </row>
    <row r="4133" ht="12">
      <c r="D4133" s="333"/>
    </row>
    <row r="4134" ht="12">
      <c r="D4134" s="333"/>
    </row>
    <row r="4135" ht="12">
      <c r="D4135" s="333"/>
    </row>
    <row r="4136" ht="12">
      <c r="D4136" s="333"/>
    </row>
    <row r="4137" ht="12">
      <c r="D4137" s="333"/>
    </row>
    <row r="4138" ht="12">
      <c r="D4138" s="333"/>
    </row>
    <row r="4139" ht="12">
      <c r="D4139" s="333"/>
    </row>
    <row r="4140" ht="12">
      <c r="D4140" s="333"/>
    </row>
    <row r="4141" ht="12">
      <c r="D4141" s="333"/>
    </row>
    <row r="4142" ht="12">
      <c r="D4142" s="333"/>
    </row>
    <row r="4143" ht="12">
      <c r="D4143" s="333"/>
    </row>
    <row r="4144" ht="12">
      <c r="D4144" s="333"/>
    </row>
    <row r="4145" ht="12">
      <c r="D4145" s="333"/>
    </row>
    <row r="4146" ht="12">
      <c r="D4146" s="333"/>
    </row>
    <row r="4147" ht="12">
      <c r="D4147" s="333"/>
    </row>
    <row r="4148" ht="12">
      <c r="D4148" s="333"/>
    </row>
    <row r="4149" ht="12">
      <c r="D4149" s="333"/>
    </row>
    <row r="4150" ht="12">
      <c r="D4150" s="333"/>
    </row>
    <row r="4151" ht="12">
      <c r="D4151" s="333"/>
    </row>
    <row r="4152" ht="12">
      <c r="D4152" s="333"/>
    </row>
    <row r="4153" ht="12">
      <c r="D4153" s="333"/>
    </row>
    <row r="4154" ht="12">
      <c r="D4154" s="333"/>
    </row>
    <row r="4155" ht="12">
      <c r="D4155" s="333"/>
    </row>
    <row r="4156" ht="12">
      <c r="D4156" s="333"/>
    </row>
    <row r="4157" ht="12">
      <c r="D4157" s="333"/>
    </row>
    <row r="4158" ht="12">
      <c r="D4158" s="333"/>
    </row>
    <row r="4159" ht="12">
      <c r="D4159" s="333"/>
    </row>
    <row r="4160" ht="12">
      <c r="D4160" s="333"/>
    </row>
    <row r="4161" ht="12">
      <c r="D4161" s="333"/>
    </row>
    <row r="4162" ht="12">
      <c r="D4162" s="333"/>
    </row>
    <row r="4163" ht="12">
      <c r="D4163" s="333"/>
    </row>
    <row r="4164" ht="12">
      <c r="D4164" s="333"/>
    </row>
    <row r="4165" ht="12">
      <c r="D4165" s="333"/>
    </row>
    <row r="4166" ht="12">
      <c r="D4166" s="333"/>
    </row>
    <row r="4167" ht="12">
      <c r="D4167" s="333"/>
    </row>
    <row r="4168" ht="12">
      <c r="D4168" s="333"/>
    </row>
    <row r="4169" ht="12">
      <c r="D4169" s="333"/>
    </row>
    <row r="4170" ht="12">
      <c r="D4170" s="333"/>
    </row>
    <row r="4171" ht="12">
      <c r="D4171" s="333"/>
    </row>
    <row r="4172" ht="12">
      <c r="D4172" s="333"/>
    </row>
    <row r="4173" ht="12">
      <c r="D4173" s="333"/>
    </row>
    <row r="4174" ht="12">
      <c r="D4174" s="333"/>
    </row>
    <row r="4175" ht="12">
      <c r="D4175" s="333"/>
    </row>
    <row r="4176" ht="12">
      <c r="D4176" s="333"/>
    </row>
    <row r="4177" ht="12">
      <c r="D4177" s="333"/>
    </row>
    <row r="4178" ht="12">
      <c r="D4178" s="333"/>
    </row>
    <row r="4179" ht="12">
      <c r="D4179" s="333"/>
    </row>
    <row r="4180" ht="12">
      <c r="D4180" s="333"/>
    </row>
    <row r="4181" ht="12">
      <c r="D4181" s="333"/>
    </row>
    <row r="4182" ht="12">
      <c r="D4182" s="333"/>
    </row>
    <row r="4183" ht="12">
      <c r="D4183" s="333"/>
    </row>
    <row r="4184" ht="12">
      <c r="D4184" s="333"/>
    </row>
    <row r="4185" ht="12">
      <c r="D4185" s="333"/>
    </row>
    <row r="4186" ht="12">
      <c r="D4186" s="333"/>
    </row>
    <row r="4187" ht="12">
      <c r="D4187" s="333"/>
    </row>
    <row r="4188" ht="12">
      <c r="D4188" s="333"/>
    </row>
    <row r="4189" ht="12">
      <c r="D4189" s="333"/>
    </row>
    <row r="4190" ht="12">
      <c r="D4190" s="333"/>
    </row>
    <row r="4191" ht="12">
      <c r="D4191" s="333"/>
    </row>
    <row r="4192" ht="12">
      <c r="D4192" s="333"/>
    </row>
    <row r="4193" ht="12">
      <c r="D4193" s="333"/>
    </row>
    <row r="4194" ht="12">
      <c r="D4194" s="333"/>
    </row>
    <row r="4195" ht="12">
      <c r="D4195" s="333"/>
    </row>
    <row r="4196" ht="12">
      <c r="D4196" s="333"/>
    </row>
    <row r="4197" ht="12">
      <c r="D4197" s="333"/>
    </row>
    <row r="4198" ht="12">
      <c r="D4198" s="333"/>
    </row>
    <row r="4199" ht="12">
      <c r="D4199" s="333"/>
    </row>
    <row r="4200" ht="12">
      <c r="D4200" s="333"/>
    </row>
    <row r="4201" ht="12">
      <c r="D4201" s="333"/>
    </row>
    <row r="4202" ht="12">
      <c r="D4202" s="333"/>
    </row>
    <row r="4203" ht="12">
      <c r="D4203" s="333"/>
    </row>
    <row r="4204" ht="12">
      <c r="D4204" s="333"/>
    </row>
    <row r="4205" ht="12">
      <c r="D4205" s="333"/>
    </row>
    <row r="4206" ht="12">
      <c r="D4206" s="333"/>
    </row>
    <row r="4207" ht="12">
      <c r="D4207" s="333"/>
    </row>
    <row r="4208" ht="12">
      <c r="D4208" s="333"/>
    </row>
    <row r="4209" ht="12">
      <c r="D4209" s="333"/>
    </row>
    <row r="4210" ht="12">
      <c r="D4210" s="333"/>
    </row>
    <row r="4211" ht="12">
      <c r="D4211" s="333"/>
    </row>
    <row r="4212" ht="12">
      <c r="D4212" s="333"/>
    </row>
    <row r="4213" ht="12">
      <c r="D4213" s="333"/>
    </row>
    <row r="4214" ht="12">
      <c r="D4214" s="333"/>
    </row>
    <row r="4215" ht="12">
      <c r="D4215" s="333"/>
    </row>
    <row r="4216" ht="12">
      <c r="D4216" s="333"/>
    </row>
    <row r="4217" ht="12">
      <c r="D4217" s="333"/>
    </row>
    <row r="4218" ht="12">
      <c r="D4218" s="333"/>
    </row>
    <row r="4219" ht="12">
      <c r="D4219" s="333"/>
    </row>
    <row r="4220" ht="12">
      <c r="D4220" s="333"/>
    </row>
    <row r="4221" ht="12">
      <c r="D4221" s="333"/>
    </row>
    <row r="4222" ht="12">
      <c r="D4222" s="333"/>
    </row>
    <row r="4223" ht="12">
      <c r="D4223" s="333"/>
    </row>
    <row r="4224" ht="12">
      <c r="D4224" s="333"/>
    </row>
    <row r="4225" ht="12">
      <c r="D4225" s="333"/>
    </row>
    <row r="4226" ht="12">
      <c r="D4226" s="333"/>
    </row>
    <row r="4227" ht="12">
      <c r="D4227" s="333"/>
    </row>
    <row r="4228" ht="12">
      <c r="D4228" s="333"/>
    </row>
    <row r="4229" ht="12">
      <c r="D4229" s="333"/>
    </row>
    <row r="4230" ht="12">
      <c r="D4230" s="333"/>
    </row>
    <row r="4231" ht="12">
      <c r="D4231" s="333"/>
    </row>
    <row r="4232" ht="12">
      <c r="D4232" s="333"/>
    </row>
    <row r="4233" ht="12">
      <c r="D4233" s="333"/>
    </row>
    <row r="4234" ht="12">
      <c r="D4234" s="333"/>
    </row>
    <row r="4235" ht="12">
      <c r="D4235" s="333"/>
    </row>
    <row r="4236" ht="12">
      <c r="D4236" s="333"/>
    </row>
    <row r="4237" ht="12">
      <c r="D4237" s="333"/>
    </row>
    <row r="4238" ht="12">
      <c r="D4238" s="333"/>
    </row>
    <row r="4239" ht="12">
      <c r="D4239" s="333"/>
    </row>
    <row r="4240" ht="12">
      <c r="D4240" s="333"/>
    </row>
    <row r="4241" ht="12">
      <c r="D4241" s="333"/>
    </row>
    <row r="4242" ht="12">
      <c r="D4242" s="333"/>
    </row>
    <row r="4243" ht="12">
      <c r="D4243" s="333"/>
    </row>
    <row r="4244" ht="12">
      <c r="D4244" s="333"/>
    </row>
    <row r="4245" ht="12">
      <c r="D4245" s="333"/>
    </row>
    <row r="4246" ht="12">
      <c r="D4246" s="333"/>
    </row>
    <row r="4247" ht="12">
      <c r="D4247" s="333"/>
    </row>
    <row r="4248" ht="12">
      <c r="D4248" s="333"/>
    </row>
    <row r="4249" ht="12">
      <c r="D4249" s="333"/>
    </row>
    <row r="4250" ht="12">
      <c r="D4250" s="333"/>
    </row>
    <row r="4251" ht="12">
      <c r="D4251" s="333"/>
    </row>
    <row r="4252" ht="12">
      <c r="D4252" s="333"/>
    </row>
    <row r="4253" ht="12">
      <c r="D4253" s="333"/>
    </row>
    <row r="4254" ht="12">
      <c r="D4254" s="333"/>
    </row>
    <row r="4255" ht="12">
      <c r="D4255" s="333"/>
    </row>
    <row r="4256" ht="12">
      <c r="D4256" s="333"/>
    </row>
    <row r="4257" ht="12">
      <c r="D4257" s="333"/>
    </row>
    <row r="4258" ht="12">
      <c r="D4258" s="333"/>
    </row>
    <row r="4259" ht="12">
      <c r="D4259" s="333"/>
    </row>
    <row r="4260" ht="12">
      <c r="D4260" s="333"/>
    </row>
    <row r="4261" ht="12">
      <c r="D4261" s="333"/>
    </row>
    <row r="4262" ht="12">
      <c r="D4262" s="333"/>
    </row>
    <row r="4263" ht="12">
      <c r="D4263" s="333"/>
    </row>
    <row r="4264" ht="12">
      <c r="D4264" s="333"/>
    </row>
    <row r="4265" ht="12">
      <c r="D4265" s="333"/>
    </row>
    <row r="4266" ht="12">
      <c r="D4266" s="333"/>
    </row>
    <row r="4267" ht="12">
      <c r="D4267" s="333"/>
    </row>
    <row r="4268" ht="12">
      <c r="D4268" s="333"/>
    </row>
    <row r="4269" ht="12">
      <c r="D4269" s="333"/>
    </row>
    <row r="4270" ht="12">
      <c r="D4270" s="333"/>
    </row>
    <row r="4271" ht="12">
      <c r="D4271" s="333"/>
    </row>
    <row r="4272" ht="12">
      <c r="D4272" s="333"/>
    </row>
    <row r="4273" ht="12">
      <c r="D4273" s="333"/>
    </row>
    <row r="4274" ht="12">
      <c r="D4274" s="333"/>
    </row>
    <row r="4275" ht="12">
      <c r="D4275" s="333"/>
    </row>
    <row r="4276" ht="12">
      <c r="D4276" s="333"/>
    </row>
    <row r="4277" ht="12">
      <c r="D4277" s="333"/>
    </row>
    <row r="4278" ht="12">
      <c r="D4278" s="333"/>
    </row>
    <row r="4279" ht="12">
      <c r="D4279" s="333"/>
    </row>
    <row r="4280" ht="12">
      <c r="D4280" s="333"/>
    </row>
    <row r="4281" ht="12">
      <c r="D4281" s="333"/>
    </row>
    <row r="4282" ht="12">
      <c r="D4282" s="333"/>
    </row>
    <row r="4283" ht="12">
      <c r="D4283" s="333"/>
    </row>
    <row r="4284" ht="12">
      <c r="D4284" s="333"/>
    </row>
    <row r="4285" ht="12">
      <c r="D4285" s="333"/>
    </row>
    <row r="4286" ht="12">
      <c r="D4286" s="333"/>
    </row>
    <row r="4287" ht="12">
      <c r="D4287" s="333"/>
    </row>
    <row r="4288" ht="12">
      <c r="D4288" s="333"/>
    </row>
    <row r="4289" ht="12">
      <c r="D4289" s="333"/>
    </row>
    <row r="4290" ht="12">
      <c r="D4290" s="333"/>
    </row>
    <row r="4291" ht="12">
      <c r="D4291" s="333"/>
    </row>
    <row r="4292" ht="12">
      <c r="D4292" s="333"/>
    </row>
    <row r="4293" ht="12">
      <c r="D4293" s="333"/>
    </row>
    <row r="4294" ht="12">
      <c r="D4294" s="333"/>
    </row>
    <row r="4295" ht="12">
      <c r="D4295" s="333"/>
    </row>
    <row r="4296" ht="12">
      <c r="D4296" s="333"/>
    </row>
    <row r="4297" ht="12">
      <c r="D4297" s="333"/>
    </row>
    <row r="4298" ht="12">
      <c r="D4298" s="333"/>
    </row>
    <row r="4299" ht="12">
      <c r="D4299" s="333"/>
    </row>
    <row r="4300" ht="12">
      <c r="D4300" s="333"/>
    </row>
    <row r="4301" ht="12">
      <c r="D4301" s="333"/>
    </row>
    <row r="4302" ht="12">
      <c r="D4302" s="333"/>
    </row>
    <row r="4303" ht="12">
      <c r="D4303" s="333"/>
    </row>
    <row r="4304" ht="12">
      <c r="D4304" s="333"/>
    </row>
    <row r="4305" ht="12">
      <c r="D4305" s="333"/>
    </row>
    <row r="4306" ht="12">
      <c r="D4306" s="333"/>
    </row>
    <row r="4307" ht="12">
      <c r="D4307" s="333"/>
    </row>
    <row r="4308" ht="12">
      <c r="D4308" s="333"/>
    </row>
    <row r="4309" ht="12">
      <c r="D4309" s="333"/>
    </row>
    <row r="4310" ht="12">
      <c r="D4310" s="333"/>
    </row>
    <row r="4311" ht="12">
      <c r="D4311" s="333"/>
    </row>
    <row r="4312" ht="12">
      <c r="D4312" s="333"/>
    </row>
    <row r="4313" ht="12">
      <c r="D4313" s="333"/>
    </row>
    <row r="4314" ht="12">
      <c r="D4314" s="333"/>
    </row>
    <row r="4315" ht="12">
      <c r="D4315" s="333"/>
    </row>
    <row r="4316" ht="12">
      <c r="D4316" s="333"/>
    </row>
    <row r="4317" ht="12">
      <c r="D4317" s="333"/>
    </row>
    <row r="4318" ht="12">
      <c r="D4318" s="333"/>
    </row>
    <row r="4319" ht="12">
      <c r="D4319" s="333"/>
    </row>
    <row r="4320" ht="12">
      <c r="D4320" s="333"/>
    </row>
    <row r="4321" ht="12">
      <c r="D4321" s="333"/>
    </row>
    <row r="4322" ht="12">
      <c r="D4322" s="333"/>
    </row>
    <row r="4323" ht="12">
      <c r="D4323" s="333"/>
    </row>
    <row r="4324" ht="12">
      <c r="D4324" s="333"/>
    </row>
    <row r="4325" ht="12">
      <c r="D4325" s="333"/>
    </row>
    <row r="4326" ht="12">
      <c r="D4326" s="333"/>
    </row>
    <row r="4327" ht="12">
      <c r="D4327" s="333"/>
    </row>
    <row r="4328" ht="12">
      <c r="D4328" s="333"/>
    </row>
    <row r="4329" ht="12">
      <c r="D4329" s="333"/>
    </row>
    <row r="4330" ht="12">
      <c r="D4330" s="333"/>
    </row>
    <row r="4331" ht="12">
      <c r="D4331" s="333"/>
    </row>
    <row r="4332" ht="12">
      <c r="D4332" s="333"/>
    </row>
    <row r="4333" ht="12">
      <c r="D4333" s="333"/>
    </row>
    <row r="4334" ht="12">
      <c r="D4334" s="333"/>
    </row>
    <row r="4335" ht="12">
      <c r="D4335" s="333"/>
    </row>
    <row r="4336" ht="12">
      <c r="D4336" s="333"/>
    </row>
    <row r="4337" ht="12">
      <c r="D4337" s="333"/>
    </row>
    <row r="4338" ht="12">
      <c r="D4338" s="333"/>
    </row>
    <row r="4339" ht="12">
      <c r="D4339" s="333"/>
    </row>
    <row r="4340" ht="12">
      <c r="D4340" s="333"/>
    </row>
    <row r="4341" ht="12">
      <c r="D4341" s="333"/>
    </row>
    <row r="4342" ht="12">
      <c r="D4342" s="333"/>
    </row>
    <row r="4343" ht="12">
      <c r="D4343" s="333"/>
    </row>
    <row r="4344" ht="12">
      <c r="D4344" s="333"/>
    </row>
    <row r="4345" ht="12">
      <c r="D4345" s="333"/>
    </row>
    <row r="4346" ht="12">
      <c r="D4346" s="333"/>
    </row>
    <row r="4347" ht="12">
      <c r="D4347" s="333"/>
    </row>
    <row r="4348" ht="12">
      <c r="D4348" s="333"/>
    </row>
    <row r="4349" ht="12">
      <c r="D4349" s="333"/>
    </row>
    <row r="4350" ht="12">
      <c r="D4350" s="333"/>
    </row>
    <row r="4351" ht="12">
      <c r="D4351" s="333"/>
    </row>
    <row r="4352" ht="12">
      <c r="D4352" s="333"/>
    </row>
    <row r="4353" ht="12">
      <c r="D4353" s="333"/>
    </row>
    <row r="4354" ht="12">
      <c r="D4354" s="333"/>
    </row>
    <row r="4355" ht="12">
      <c r="D4355" s="333"/>
    </row>
    <row r="4356" ht="12">
      <c r="D4356" s="333"/>
    </row>
    <row r="4357" ht="12">
      <c r="D4357" s="333"/>
    </row>
    <row r="4358" ht="12">
      <c r="D4358" s="333"/>
    </row>
    <row r="4359" ht="12">
      <c r="D4359" s="333"/>
    </row>
    <row r="4360" ht="12">
      <c r="D4360" s="333"/>
    </row>
    <row r="4361" ht="12">
      <c r="D4361" s="333"/>
    </row>
    <row r="4362" ht="12">
      <c r="D4362" s="333"/>
    </row>
    <row r="4363" ht="12">
      <c r="D4363" s="333"/>
    </row>
    <row r="4364" ht="12">
      <c r="D4364" s="333"/>
    </row>
    <row r="4365" ht="12">
      <c r="D4365" s="333"/>
    </row>
    <row r="4366" ht="12">
      <c r="D4366" s="333"/>
    </row>
    <row r="4367" ht="12">
      <c r="D4367" s="333"/>
    </row>
    <row r="4368" ht="12">
      <c r="D4368" s="333"/>
    </row>
    <row r="4369" ht="12">
      <c r="D4369" s="333"/>
    </row>
    <row r="4370" ht="12">
      <c r="D4370" s="333"/>
    </row>
    <row r="4371" ht="12">
      <c r="D4371" s="333"/>
    </row>
    <row r="4372" ht="12">
      <c r="D4372" s="333"/>
    </row>
    <row r="4373" ht="12">
      <c r="D4373" s="333"/>
    </row>
    <row r="4374" ht="12">
      <c r="D4374" s="333"/>
    </row>
    <row r="4375" ht="12">
      <c r="D4375" s="333"/>
    </row>
    <row r="4376" ht="12">
      <c r="D4376" s="333"/>
    </row>
    <row r="4377" ht="12">
      <c r="D4377" s="333"/>
    </row>
    <row r="4378" ht="12">
      <c r="D4378" s="333"/>
    </row>
    <row r="4379" ht="12">
      <c r="D4379" s="333"/>
    </row>
    <row r="4380" ht="12">
      <c r="D4380" s="333"/>
    </row>
    <row r="4381" ht="12">
      <c r="D4381" s="333"/>
    </row>
    <row r="4382" ht="12">
      <c r="D4382" s="333"/>
    </row>
    <row r="4383" ht="12">
      <c r="D4383" s="333"/>
    </row>
    <row r="4384" ht="12">
      <c r="D4384" s="333"/>
    </row>
    <row r="4385" ht="12">
      <c r="D4385" s="333"/>
    </row>
    <row r="4386" ht="12">
      <c r="D4386" s="333"/>
    </row>
    <row r="4387" ht="12">
      <c r="D4387" s="333"/>
    </row>
    <row r="4388" ht="12">
      <c r="D4388" s="333"/>
    </row>
    <row r="4389" ht="12">
      <c r="D4389" s="333"/>
    </row>
    <row r="4390" ht="12">
      <c r="D4390" s="333"/>
    </row>
    <row r="4391" ht="12">
      <c r="D4391" s="333"/>
    </row>
    <row r="4392" ht="12">
      <c r="D4392" s="333"/>
    </row>
    <row r="4393" ht="12">
      <c r="D4393" s="333"/>
    </row>
    <row r="4394" ht="12">
      <c r="D4394" s="333"/>
    </row>
    <row r="4395" ht="12">
      <c r="D4395" s="333"/>
    </row>
    <row r="4396" ht="12">
      <c r="D4396" s="333"/>
    </row>
    <row r="4397" ht="12">
      <c r="D4397" s="333"/>
    </row>
    <row r="4398" ht="12">
      <c r="D4398" s="333"/>
    </row>
    <row r="4399" ht="12">
      <c r="D4399" s="333"/>
    </row>
    <row r="4400" ht="12">
      <c r="D4400" s="333"/>
    </row>
    <row r="4401" ht="12">
      <c r="D4401" s="333"/>
    </row>
    <row r="4402" ht="12">
      <c r="D4402" s="333"/>
    </row>
    <row r="4403" ht="12">
      <c r="D4403" s="333"/>
    </row>
    <row r="4404" ht="12">
      <c r="D4404" s="333"/>
    </row>
    <row r="4405" ht="12">
      <c r="D4405" s="333"/>
    </row>
    <row r="4406" ht="12">
      <c r="D4406" s="333"/>
    </row>
    <row r="4407" ht="12">
      <c r="D4407" s="333"/>
    </row>
    <row r="4408" ht="12">
      <c r="D4408" s="333"/>
    </row>
    <row r="4409" ht="12">
      <c r="D4409" s="333"/>
    </row>
    <row r="4410" ht="12">
      <c r="D4410" s="333"/>
    </row>
    <row r="4411" ht="12">
      <c r="D4411" s="333"/>
    </row>
    <row r="4412" ht="12">
      <c r="D4412" s="333"/>
    </row>
    <row r="4413" ht="12">
      <c r="D4413" s="333"/>
    </row>
    <row r="4414" ht="12">
      <c r="D4414" s="333"/>
    </row>
    <row r="4415" ht="12">
      <c r="D4415" s="333"/>
    </row>
    <row r="4416" ht="12">
      <c r="D4416" s="333"/>
    </row>
    <row r="4417" ht="12">
      <c r="D4417" s="333"/>
    </row>
    <row r="4418" ht="12">
      <c r="D4418" s="333"/>
    </row>
    <row r="4419" ht="12">
      <c r="D4419" s="333"/>
    </row>
    <row r="4420" ht="12">
      <c r="D4420" s="333"/>
    </row>
    <row r="4421" ht="12">
      <c r="D4421" s="333"/>
    </row>
    <row r="4422" ht="12">
      <c r="D4422" s="333"/>
    </row>
    <row r="4423" ht="12">
      <c r="D4423" s="333"/>
    </row>
    <row r="4424" ht="12">
      <c r="D4424" s="333"/>
    </row>
    <row r="4425" ht="12">
      <c r="D4425" s="333"/>
    </row>
    <row r="4426" ht="12">
      <c r="D4426" s="333"/>
    </row>
    <row r="4427" ht="12">
      <c r="D4427" s="333"/>
    </row>
    <row r="4428" ht="12">
      <c r="D4428" s="333"/>
    </row>
    <row r="4429" ht="12">
      <c r="D4429" s="333"/>
    </row>
    <row r="4430" ht="12">
      <c r="D4430" s="333"/>
    </row>
    <row r="4431" ht="12">
      <c r="D4431" s="333"/>
    </row>
    <row r="4432" ht="12">
      <c r="D4432" s="333"/>
    </row>
    <row r="4433" ht="12">
      <c r="D4433" s="333"/>
    </row>
    <row r="4434" ht="12">
      <c r="D4434" s="333"/>
    </row>
    <row r="4435" ht="12">
      <c r="D4435" s="333"/>
    </row>
    <row r="4436" ht="12">
      <c r="D4436" s="333"/>
    </row>
    <row r="4437" ht="12">
      <c r="D4437" s="333"/>
    </row>
    <row r="4438" ht="12">
      <c r="D4438" s="333"/>
    </row>
    <row r="4439" ht="12">
      <c r="D4439" s="333"/>
    </row>
    <row r="4440" ht="12">
      <c r="D4440" s="333"/>
    </row>
    <row r="4441" ht="12">
      <c r="D4441" s="333"/>
    </row>
    <row r="4442" ht="12">
      <c r="D4442" s="333"/>
    </row>
    <row r="4443" ht="12">
      <c r="D4443" s="333"/>
    </row>
    <row r="4444" ht="12">
      <c r="D4444" s="333"/>
    </row>
    <row r="4445" ht="12">
      <c r="D4445" s="333"/>
    </row>
    <row r="4446" ht="12">
      <c r="D4446" s="333"/>
    </row>
    <row r="4447" ht="12">
      <c r="D4447" s="333"/>
    </row>
    <row r="4448" ht="12">
      <c r="D4448" s="333"/>
    </row>
    <row r="4449" ht="12">
      <c r="D4449" s="333"/>
    </row>
    <row r="4450" ht="12">
      <c r="D4450" s="333"/>
    </row>
    <row r="4451" ht="12">
      <c r="D4451" s="333"/>
    </row>
    <row r="4452" ht="12">
      <c r="D4452" s="333"/>
    </row>
    <row r="4453" ht="12">
      <c r="D4453" s="333"/>
    </row>
    <row r="4454" ht="12">
      <c r="D4454" s="333"/>
    </row>
    <row r="4455" ht="12">
      <c r="D4455" s="333"/>
    </row>
    <row r="4456" ht="12">
      <c r="D4456" s="333"/>
    </row>
    <row r="4457" ht="12">
      <c r="D4457" s="333"/>
    </row>
    <row r="4458" ht="12">
      <c r="D4458" s="333"/>
    </row>
    <row r="4459" ht="12">
      <c r="D4459" s="333"/>
    </row>
    <row r="4460" ht="12">
      <c r="D4460" s="333"/>
    </row>
    <row r="4461" ht="12">
      <c r="D4461" s="333"/>
    </row>
    <row r="4462" ht="12">
      <c r="D4462" s="333"/>
    </row>
    <row r="4463" ht="12">
      <c r="D4463" s="333"/>
    </row>
    <row r="4464" ht="12">
      <c r="D4464" s="333"/>
    </row>
    <row r="4465" ht="12">
      <c r="D4465" s="333"/>
    </row>
    <row r="4466" ht="12">
      <c r="D4466" s="333"/>
    </row>
    <row r="4467" ht="12">
      <c r="D4467" s="333"/>
    </row>
    <row r="4468" ht="12">
      <c r="D4468" s="333"/>
    </row>
    <row r="4469" ht="12">
      <c r="D4469" s="333"/>
    </row>
    <row r="4470" ht="12">
      <c r="D4470" s="333"/>
    </row>
    <row r="4471" ht="12">
      <c r="D4471" s="333"/>
    </row>
    <row r="4472" ht="12">
      <c r="D4472" s="333"/>
    </row>
    <row r="4473" ht="12">
      <c r="D4473" s="333"/>
    </row>
    <row r="4474" ht="12">
      <c r="D4474" s="333"/>
    </row>
    <row r="4475" ht="12">
      <c r="D4475" s="333"/>
    </row>
    <row r="4476" ht="12">
      <c r="D4476" s="333"/>
    </row>
    <row r="4477" ht="12">
      <c r="D4477" s="333"/>
    </row>
    <row r="4478" ht="12">
      <c r="D4478" s="333"/>
    </row>
    <row r="4479" ht="12">
      <c r="D4479" s="333"/>
    </row>
    <row r="4480" ht="12">
      <c r="D4480" s="333"/>
    </row>
    <row r="4481" ht="12">
      <c r="D4481" s="333"/>
    </row>
    <row r="4482" ht="12">
      <c r="D4482" s="333"/>
    </row>
    <row r="4483" ht="12">
      <c r="D4483" s="333"/>
    </row>
    <row r="4484" ht="12">
      <c r="D4484" s="333"/>
    </row>
    <row r="4485" ht="12">
      <c r="D4485" s="333"/>
    </row>
    <row r="4486" ht="12">
      <c r="D4486" s="333"/>
    </row>
    <row r="4487" ht="12">
      <c r="D4487" s="333"/>
    </row>
    <row r="4488" ht="12">
      <c r="D4488" s="333"/>
    </row>
    <row r="4489" ht="12">
      <c r="D4489" s="333"/>
    </row>
    <row r="4490" ht="12">
      <c r="D4490" s="333"/>
    </row>
    <row r="4491" ht="12">
      <c r="D4491" s="333"/>
    </row>
    <row r="4492" ht="12">
      <c r="D4492" s="333"/>
    </row>
    <row r="4493" ht="12">
      <c r="D4493" s="333"/>
    </row>
    <row r="4494" ht="12">
      <c r="D4494" s="333"/>
    </row>
    <row r="4495" ht="12">
      <c r="D4495" s="333"/>
    </row>
    <row r="4496" ht="12">
      <c r="D4496" s="333"/>
    </row>
    <row r="4497" ht="12">
      <c r="D4497" s="333"/>
    </row>
    <row r="4498" ht="12">
      <c r="D4498" s="333"/>
    </row>
    <row r="4499" ht="12">
      <c r="D4499" s="333"/>
    </row>
    <row r="4500" ht="12">
      <c r="D4500" s="333"/>
    </row>
    <row r="4501" ht="12">
      <c r="D4501" s="333"/>
    </row>
    <row r="4502" ht="12">
      <c r="D4502" s="333"/>
    </row>
    <row r="4503" ht="12">
      <c r="D4503" s="333"/>
    </row>
    <row r="4504" ht="12">
      <c r="D4504" s="333"/>
    </row>
    <row r="4505" ht="12">
      <c r="D4505" s="333"/>
    </row>
    <row r="4506" ht="12">
      <c r="D4506" s="333"/>
    </row>
    <row r="4507" ht="12">
      <c r="D4507" s="333"/>
    </row>
    <row r="4508" ht="12">
      <c r="D4508" s="333"/>
    </row>
    <row r="4509" ht="12">
      <c r="D4509" s="333"/>
    </row>
    <row r="4510" ht="12">
      <c r="D4510" s="333"/>
    </row>
    <row r="4511" ht="12">
      <c r="D4511" s="333"/>
    </row>
    <row r="4512" ht="12">
      <c r="D4512" s="333"/>
    </row>
    <row r="4513" ht="12">
      <c r="D4513" s="333"/>
    </row>
    <row r="4514" ht="12">
      <c r="D4514" s="333"/>
    </row>
    <row r="4515" ht="12">
      <c r="D4515" s="333"/>
    </row>
    <row r="4516" ht="12">
      <c r="D4516" s="333"/>
    </row>
    <row r="4517" ht="12">
      <c r="D4517" s="333"/>
    </row>
    <row r="4518" ht="12">
      <c r="D4518" s="333"/>
    </row>
    <row r="4519" ht="12">
      <c r="D4519" s="333"/>
    </row>
    <row r="4520" ht="12">
      <c r="D4520" s="333"/>
    </row>
    <row r="4521" ht="12">
      <c r="D4521" s="333"/>
    </row>
    <row r="4522" ht="12">
      <c r="D4522" s="333"/>
    </row>
    <row r="4523" ht="12">
      <c r="D4523" s="333"/>
    </row>
    <row r="4524" ht="12">
      <c r="D4524" s="333"/>
    </row>
    <row r="4525" ht="12">
      <c r="D4525" s="333"/>
    </row>
    <row r="4526" ht="12">
      <c r="D4526" s="333"/>
    </row>
    <row r="4527" ht="12">
      <c r="D4527" s="333"/>
    </row>
    <row r="4528" ht="12">
      <c r="D4528" s="333"/>
    </row>
    <row r="4529" ht="12">
      <c r="D4529" s="333"/>
    </row>
    <row r="4530" ht="12">
      <c r="D4530" s="333"/>
    </row>
    <row r="4531" ht="12">
      <c r="D4531" s="333"/>
    </row>
    <row r="4532" ht="12">
      <c r="D4532" s="333"/>
    </row>
    <row r="4533" ht="12">
      <c r="D4533" s="333"/>
    </row>
    <row r="4534" ht="12">
      <c r="D4534" s="333"/>
    </row>
    <row r="4535" ht="12">
      <c r="D4535" s="333"/>
    </row>
    <row r="4536" ht="12">
      <c r="D4536" s="333"/>
    </row>
    <row r="4537" ht="12">
      <c r="D4537" s="333"/>
    </row>
    <row r="4538" ht="12">
      <c r="D4538" s="333"/>
    </row>
    <row r="4539" ht="12">
      <c r="D4539" s="333"/>
    </row>
    <row r="4540" ht="12">
      <c r="D4540" s="333"/>
    </row>
    <row r="4541" ht="12">
      <c r="D4541" s="333"/>
    </row>
    <row r="4542" ht="12">
      <c r="D4542" s="333"/>
    </row>
    <row r="4543" ht="12">
      <c r="D4543" s="333"/>
    </row>
    <row r="4544" ht="12">
      <c r="D4544" s="333"/>
    </row>
    <row r="4545" ht="12">
      <c r="D4545" s="333"/>
    </row>
    <row r="4546" ht="12">
      <c r="D4546" s="333"/>
    </row>
    <row r="4547" ht="12">
      <c r="D4547" s="333"/>
    </row>
    <row r="4548" ht="12">
      <c r="D4548" s="333"/>
    </row>
    <row r="4549" ht="12">
      <c r="D4549" s="333"/>
    </row>
    <row r="4550" ht="12">
      <c r="D4550" s="333"/>
    </row>
    <row r="4551" ht="12">
      <c r="D4551" s="333"/>
    </row>
    <row r="4552" ht="12">
      <c r="D4552" s="333"/>
    </row>
    <row r="4553" ht="12">
      <c r="D4553" s="333"/>
    </row>
    <row r="4554" ht="12">
      <c r="D4554" s="333"/>
    </row>
    <row r="4555" ht="12">
      <c r="D4555" s="333"/>
    </row>
    <row r="4556" ht="12">
      <c r="D4556" s="333"/>
    </row>
    <row r="4557" ht="12">
      <c r="D4557" s="333"/>
    </row>
    <row r="4558" ht="12">
      <c r="D4558" s="333"/>
    </row>
    <row r="4559" ht="12">
      <c r="D4559" s="333"/>
    </row>
    <row r="4560" ht="12">
      <c r="D4560" s="333"/>
    </row>
    <row r="4561" ht="12">
      <c r="D4561" s="333"/>
    </row>
    <row r="4562" ht="12">
      <c r="D4562" s="333"/>
    </row>
    <row r="4563" ht="12">
      <c r="D4563" s="333"/>
    </row>
    <row r="4564" ht="12">
      <c r="D4564" s="333"/>
    </row>
    <row r="4565" ht="12">
      <c r="D4565" s="333"/>
    </row>
    <row r="4566" ht="12">
      <c r="D4566" s="333"/>
    </row>
    <row r="4567" ht="12">
      <c r="D4567" s="333"/>
    </row>
    <row r="4568" ht="12">
      <c r="D4568" s="333"/>
    </row>
    <row r="4569" ht="12">
      <c r="D4569" s="333"/>
    </row>
    <row r="4570" ht="12">
      <c r="D4570" s="333"/>
    </row>
    <row r="4571" ht="12">
      <c r="D4571" s="333"/>
    </row>
    <row r="4572" ht="12">
      <c r="D4572" s="333"/>
    </row>
    <row r="4573" ht="12">
      <c r="D4573" s="333"/>
    </row>
    <row r="4574" ht="12">
      <c r="D4574" s="333"/>
    </row>
    <row r="4575" ht="12">
      <c r="D4575" s="333"/>
    </row>
    <row r="4576" ht="12">
      <c r="D4576" s="333"/>
    </row>
    <row r="4577" ht="12">
      <c r="D4577" s="333"/>
    </row>
    <row r="4578" ht="12">
      <c r="D4578" s="333"/>
    </row>
    <row r="4579" ht="12">
      <c r="D4579" s="333"/>
    </row>
    <row r="4580" ht="12">
      <c r="D4580" s="333"/>
    </row>
    <row r="4581" ht="12">
      <c r="D4581" s="333"/>
    </row>
    <row r="4582" ht="12">
      <c r="D4582" s="333"/>
    </row>
    <row r="4583" ht="12">
      <c r="D4583" s="333"/>
    </row>
    <row r="4584" ht="12">
      <c r="D4584" s="333"/>
    </row>
    <row r="4585" ht="12">
      <c r="D4585" s="333"/>
    </row>
    <row r="4586" ht="12">
      <c r="D4586" s="333"/>
    </row>
    <row r="4587" ht="12">
      <c r="D4587" s="333"/>
    </row>
    <row r="4588" ht="12">
      <c r="D4588" s="333"/>
    </row>
    <row r="4589" ht="12">
      <c r="D4589" s="333"/>
    </row>
    <row r="4590" ht="12">
      <c r="D4590" s="333"/>
    </row>
    <row r="4591" ht="12">
      <c r="D4591" s="333"/>
    </row>
    <row r="4592" ht="12">
      <c r="D4592" s="333"/>
    </row>
    <row r="4593" ht="12">
      <c r="D4593" s="333"/>
    </row>
    <row r="4594" ht="12">
      <c r="D4594" s="333"/>
    </row>
    <row r="4595" ht="12">
      <c r="D4595" s="333"/>
    </row>
    <row r="4596" ht="12">
      <c r="D4596" s="333"/>
    </row>
    <row r="4597" ht="12">
      <c r="D4597" s="333"/>
    </row>
    <row r="4598" ht="12">
      <c r="D4598" s="333"/>
    </row>
    <row r="4599" ht="12">
      <c r="D4599" s="333"/>
    </row>
    <row r="4600" ht="12">
      <c r="D4600" s="333"/>
    </row>
    <row r="4601" ht="12">
      <c r="D4601" s="333"/>
    </row>
    <row r="4602" ht="12">
      <c r="D4602" s="333"/>
    </row>
    <row r="4603" ht="12">
      <c r="D4603" s="333"/>
    </row>
    <row r="4604" ht="12">
      <c r="D4604" s="333"/>
    </row>
    <row r="4605" ht="12">
      <c r="D4605" s="333"/>
    </row>
    <row r="4606" ht="12">
      <c r="D4606" s="333"/>
    </row>
    <row r="4607" ht="12">
      <c r="D4607" s="333"/>
    </row>
    <row r="4608" ht="12">
      <c r="D4608" s="333"/>
    </row>
    <row r="4609" ht="12">
      <c r="D4609" s="333"/>
    </row>
    <row r="4610" ht="12">
      <c r="D4610" s="333"/>
    </row>
    <row r="4611" ht="12">
      <c r="D4611" s="333"/>
    </row>
    <row r="4612" ht="12">
      <c r="D4612" s="333"/>
    </row>
    <row r="4613" ht="12">
      <c r="D4613" s="333"/>
    </row>
    <row r="4614" ht="12">
      <c r="D4614" s="333"/>
    </row>
    <row r="4615" ht="12">
      <c r="D4615" s="333"/>
    </row>
    <row r="4616" ht="12">
      <c r="D4616" s="333"/>
    </row>
    <row r="4617" ht="12">
      <c r="D4617" s="333"/>
    </row>
    <row r="4618" ht="12">
      <c r="D4618" s="333"/>
    </row>
    <row r="4619" ht="12">
      <c r="D4619" s="333"/>
    </row>
    <row r="4620" ht="12">
      <c r="D4620" s="333"/>
    </row>
    <row r="4621" ht="12">
      <c r="D4621" s="333"/>
    </row>
    <row r="4622" ht="12">
      <c r="D4622" s="333"/>
    </row>
    <row r="4623" ht="12">
      <c r="D4623" s="333"/>
    </row>
    <row r="4624" ht="12">
      <c r="D4624" s="333"/>
    </row>
    <row r="4625" ht="12">
      <c r="D4625" s="333"/>
    </row>
    <row r="4626" ht="12">
      <c r="D4626" s="333"/>
    </row>
    <row r="4627" ht="12">
      <c r="D4627" s="333"/>
    </row>
    <row r="4628" ht="12">
      <c r="D4628" s="333"/>
    </row>
    <row r="4629" ht="12">
      <c r="D4629" s="333"/>
    </row>
    <row r="4630" ht="12">
      <c r="D4630" s="333"/>
    </row>
    <row r="4631" ht="12">
      <c r="D4631" s="333"/>
    </row>
    <row r="4632" ht="12">
      <c r="D4632" s="333"/>
    </row>
    <row r="4633" ht="12">
      <c r="D4633" s="333"/>
    </row>
    <row r="4634" ht="12">
      <c r="D4634" s="333"/>
    </row>
    <row r="4635" ht="12">
      <c r="D4635" s="333"/>
    </row>
    <row r="4636" ht="12">
      <c r="D4636" s="333"/>
    </row>
    <row r="4637" ht="12">
      <c r="D4637" s="333"/>
    </row>
    <row r="4638" ht="12">
      <c r="D4638" s="333"/>
    </row>
    <row r="4639" ht="12">
      <c r="D4639" s="333"/>
    </row>
    <row r="4640" ht="12">
      <c r="D4640" s="333"/>
    </row>
    <row r="4641" ht="12">
      <c r="D4641" s="333"/>
    </row>
    <row r="4642" ht="12">
      <c r="D4642" s="333"/>
    </row>
    <row r="4643" ht="12">
      <c r="D4643" s="333"/>
    </row>
    <row r="4644" ht="12">
      <c r="D4644" s="333"/>
    </row>
    <row r="4645" ht="12">
      <c r="D4645" s="333"/>
    </row>
    <row r="4646" ht="12">
      <c r="D4646" s="333"/>
    </row>
    <row r="4647" ht="12">
      <c r="D4647" s="333"/>
    </row>
    <row r="4648" ht="12">
      <c r="D4648" s="333"/>
    </row>
    <row r="4649" ht="12">
      <c r="D4649" s="333"/>
    </row>
    <row r="4650" ht="12">
      <c r="D4650" s="333"/>
    </row>
    <row r="4651" ht="12">
      <c r="D4651" s="333"/>
    </row>
    <row r="4652" ht="12">
      <c r="D4652" s="333"/>
    </row>
    <row r="4653" ht="12">
      <c r="D4653" s="333"/>
    </row>
    <row r="4654" ht="12">
      <c r="D4654" s="333"/>
    </row>
    <row r="4655" ht="12">
      <c r="D4655" s="333"/>
    </row>
    <row r="4656" ht="12">
      <c r="D4656" s="333"/>
    </row>
    <row r="4657" ht="12">
      <c r="D4657" s="333"/>
    </row>
    <row r="4658" ht="12">
      <c r="D4658" s="333"/>
    </row>
    <row r="4659" ht="12">
      <c r="D4659" s="333"/>
    </row>
    <row r="4660" ht="12">
      <c r="D4660" s="333"/>
    </row>
    <row r="4661" ht="12">
      <c r="D4661" s="333"/>
    </row>
    <row r="4662" ht="12">
      <c r="D4662" s="333"/>
    </row>
    <row r="4663" ht="12">
      <c r="D4663" s="333"/>
    </row>
    <row r="4664" ht="12">
      <c r="D4664" s="333"/>
    </row>
    <row r="4665" ht="12">
      <c r="D4665" s="333"/>
    </row>
    <row r="4666" ht="12">
      <c r="D4666" s="333"/>
    </row>
    <row r="4667" ht="12">
      <c r="D4667" s="333"/>
    </row>
    <row r="4668" ht="12">
      <c r="D4668" s="333"/>
    </row>
    <row r="4669" ht="12">
      <c r="D4669" s="333"/>
    </row>
    <row r="4670" ht="12">
      <c r="D4670" s="333"/>
    </row>
    <row r="4671" ht="12">
      <c r="D4671" s="333"/>
    </row>
    <row r="4672" ht="12">
      <c r="D4672" s="333"/>
    </row>
    <row r="4673" ht="12">
      <c r="D4673" s="333"/>
    </row>
    <row r="4674" ht="12">
      <c r="D4674" s="333"/>
    </row>
    <row r="4675" ht="12">
      <c r="D4675" s="333"/>
    </row>
    <row r="4676" ht="12">
      <c r="D4676" s="333"/>
    </row>
    <row r="4677" ht="12">
      <c r="D4677" s="333"/>
    </row>
    <row r="4678" ht="12">
      <c r="D4678" s="333"/>
    </row>
    <row r="4679" ht="12">
      <c r="D4679" s="333"/>
    </row>
    <row r="4680" ht="12">
      <c r="D4680" s="333"/>
    </row>
    <row r="4681" ht="12">
      <c r="D4681" s="333"/>
    </row>
    <row r="4682" ht="12">
      <c r="D4682" s="333"/>
    </row>
    <row r="4683" ht="12">
      <c r="D4683" s="333"/>
    </row>
    <row r="4684" ht="12">
      <c r="D4684" s="333"/>
    </row>
    <row r="4685" ht="12">
      <c r="D4685" s="333"/>
    </row>
    <row r="4686" ht="12">
      <c r="D4686" s="333"/>
    </row>
    <row r="4687" ht="12">
      <c r="D4687" s="333"/>
    </row>
    <row r="4688" ht="12">
      <c r="D4688" s="333"/>
    </row>
    <row r="4689" ht="12">
      <c r="D4689" s="333"/>
    </row>
    <row r="4690" ht="12">
      <c r="D4690" s="333"/>
    </row>
    <row r="4691" ht="12">
      <c r="D4691" s="333"/>
    </row>
    <row r="4692" ht="12">
      <c r="D4692" s="333"/>
    </row>
    <row r="4693" ht="12">
      <c r="D4693" s="333"/>
    </row>
    <row r="4694" ht="12">
      <c r="D4694" s="333"/>
    </row>
    <row r="4695" ht="12">
      <c r="D4695" s="333"/>
    </row>
    <row r="4696" ht="12">
      <c r="D4696" s="333"/>
    </row>
    <row r="4697" ht="12">
      <c r="D4697" s="333"/>
    </row>
    <row r="4698" ht="12">
      <c r="D4698" s="333"/>
    </row>
    <row r="4699" ht="12">
      <c r="D4699" s="333"/>
    </row>
    <row r="4700" ht="12">
      <c r="D4700" s="333"/>
    </row>
    <row r="4701" ht="12">
      <c r="D4701" s="333"/>
    </row>
    <row r="4702" ht="12">
      <c r="D4702" s="333"/>
    </row>
    <row r="4703" ht="12">
      <c r="D4703" s="333"/>
    </row>
    <row r="4704" ht="12">
      <c r="D4704" s="333"/>
    </row>
    <row r="4705" ht="12">
      <c r="D4705" s="333"/>
    </row>
    <row r="4706" ht="12">
      <c r="D4706" s="333"/>
    </row>
    <row r="4707" ht="12">
      <c r="D4707" s="333"/>
    </row>
    <row r="4708" ht="12">
      <c r="D4708" s="333"/>
    </row>
    <row r="4709" ht="12">
      <c r="D4709" s="333"/>
    </row>
    <row r="4710" ht="12">
      <c r="D4710" s="333"/>
    </row>
    <row r="4711" ht="12">
      <c r="D4711" s="333"/>
    </row>
    <row r="4712" ht="12">
      <c r="D4712" s="333"/>
    </row>
    <row r="4713" ht="12">
      <c r="D4713" s="333"/>
    </row>
    <row r="4714" ht="12">
      <c r="D4714" s="333"/>
    </row>
    <row r="4715" ht="12">
      <c r="D4715" s="333"/>
    </row>
    <row r="4716" ht="12">
      <c r="D4716" s="333"/>
    </row>
    <row r="4717" ht="12">
      <c r="D4717" s="333"/>
    </row>
    <row r="4718" ht="12">
      <c r="D4718" s="333"/>
    </row>
    <row r="4719" ht="12">
      <c r="D4719" s="333"/>
    </row>
    <row r="4720" ht="12">
      <c r="D4720" s="333"/>
    </row>
    <row r="4721" ht="12">
      <c r="D4721" s="333"/>
    </row>
    <row r="4722" ht="12">
      <c r="D4722" s="333"/>
    </row>
    <row r="4723" ht="12">
      <c r="D4723" s="333"/>
    </row>
    <row r="4724" ht="12">
      <c r="D4724" s="333"/>
    </row>
    <row r="4725" ht="12">
      <c r="D4725" s="333"/>
    </row>
    <row r="4726" ht="12">
      <c r="D4726" s="333"/>
    </row>
    <row r="4727" ht="12">
      <c r="D4727" s="333"/>
    </row>
    <row r="4728" ht="12">
      <c r="D4728" s="333"/>
    </row>
    <row r="4729" ht="12">
      <c r="D4729" s="333"/>
    </row>
    <row r="4730" ht="12">
      <c r="D4730" s="333"/>
    </row>
    <row r="4731" ht="12">
      <c r="D4731" s="333"/>
    </row>
    <row r="4732" ht="12">
      <c r="D4732" s="333"/>
    </row>
    <row r="4733" ht="12">
      <c r="D4733" s="333"/>
    </row>
    <row r="4734" ht="12">
      <c r="D4734" s="333"/>
    </row>
    <row r="4735" ht="12">
      <c r="D4735" s="333"/>
    </row>
    <row r="4736" ht="12">
      <c r="D4736" s="333"/>
    </row>
    <row r="4737" ht="12">
      <c r="D4737" s="333"/>
    </row>
    <row r="4738" ht="12">
      <c r="D4738" s="333"/>
    </row>
    <row r="4739" ht="12">
      <c r="D4739" s="333"/>
    </row>
    <row r="4740" ht="12">
      <c r="D4740" s="333"/>
    </row>
    <row r="4741" ht="12">
      <c r="D4741" s="333"/>
    </row>
    <row r="4742" ht="12">
      <c r="D4742" s="333"/>
    </row>
    <row r="4743" ht="12">
      <c r="D4743" s="333"/>
    </row>
    <row r="4744" ht="12">
      <c r="D4744" s="333"/>
    </row>
    <row r="4745" ht="12">
      <c r="D4745" s="333"/>
    </row>
    <row r="4746" ht="12">
      <c r="D4746" s="333"/>
    </row>
    <row r="4747" ht="12">
      <c r="D4747" s="333"/>
    </row>
    <row r="4748" ht="12">
      <c r="D4748" s="333"/>
    </row>
    <row r="4749" ht="12">
      <c r="D4749" s="333"/>
    </row>
    <row r="4750" ht="12">
      <c r="D4750" s="333"/>
    </row>
    <row r="4751" ht="12">
      <c r="D4751" s="333"/>
    </row>
    <row r="4752" ht="12">
      <c r="D4752" s="333"/>
    </row>
    <row r="4753" ht="12">
      <c r="D4753" s="333"/>
    </row>
    <row r="4754" ht="12">
      <c r="D4754" s="333"/>
    </row>
    <row r="4755" ht="12">
      <c r="D4755" s="333"/>
    </row>
    <row r="4756" ht="12">
      <c r="D4756" s="333"/>
    </row>
    <row r="4757" ht="12">
      <c r="D4757" s="333"/>
    </row>
    <row r="4758" ht="12">
      <c r="D4758" s="333"/>
    </row>
    <row r="4759" ht="12">
      <c r="D4759" s="333"/>
    </row>
    <row r="4760" ht="12">
      <c r="D4760" s="333"/>
    </row>
    <row r="4761" ht="12">
      <c r="D4761" s="333"/>
    </row>
    <row r="4762" ht="12">
      <c r="D4762" s="333"/>
    </row>
    <row r="4763" ht="12">
      <c r="D4763" s="333"/>
    </row>
    <row r="4764" ht="12">
      <c r="D4764" s="333"/>
    </row>
    <row r="4765" ht="12">
      <c r="D4765" s="333"/>
    </row>
    <row r="4766" ht="12">
      <c r="D4766" s="333"/>
    </row>
    <row r="4767" ht="12">
      <c r="D4767" s="333"/>
    </row>
    <row r="4768" ht="12">
      <c r="D4768" s="333"/>
    </row>
    <row r="4769" ht="12">
      <c r="D4769" s="333"/>
    </row>
    <row r="4770" ht="12">
      <c r="D4770" s="333"/>
    </row>
    <row r="4771" ht="12">
      <c r="D4771" s="333"/>
    </row>
    <row r="4772" ht="12">
      <c r="D4772" s="333"/>
    </row>
    <row r="4773" ht="12">
      <c r="D4773" s="333"/>
    </row>
    <row r="4774" ht="12">
      <c r="D4774" s="333"/>
    </row>
    <row r="4775" ht="12">
      <c r="D4775" s="333"/>
    </row>
    <row r="4776" ht="12">
      <c r="D4776" s="333"/>
    </row>
    <row r="4777" ht="12">
      <c r="D4777" s="333"/>
    </row>
    <row r="4778" ht="12">
      <c r="D4778" s="333"/>
    </row>
    <row r="4779" ht="12">
      <c r="D4779" s="333"/>
    </row>
    <row r="4780" ht="12">
      <c r="D4780" s="333"/>
    </row>
    <row r="4781" ht="12">
      <c r="D4781" s="333"/>
    </row>
    <row r="4782" ht="12">
      <c r="D4782" s="333"/>
    </row>
    <row r="4783" ht="12">
      <c r="D4783" s="333"/>
    </row>
    <row r="4784" ht="12">
      <c r="D4784" s="333"/>
    </row>
    <row r="4785" ht="12">
      <c r="D4785" s="333"/>
    </row>
    <row r="4786" ht="12">
      <c r="D4786" s="333"/>
    </row>
    <row r="4787" ht="12">
      <c r="D4787" s="333"/>
    </row>
    <row r="4788" ht="12">
      <c r="D4788" s="333"/>
    </row>
    <row r="4789" ht="12">
      <c r="D4789" s="333"/>
    </row>
    <row r="4790" ht="12">
      <c r="D4790" s="333"/>
    </row>
    <row r="4791" ht="12">
      <c r="D4791" s="333"/>
    </row>
    <row r="4792" ht="12">
      <c r="D4792" s="333"/>
    </row>
    <row r="4793" ht="12">
      <c r="D4793" s="333"/>
    </row>
    <row r="4794" ht="12">
      <c r="D4794" s="333"/>
    </row>
    <row r="4795" ht="12">
      <c r="D4795" s="333"/>
    </row>
    <row r="4796" ht="12">
      <c r="D4796" s="333"/>
    </row>
    <row r="4797" ht="12">
      <c r="D4797" s="333"/>
    </row>
    <row r="4798" ht="12">
      <c r="D4798" s="333"/>
    </row>
    <row r="4799" ht="12">
      <c r="D4799" s="333"/>
    </row>
    <row r="4800" ht="12">
      <c r="D4800" s="333"/>
    </row>
    <row r="4801" ht="12">
      <c r="D4801" s="333"/>
    </row>
    <row r="4802" ht="12">
      <c r="D4802" s="333"/>
    </row>
    <row r="4803" ht="12">
      <c r="D4803" s="333"/>
    </row>
    <row r="4804" ht="12">
      <c r="D4804" s="333"/>
    </row>
    <row r="4805" ht="12">
      <c r="D4805" s="333"/>
    </row>
    <row r="4806" ht="12">
      <c r="D4806" s="333"/>
    </row>
    <row r="4807" ht="12">
      <c r="D4807" s="333"/>
    </row>
    <row r="4808" ht="12">
      <c r="D4808" s="333"/>
    </row>
    <row r="4809" ht="12">
      <c r="D4809" s="333"/>
    </row>
    <row r="4810" ht="12">
      <c r="D4810" s="333"/>
    </row>
    <row r="4811" ht="12">
      <c r="D4811" s="333"/>
    </row>
    <row r="4812" ht="12">
      <c r="D4812" s="333"/>
    </row>
    <row r="4813" ht="12">
      <c r="D4813" s="333"/>
    </row>
    <row r="4814" ht="12">
      <c r="D4814" s="333"/>
    </row>
    <row r="4815" ht="12">
      <c r="D4815" s="333"/>
    </row>
    <row r="4816" ht="12">
      <c r="D4816" s="333"/>
    </row>
    <row r="4817" ht="12">
      <c r="D4817" s="333"/>
    </row>
    <row r="4818" ht="12">
      <c r="D4818" s="333"/>
    </row>
    <row r="4819" ht="12">
      <c r="D4819" s="333"/>
    </row>
    <row r="4820" ht="12">
      <c r="D4820" s="333"/>
    </row>
    <row r="4821" ht="12">
      <c r="D4821" s="333"/>
    </row>
    <row r="4822" ht="12">
      <c r="D4822" s="333"/>
    </row>
    <row r="4823" ht="12">
      <c r="D4823" s="333"/>
    </row>
    <row r="4824" ht="12">
      <c r="D4824" s="333"/>
    </row>
    <row r="4825" ht="12">
      <c r="D4825" s="333"/>
    </row>
    <row r="4826" ht="12">
      <c r="D4826" s="333"/>
    </row>
    <row r="4827" ht="12">
      <c r="D4827" s="333"/>
    </row>
    <row r="4828" ht="12">
      <c r="D4828" s="333"/>
    </row>
    <row r="4829" ht="12">
      <c r="D4829" s="333"/>
    </row>
    <row r="4830" ht="12">
      <c r="D4830" s="333"/>
    </row>
    <row r="4831" ht="12">
      <c r="D4831" s="333"/>
    </row>
    <row r="4832" ht="12">
      <c r="D4832" s="333"/>
    </row>
    <row r="4833" ht="12">
      <c r="D4833" s="333"/>
    </row>
    <row r="4834" ht="12">
      <c r="D4834" s="333"/>
    </row>
    <row r="4835" ht="12">
      <c r="D4835" s="333"/>
    </row>
    <row r="4836" ht="12">
      <c r="D4836" s="333"/>
    </row>
    <row r="4837" ht="12">
      <c r="D4837" s="333"/>
    </row>
    <row r="4838" ht="12">
      <c r="D4838" s="333"/>
    </row>
    <row r="4839" ht="12">
      <c r="D4839" s="333"/>
    </row>
    <row r="4840" ht="12">
      <c r="D4840" s="333"/>
    </row>
    <row r="4841" ht="12">
      <c r="D4841" s="333"/>
    </row>
    <row r="4842" ht="12">
      <c r="D4842" s="333"/>
    </row>
    <row r="4843" ht="12">
      <c r="D4843" s="333"/>
    </row>
    <row r="4844" ht="12">
      <c r="D4844" s="333"/>
    </row>
    <row r="4845" ht="12">
      <c r="D4845" s="333"/>
    </row>
    <row r="4846" ht="12">
      <c r="D4846" s="333"/>
    </row>
    <row r="4847" ht="12">
      <c r="D4847" s="333"/>
    </row>
    <row r="4848" ht="12">
      <c r="D4848" s="333"/>
    </row>
    <row r="4849" ht="12">
      <c r="D4849" s="333"/>
    </row>
    <row r="4850" ht="12">
      <c r="D4850" s="333"/>
    </row>
    <row r="4851" ht="12">
      <c r="D4851" s="333"/>
    </row>
    <row r="4852" ht="12">
      <c r="D4852" s="333"/>
    </row>
    <row r="4853" ht="12">
      <c r="D4853" s="333"/>
    </row>
    <row r="4854" ht="12">
      <c r="D4854" s="333"/>
    </row>
    <row r="4855" ht="12">
      <c r="D4855" s="333"/>
    </row>
    <row r="4856" ht="12">
      <c r="D4856" s="333"/>
    </row>
    <row r="4857" ht="12">
      <c r="D4857" s="333"/>
    </row>
    <row r="4858" ht="12">
      <c r="D4858" s="333"/>
    </row>
    <row r="4859" ht="12">
      <c r="D4859" s="333"/>
    </row>
    <row r="4860" ht="12">
      <c r="D4860" s="333"/>
    </row>
    <row r="4861" ht="12">
      <c r="D4861" s="333"/>
    </row>
    <row r="4862" ht="12">
      <c r="D4862" s="333"/>
    </row>
    <row r="4863" ht="12">
      <c r="D4863" s="333"/>
    </row>
    <row r="4864" ht="12">
      <c r="D4864" s="333"/>
    </row>
    <row r="4865" ht="12">
      <c r="D4865" s="333"/>
    </row>
    <row r="4866" ht="12">
      <c r="D4866" s="333"/>
    </row>
    <row r="4867" ht="12">
      <c r="D4867" s="333"/>
    </row>
    <row r="4868" ht="12">
      <c r="D4868" s="333"/>
    </row>
    <row r="4869" ht="12">
      <c r="D4869" s="333"/>
    </row>
    <row r="4870" ht="12">
      <c r="D4870" s="333"/>
    </row>
    <row r="4871" ht="12">
      <c r="D4871" s="333"/>
    </row>
    <row r="4872" ht="12">
      <c r="D4872" s="333"/>
    </row>
    <row r="4873" ht="12">
      <c r="D4873" s="333"/>
    </row>
    <row r="4874" ht="12">
      <c r="D4874" s="333"/>
    </row>
    <row r="4875" ht="12">
      <c r="D4875" s="333"/>
    </row>
    <row r="4876" ht="12">
      <c r="D4876" s="333"/>
    </row>
    <row r="4877" ht="12">
      <c r="D4877" s="333"/>
    </row>
    <row r="4878" ht="12">
      <c r="D4878" s="333"/>
    </row>
    <row r="4879" ht="12">
      <c r="D4879" s="333"/>
    </row>
    <row r="4880" ht="12">
      <c r="D4880" s="333"/>
    </row>
    <row r="4881" ht="12">
      <c r="D4881" s="333"/>
    </row>
    <row r="4882" ht="12">
      <c r="D4882" s="333"/>
    </row>
    <row r="4883" ht="12">
      <c r="D4883" s="333"/>
    </row>
    <row r="4884" ht="12">
      <c r="D4884" s="333"/>
    </row>
    <row r="4885" ht="12">
      <c r="D4885" s="333"/>
    </row>
    <row r="4886" ht="12">
      <c r="D4886" s="333"/>
    </row>
    <row r="4887" ht="12">
      <c r="D4887" s="333"/>
    </row>
    <row r="4888" ht="12">
      <c r="D4888" s="333"/>
    </row>
    <row r="4889" ht="12">
      <c r="D4889" s="333"/>
    </row>
    <row r="4890" ht="12">
      <c r="D4890" s="333"/>
    </row>
    <row r="4891" ht="12">
      <c r="D4891" s="333"/>
    </row>
    <row r="4892" ht="12">
      <c r="D4892" s="333"/>
    </row>
    <row r="4893" ht="12">
      <c r="D4893" s="333"/>
    </row>
    <row r="4894" ht="12">
      <c r="D4894" s="333"/>
    </row>
    <row r="4895" ht="12">
      <c r="D4895" s="333"/>
    </row>
    <row r="4896" ht="12">
      <c r="D4896" s="333"/>
    </row>
    <row r="4897" ht="12">
      <c r="D4897" s="333"/>
    </row>
    <row r="4898" ht="12">
      <c r="D4898" s="333"/>
    </row>
    <row r="4899" ht="12">
      <c r="D4899" s="333"/>
    </row>
    <row r="4900" ht="12">
      <c r="D4900" s="333"/>
    </row>
    <row r="4901" ht="12">
      <c r="D4901" s="333"/>
    </row>
    <row r="4902" ht="12">
      <c r="D4902" s="333"/>
    </row>
    <row r="4903" ht="12">
      <c r="D4903" s="333"/>
    </row>
    <row r="4904" ht="12">
      <c r="D4904" s="333"/>
    </row>
    <row r="4905" ht="12">
      <c r="D4905" s="333"/>
    </row>
    <row r="4906" ht="12">
      <c r="D4906" s="333"/>
    </row>
    <row r="4907" ht="12">
      <c r="D4907" s="333"/>
    </row>
    <row r="4908" ht="12">
      <c r="D4908" s="333"/>
    </row>
    <row r="4909" ht="12">
      <c r="D4909" s="333"/>
    </row>
    <row r="4910" ht="12">
      <c r="D4910" s="333"/>
    </row>
    <row r="4911" ht="12">
      <c r="D4911" s="333"/>
    </row>
    <row r="4912" ht="12">
      <c r="D4912" s="333"/>
    </row>
    <row r="4913" ht="12">
      <c r="D4913" s="333"/>
    </row>
    <row r="4914" ht="12">
      <c r="D4914" s="333"/>
    </row>
    <row r="4915" ht="12">
      <c r="D4915" s="333"/>
    </row>
    <row r="4916" ht="12">
      <c r="D4916" s="333"/>
    </row>
    <row r="4917" ht="12">
      <c r="D4917" s="333"/>
    </row>
    <row r="4918" ht="12">
      <c r="D4918" s="333"/>
    </row>
    <row r="4919" ht="12">
      <c r="D4919" s="333"/>
    </row>
    <row r="4920" ht="12">
      <c r="D4920" s="333"/>
    </row>
    <row r="4921" ht="12">
      <c r="D4921" s="333"/>
    </row>
    <row r="4922" ht="12">
      <c r="D4922" s="333"/>
    </row>
    <row r="4923" ht="12">
      <c r="D4923" s="333"/>
    </row>
    <row r="4924" ht="12">
      <c r="D4924" s="333"/>
    </row>
    <row r="4925" ht="12">
      <c r="D4925" s="333"/>
    </row>
    <row r="4926" ht="12">
      <c r="D4926" s="333"/>
    </row>
    <row r="4927" ht="12">
      <c r="D4927" s="333"/>
    </row>
    <row r="4928" ht="12">
      <c r="D4928" s="333"/>
    </row>
    <row r="4929" ht="12">
      <c r="D4929" s="333"/>
    </row>
    <row r="4930" ht="12">
      <c r="D4930" s="333"/>
    </row>
    <row r="4931" ht="12">
      <c r="D4931" s="333"/>
    </row>
    <row r="4932" ht="12">
      <c r="D4932" s="333"/>
    </row>
    <row r="4933" ht="12">
      <c r="D4933" s="333"/>
    </row>
    <row r="4934" ht="12">
      <c r="D4934" s="333"/>
    </row>
    <row r="4935" ht="12">
      <c r="D4935" s="333"/>
    </row>
    <row r="4936" ht="12">
      <c r="D4936" s="333"/>
    </row>
    <row r="4937" ht="12">
      <c r="D4937" s="333"/>
    </row>
    <row r="4938" ht="12">
      <c r="D4938" s="333"/>
    </row>
    <row r="4939" ht="12">
      <c r="D4939" s="333"/>
    </row>
    <row r="4940" ht="12">
      <c r="D4940" s="333"/>
    </row>
    <row r="4941" ht="12">
      <c r="D4941" s="333"/>
    </row>
    <row r="4942" ht="12">
      <c r="D4942" s="333"/>
    </row>
    <row r="4943" ht="12">
      <c r="D4943" s="333"/>
    </row>
    <row r="4944" ht="12">
      <c r="D4944" s="333"/>
    </row>
    <row r="4945" ht="12">
      <c r="D4945" s="333"/>
    </row>
    <row r="4946" ht="12">
      <c r="D4946" s="333"/>
    </row>
    <row r="4947" ht="12">
      <c r="D4947" s="333"/>
    </row>
    <row r="4948" ht="12">
      <c r="D4948" s="333"/>
    </row>
    <row r="4949" ht="12">
      <c r="D4949" s="333"/>
    </row>
    <row r="4950" ht="12">
      <c r="D4950" s="333"/>
    </row>
    <row r="4951" ht="12">
      <c r="D4951" s="333"/>
    </row>
    <row r="4952" ht="12">
      <c r="D4952" s="333"/>
    </row>
    <row r="4953" ht="12">
      <c r="D4953" s="333"/>
    </row>
    <row r="4954" ht="12">
      <c r="D4954" s="333"/>
    </row>
    <row r="4955" ht="12">
      <c r="D4955" s="333"/>
    </row>
    <row r="4956" ht="12">
      <c r="D4956" s="333"/>
    </row>
    <row r="4957" ht="12">
      <c r="D4957" s="333"/>
    </row>
    <row r="4958" ht="12">
      <c r="D4958" s="333"/>
    </row>
    <row r="4959" ht="12">
      <c r="D4959" s="333"/>
    </row>
    <row r="4960" ht="12">
      <c r="D4960" s="333"/>
    </row>
    <row r="4961" ht="12">
      <c r="D4961" s="333"/>
    </row>
    <row r="4962" ht="12">
      <c r="D4962" s="333"/>
    </row>
    <row r="4963" ht="12">
      <c r="D4963" s="333"/>
    </row>
    <row r="4964" ht="12">
      <c r="D4964" s="333"/>
    </row>
    <row r="4965" ht="12">
      <c r="D4965" s="333"/>
    </row>
    <row r="4966" ht="12">
      <c r="D4966" s="333"/>
    </row>
    <row r="4967" ht="12">
      <c r="D4967" s="333"/>
    </row>
    <row r="4968" ht="12">
      <c r="D4968" s="333"/>
    </row>
    <row r="4969" ht="12">
      <c r="D4969" s="333"/>
    </row>
    <row r="4970" ht="12">
      <c r="D4970" s="333"/>
    </row>
    <row r="4971" ht="12">
      <c r="D4971" s="333"/>
    </row>
    <row r="4972" ht="12">
      <c r="D4972" s="333"/>
    </row>
    <row r="4973" ht="12">
      <c r="D4973" s="333"/>
    </row>
    <row r="4974" ht="12">
      <c r="D4974" s="333"/>
    </row>
    <row r="4975" ht="12">
      <c r="D4975" s="333"/>
    </row>
    <row r="4976" ht="12">
      <c r="D4976" s="333"/>
    </row>
    <row r="4977" ht="12">
      <c r="D4977" s="333"/>
    </row>
    <row r="4978" ht="12">
      <c r="D4978" s="333"/>
    </row>
    <row r="4979" ht="12">
      <c r="D4979" s="333"/>
    </row>
    <row r="4980" ht="12">
      <c r="D4980" s="333"/>
    </row>
    <row r="4981" ht="12">
      <c r="D4981" s="333"/>
    </row>
    <row r="4982" ht="12">
      <c r="D4982" s="333"/>
    </row>
    <row r="4983" ht="12">
      <c r="D4983" s="333"/>
    </row>
    <row r="4984" ht="12">
      <c r="D4984" s="333"/>
    </row>
    <row r="4985" ht="12">
      <c r="D4985" s="333"/>
    </row>
    <row r="4986" ht="12">
      <c r="D4986" s="333"/>
    </row>
    <row r="4987" ht="12">
      <c r="D4987" s="333"/>
    </row>
    <row r="4988" ht="12">
      <c r="D4988" s="333"/>
    </row>
    <row r="4989" ht="12">
      <c r="D4989" s="333"/>
    </row>
    <row r="4990" ht="12">
      <c r="D4990" s="333"/>
    </row>
    <row r="4991" ht="12">
      <c r="D4991" s="333"/>
    </row>
    <row r="4992" ht="12">
      <c r="D4992" s="333"/>
    </row>
    <row r="4993" ht="12">
      <c r="D4993" s="333"/>
    </row>
  </sheetData>
  <sheetProtection algorithmName="SHA-512" hashValue="/+ULgH6ARD5x0Zls0b8m75WpbReEgL/lF88rBjdEoLwDauI6z1oJTxM22fS3So0uhFuhGGQ/OTVYSjNLq2eRxw==" saltValue="Mrd1jJkMu+z0NOWiR4K7HQ==" spinCount="100000" sheet="1" objects="1" scenarios="1" selectLockedCells="1"/>
  <mergeCells count="4">
    <mergeCell ref="A1:G1"/>
    <mergeCell ref="C2:G2"/>
    <mergeCell ref="C3:G3"/>
    <mergeCell ref="C4:G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LAPTOP-LUF4KI7R\František</dc:creator>
  <cp:keywords/>
  <dc:description/>
  <cp:lastModifiedBy>AMD</cp:lastModifiedBy>
  <cp:lastPrinted>2020-07-02T13:07:04Z</cp:lastPrinted>
  <dcterms:created xsi:type="dcterms:W3CDTF">2020-06-17T14:53:52Z</dcterms:created>
  <dcterms:modified xsi:type="dcterms:W3CDTF">2020-07-28T07:22:49Z</dcterms:modified>
  <cp:category/>
  <cp:version/>
  <cp:contentType/>
  <cp:contentStatus/>
</cp:coreProperties>
</file>