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/>
  <mc:AlternateContent xmlns:mc="http://schemas.openxmlformats.org/markup-compatibility/2006">
    <mc:Choice Requires="x15">
      <x15ac:absPath xmlns:x15ac="http://schemas.microsoft.com/office/spreadsheetml/2010/11/ac" url="Y:\Praha 6 - ZS Bila - hriste\10_DPS_zapracování připomínek 2\06_rozpočet\"/>
    </mc:Choice>
  </mc:AlternateContent>
  <xr:revisionPtr revIDLastSave="0" documentId="13_ncr:1_{E8C6DF41-5C2B-4378-BC5D-972EAE8CD12F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SO - 01 - Rekonstrukce hř..." sheetId="2" r:id="rId2"/>
    <sheet name="SO - 01 Sadové úpravy" sheetId="3" r:id="rId3"/>
    <sheet name="SO - 01 Vodovod" sheetId="4" r:id="rId4"/>
    <sheet name="SO - 01 Elektro" sheetId="5" r:id="rId5"/>
  </sheets>
  <externalReferences>
    <externalReference r:id="rId6"/>
  </externalReferences>
  <definedNames>
    <definedName name="_xlnm._FilterDatabase" localSheetId="1" hidden="1">'SO - 01 - Rekonstrukce hř...'!$C$137:$K$352</definedName>
    <definedName name="cisloobjektu">[1]Stavba!$D$3</definedName>
    <definedName name="CisloStavebnihoRozpoctu">[1]Stavba!$D$4</definedName>
    <definedName name="NazevStavebnihoRozpoctu">[1]Stavba!$E$4</definedName>
    <definedName name="_xlnm.Print_Titles" localSheetId="0">'Rekapitulace stavby'!$92:$92</definedName>
    <definedName name="_xlnm.Print_Titles" localSheetId="1">'SO - 01 - Rekonstrukce hř...'!$137:$137</definedName>
    <definedName name="_xlnm.Print_Area" localSheetId="0">'Rekapitulace stavby'!$D$4:$AO$76,'Rekapitulace stavby'!$C$82:$AQ$96</definedName>
    <definedName name="_xlnm.Print_Area" localSheetId="1">'SO - 01 - Rekonstrukce hř...'!$C$4:$J$76,'SO - 01 - Rekonstrukce hř...'!$C$82:$J$119,'SO - 01 - Rekonstrukce hř...'!$C$125:$K$352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3" i="5" l="1"/>
  <c r="I43" i="5"/>
  <c r="G43" i="5"/>
  <c r="M43" i="5" s="1"/>
  <c r="F43" i="5"/>
  <c r="K42" i="5"/>
  <c r="I42" i="5"/>
  <c r="F42" i="5"/>
  <c r="G42" i="5" s="1"/>
  <c r="M42" i="5" s="1"/>
  <c r="K41" i="5"/>
  <c r="I41" i="5"/>
  <c r="F41" i="5"/>
  <c r="G41" i="5" s="1"/>
  <c r="M41" i="5" s="1"/>
  <c r="K40" i="5"/>
  <c r="I40" i="5"/>
  <c r="F40" i="5"/>
  <c r="G40" i="5" s="1"/>
  <c r="M40" i="5" s="1"/>
  <c r="K39" i="5"/>
  <c r="I39" i="5"/>
  <c r="F39" i="5"/>
  <c r="G39" i="5" s="1"/>
  <c r="M39" i="5" s="1"/>
  <c r="K37" i="5"/>
  <c r="I37" i="5"/>
  <c r="F37" i="5"/>
  <c r="G37" i="5" s="1"/>
  <c r="M37" i="5" s="1"/>
  <c r="K36" i="5"/>
  <c r="I36" i="5"/>
  <c r="F36" i="5"/>
  <c r="G36" i="5" s="1"/>
  <c r="M36" i="5" s="1"/>
  <c r="K35" i="5"/>
  <c r="I35" i="5"/>
  <c r="F35" i="5"/>
  <c r="G35" i="5" s="1"/>
  <c r="M35" i="5" s="1"/>
  <c r="K34" i="5"/>
  <c r="I34" i="5"/>
  <c r="G34" i="5"/>
  <c r="M34" i="5" s="1"/>
  <c r="F34" i="5"/>
  <c r="K33" i="5"/>
  <c r="I33" i="5"/>
  <c r="F33" i="5"/>
  <c r="G33" i="5" s="1"/>
  <c r="M33" i="5" s="1"/>
  <c r="K32" i="5"/>
  <c r="I32" i="5"/>
  <c r="F32" i="5"/>
  <c r="G32" i="5" s="1"/>
  <c r="M32" i="5" s="1"/>
  <c r="K31" i="5"/>
  <c r="I31" i="5"/>
  <c r="F31" i="5"/>
  <c r="G31" i="5" s="1"/>
  <c r="M31" i="5" s="1"/>
  <c r="K30" i="5"/>
  <c r="I30" i="5"/>
  <c r="F30" i="5"/>
  <c r="G30" i="5" s="1"/>
  <c r="M30" i="5" s="1"/>
  <c r="K28" i="5"/>
  <c r="I28" i="5"/>
  <c r="F28" i="5"/>
  <c r="G28" i="5" s="1"/>
  <c r="M28" i="5" s="1"/>
  <c r="K27" i="5"/>
  <c r="I27" i="5"/>
  <c r="G27" i="5"/>
  <c r="M27" i="5" s="1"/>
  <c r="F27" i="5"/>
  <c r="K26" i="5"/>
  <c r="I26" i="5"/>
  <c r="F26" i="5"/>
  <c r="G26" i="5" s="1"/>
  <c r="M26" i="5" s="1"/>
  <c r="K25" i="5"/>
  <c r="I25" i="5"/>
  <c r="F25" i="5"/>
  <c r="G25" i="5" s="1"/>
  <c r="M25" i="5" s="1"/>
  <c r="K24" i="5"/>
  <c r="I24" i="5"/>
  <c r="F24" i="5"/>
  <c r="G24" i="5" s="1"/>
  <c r="M24" i="5" s="1"/>
  <c r="K23" i="5"/>
  <c r="I23" i="5"/>
  <c r="F23" i="5"/>
  <c r="G23" i="5" s="1"/>
  <c r="M23" i="5" s="1"/>
  <c r="K22" i="5"/>
  <c r="I22" i="5"/>
  <c r="F22" i="5"/>
  <c r="G22" i="5" s="1"/>
  <c r="M22" i="5" s="1"/>
  <c r="K21" i="5"/>
  <c r="I21" i="5"/>
  <c r="F21" i="5"/>
  <c r="G21" i="5" s="1"/>
  <c r="M21" i="5" s="1"/>
  <c r="K20" i="5"/>
  <c r="I20" i="5"/>
  <c r="F20" i="5"/>
  <c r="G20" i="5" s="1"/>
  <c r="M20" i="5" s="1"/>
  <c r="K19" i="5"/>
  <c r="I19" i="5"/>
  <c r="G19" i="5"/>
  <c r="M19" i="5" s="1"/>
  <c r="F19" i="5"/>
  <c r="K18" i="5"/>
  <c r="I18" i="5"/>
  <c r="F18" i="5"/>
  <c r="G18" i="5" s="1"/>
  <c r="M18" i="5" s="1"/>
  <c r="K17" i="5"/>
  <c r="I17" i="5"/>
  <c r="F17" i="5"/>
  <c r="G17" i="5" s="1"/>
  <c r="M17" i="5" s="1"/>
  <c r="K16" i="5"/>
  <c r="I16" i="5"/>
  <c r="F16" i="5"/>
  <c r="G16" i="5" s="1"/>
  <c r="M16" i="5" s="1"/>
  <c r="K15" i="5"/>
  <c r="I15" i="5"/>
  <c r="F15" i="5"/>
  <c r="G15" i="5" s="1"/>
  <c r="M15" i="5" s="1"/>
  <c r="K14" i="5"/>
  <c r="I14" i="5"/>
  <c r="F14" i="5"/>
  <c r="G14" i="5" s="1"/>
  <c r="M14" i="5" s="1"/>
  <c r="K13" i="5"/>
  <c r="I13" i="5"/>
  <c r="F13" i="5"/>
  <c r="G13" i="5" s="1"/>
  <c r="M13" i="5" s="1"/>
  <c r="K12" i="5"/>
  <c r="I12" i="5"/>
  <c r="G12" i="5"/>
  <c r="M12" i="5" s="1"/>
  <c r="F12" i="5"/>
  <c r="K11" i="5"/>
  <c r="I11" i="5"/>
  <c r="F11" i="5"/>
  <c r="G11" i="5" s="1"/>
  <c r="M11" i="5" s="1"/>
  <c r="K10" i="5"/>
  <c r="I10" i="5"/>
  <c r="F10" i="5"/>
  <c r="G10" i="5" s="1"/>
  <c r="M10" i="5" s="1"/>
  <c r="K9" i="5"/>
  <c r="I9" i="5"/>
  <c r="F9" i="5"/>
  <c r="G9" i="5" s="1"/>
  <c r="C4" i="5"/>
  <c r="B4" i="5"/>
  <c r="C3" i="5"/>
  <c r="B3" i="5"/>
  <c r="C2" i="5"/>
  <c r="B2" i="5"/>
  <c r="I38" i="5" l="1"/>
  <c r="K38" i="5"/>
  <c r="K29" i="5"/>
  <c r="I29" i="5"/>
  <c r="K8" i="5"/>
  <c r="I8" i="5"/>
  <c r="M9" i="5"/>
  <c r="M8" i="5" s="1"/>
  <c r="G8" i="5"/>
  <c r="G38" i="5"/>
  <c r="G29" i="5"/>
  <c r="I343" i="2" l="1"/>
  <c r="J48" i="4"/>
  <c r="I48" i="4"/>
  <c r="G48" i="4"/>
  <c r="J47" i="4"/>
  <c r="I47" i="4"/>
  <c r="G47" i="4"/>
  <c r="K47" i="4" s="1"/>
  <c r="J46" i="4"/>
  <c r="I46" i="4"/>
  <c r="G46" i="4"/>
  <c r="J45" i="4"/>
  <c r="I45" i="4"/>
  <c r="G45" i="4"/>
  <c r="J44" i="4"/>
  <c r="I44" i="4"/>
  <c r="G44" i="4"/>
  <c r="J43" i="4"/>
  <c r="I43" i="4"/>
  <c r="G43" i="4"/>
  <c r="J42" i="4"/>
  <c r="I42" i="4"/>
  <c r="G42" i="4"/>
  <c r="K42" i="4" s="1"/>
  <c r="J41" i="4"/>
  <c r="I41" i="4"/>
  <c r="G41" i="4"/>
  <c r="J40" i="4"/>
  <c r="I40" i="4"/>
  <c r="G40" i="4"/>
  <c r="J39" i="4"/>
  <c r="I39" i="4"/>
  <c r="G39" i="4"/>
  <c r="J38" i="4"/>
  <c r="I38" i="4"/>
  <c r="G38" i="4"/>
  <c r="K38" i="4" s="1"/>
  <c r="J37" i="4"/>
  <c r="I37" i="4"/>
  <c r="G37" i="4"/>
  <c r="J36" i="4"/>
  <c r="I36" i="4"/>
  <c r="G36" i="4"/>
  <c r="J35" i="4"/>
  <c r="I35" i="4"/>
  <c r="K35" i="4" s="1"/>
  <c r="G35" i="4"/>
  <c r="J32" i="4"/>
  <c r="I32" i="4"/>
  <c r="G32" i="4"/>
  <c r="J31" i="4"/>
  <c r="I31" i="4"/>
  <c r="G31" i="4"/>
  <c r="J30" i="4"/>
  <c r="I30" i="4"/>
  <c r="G30" i="4"/>
  <c r="K30" i="4" s="1"/>
  <c r="J29" i="4"/>
  <c r="I29" i="4"/>
  <c r="G29" i="4"/>
  <c r="J28" i="4"/>
  <c r="I28" i="4"/>
  <c r="G28" i="4"/>
  <c r="J27" i="4"/>
  <c r="I27" i="4"/>
  <c r="G27" i="4"/>
  <c r="J26" i="4"/>
  <c r="I26" i="4"/>
  <c r="G26" i="4"/>
  <c r="K26" i="4" s="1"/>
  <c r="J25" i="4"/>
  <c r="I25" i="4"/>
  <c r="G25" i="4"/>
  <c r="K25" i="4" s="1"/>
  <c r="J24" i="4"/>
  <c r="I24" i="4"/>
  <c r="G24" i="4"/>
  <c r="J23" i="4"/>
  <c r="I23" i="4"/>
  <c r="G23" i="4"/>
  <c r="K23" i="4" s="1"/>
  <c r="E40" i="3"/>
  <c r="G40" i="3" s="1"/>
  <c r="G38" i="3"/>
  <c r="G39" i="3" s="1"/>
  <c r="G33" i="3"/>
  <c r="G31" i="3"/>
  <c r="G29" i="3"/>
  <c r="G28" i="3"/>
  <c r="G27" i="3"/>
  <c r="G26" i="3"/>
  <c r="H23" i="3"/>
  <c r="H22" i="3"/>
  <c r="H20" i="3"/>
  <c r="H18" i="3"/>
  <c r="H17" i="3"/>
  <c r="H16" i="3"/>
  <c r="H15" i="3"/>
  <c r="H12" i="3"/>
  <c r="H11" i="3"/>
  <c r="H24" i="3" l="1"/>
  <c r="H47" i="3" s="1"/>
  <c r="I339" i="2" s="1"/>
  <c r="K43" i="4"/>
  <c r="G34" i="3"/>
  <c r="G43" i="3" s="1"/>
  <c r="G50" i="3" s="1"/>
  <c r="K39" i="4"/>
  <c r="K44" i="4"/>
  <c r="K36" i="4"/>
  <c r="K41" i="4"/>
  <c r="K46" i="4"/>
  <c r="K48" i="4"/>
  <c r="K40" i="4"/>
  <c r="K45" i="4"/>
  <c r="K37" i="4"/>
  <c r="L34" i="4" s="1"/>
  <c r="K28" i="4"/>
  <c r="K31" i="4"/>
  <c r="K27" i="4"/>
  <c r="K32" i="4"/>
  <c r="K24" i="4"/>
  <c r="K29" i="4"/>
  <c r="L22" i="4" l="1"/>
  <c r="I340" i="2"/>
  <c r="G52" i="3"/>
  <c r="J16" i="4"/>
  <c r="I240" i="2" s="1"/>
  <c r="BK240" i="2" s="1"/>
  <c r="J37" i="2"/>
  <c r="J36" i="2"/>
  <c r="AY95" i="1" s="1"/>
  <c r="J35" i="2"/>
  <c r="AX95" i="1" s="1"/>
  <c r="BI352" i="2"/>
  <c r="BH352" i="2"/>
  <c r="BG352" i="2"/>
  <c r="BF352" i="2"/>
  <c r="T352" i="2"/>
  <c r="T351" i="2"/>
  <c r="R352" i="2"/>
  <c r="R351" i="2" s="1"/>
  <c r="P352" i="2"/>
  <c r="P351" i="2" s="1"/>
  <c r="BI350" i="2"/>
  <c r="BH350" i="2"/>
  <c r="BG350" i="2"/>
  <c r="BF350" i="2"/>
  <c r="T350" i="2"/>
  <c r="T349" i="2" s="1"/>
  <c r="R350" i="2"/>
  <c r="R349" i="2" s="1"/>
  <c r="P350" i="2"/>
  <c r="P349" i="2" s="1"/>
  <c r="BI348" i="2"/>
  <c r="BH348" i="2"/>
  <c r="BG348" i="2"/>
  <c r="BF348" i="2"/>
  <c r="T348" i="2"/>
  <c r="T347" i="2" s="1"/>
  <c r="R348" i="2"/>
  <c r="R347" i="2" s="1"/>
  <c r="P348" i="2"/>
  <c r="P347" i="2" s="1"/>
  <c r="BI346" i="2"/>
  <c r="BH346" i="2"/>
  <c r="BG346" i="2"/>
  <c r="BF346" i="2"/>
  <c r="T346" i="2"/>
  <c r="T345" i="2" s="1"/>
  <c r="R346" i="2"/>
  <c r="R345" i="2" s="1"/>
  <c r="P346" i="2"/>
  <c r="P345" i="2" s="1"/>
  <c r="BI343" i="2"/>
  <c r="BH343" i="2"/>
  <c r="BG343" i="2"/>
  <c r="BF343" i="2"/>
  <c r="T343" i="2"/>
  <c r="T342" i="2" s="1"/>
  <c r="T341" i="2" s="1"/>
  <c r="R343" i="2"/>
  <c r="R342" i="2" s="1"/>
  <c r="R341" i="2" s="1"/>
  <c r="P343" i="2"/>
  <c r="P342" i="2" s="1"/>
  <c r="P341" i="2" s="1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T272" i="2" s="1"/>
  <c r="R273" i="2"/>
  <c r="R272" i="2"/>
  <c r="P273" i="2"/>
  <c r="P272" i="2" s="1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T239" i="2" s="1"/>
  <c r="R240" i="2"/>
  <c r="R239" i="2" s="1"/>
  <c r="P240" i="2"/>
  <c r="P239" i="2" s="1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J135" i="2"/>
  <c r="J134" i="2"/>
  <c r="F132" i="2"/>
  <c r="E130" i="2"/>
  <c r="J92" i="2"/>
  <c r="J91" i="2"/>
  <c r="F89" i="2"/>
  <c r="E87" i="2"/>
  <c r="J18" i="2"/>
  <c r="E18" i="2"/>
  <c r="F135" i="2" s="1"/>
  <c r="J17" i="2"/>
  <c r="J15" i="2"/>
  <c r="E15" i="2"/>
  <c r="F91" i="2" s="1"/>
  <c r="J14" i="2"/>
  <c r="J12" i="2"/>
  <c r="J132" i="2" s="1"/>
  <c r="E7" i="2"/>
  <c r="E85" i="2" s="1"/>
  <c r="L90" i="1"/>
  <c r="AM90" i="1"/>
  <c r="AM89" i="1"/>
  <c r="L89" i="1"/>
  <c r="AM87" i="1"/>
  <c r="L87" i="1"/>
  <c r="L85" i="1"/>
  <c r="L84" i="1"/>
  <c r="J319" i="2"/>
  <c r="J313" i="2"/>
  <c r="BK310" i="2"/>
  <c r="BK304" i="2"/>
  <c r="BK292" i="2"/>
  <c r="J288" i="2"/>
  <c r="BK267" i="2"/>
  <c r="J263" i="2"/>
  <c r="BK260" i="2"/>
  <c r="BK252" i="2"/>
  <c r="J248" i="2"/>
  <c r="BK246" i="2"/>
  <c r="J245" i="2"/>
  <c r="BK236" i="2"/>
  <c r="J216" i="2"/>
  <c r="BK193" i="2"/>
  <c r="BK181" i="2"/>
  <c r="J176" i="2"/>
  <c r="BK157" i="2"/>
  <c r="J145" i="2"/>
  <c r="BK330" i="2"/>
  <c r="BK311" i="2"/>
  <c r="J309" i="2"/>
  <c r="BK258" i="2"/>
  <c r="J256" i="2"/>
  <c r="J240" i="2"/>
  <c r="BK234" i="2"/>
  <c r="BK231" i="2"/>
  <c r="BK225" i="2"/>
  <c r="J210" i="2"/>
  <c r="BK196" i="2"/>
  <c r="BK174" i="2"/>
  <c r="J161" i="2"/>
  <c r="BK155" i="2"/>
  <c r="BK148" i="2"/>
  <c r="BK142" i="2"/>
  <c r="BK141" i="2"/>
  <c r="BK328" i="2"/>
  <c r="BK319" i="2"/>
  <c r="J316" i="2"/>
  <c r="BK313" i="2"/>
  <c r="J311" i="2"/>
  <c r="J310" i="2"/>
  <c r="J304" i="2"/>
  <c r="J299" i="2"/>
  <c r="BK280" i="2"/>
  <c r="J271" i="2"/>
  <c r="J264" i="2"/>
  <c r="BK251" i="2"/>
  <c r="BK247" i="2"/>
  <c r="BK242" i="2"/>
  <c r="J234" i="2"/>
  <c r="BK220" i="2"/>
  <c r="BK210" i="2"/>
  <c r="BK191" i="2"/>
  <c r="BK176" i="2"/>
  <c r="J174" i="2"/>
  <c r="BK168" i="2"/>
  <c r="J144" i="2"/>
  <c r="AS94" i="1"/>
  <c r="BK266" i="2"/>
  <c r="BK262" i="2"/>
  <c r="J236" i="2"/>
  <c r="BK235" i="2"/>
  <c r="J233" i="2"/>
  <c r="BK207" i="2"/>
  <c r="J205" i="2"/>
  <c r="J196" i="2"/>
  <c r="J183" i="2"/>
  <c r="J168" i="2"/>
  <c r="J163" i="2"/>
  <c r="J157" i="2"/>
  <c r="J155" i="2"/>
  <c r="J150" i="2"/>
  <c r="BK346" i="2"/>
  <c r="BK340" i="2"/>
  <c r="J337" i="2"/>
  <c r="BK336" i="2"/>
  <c r="J335" i="2"/>
  <c r="J334" i="2"/>
  <c r="BK333" i="2"/>
  <c r="J332" i="2"/>
  <c r="J331" i="2"/>
  <c r="J327" i="2"/>
  <c r="J318" i="2"/>
  <c r="J293" i="2"/>
  <c r="J292" i="2"/>
  <c r="BK284" i="2"/>
  <c r="BK276" i="2"/>
  <c r="BK271" i="2"/>
  <c r="BK264" i="2"/>
  <c r="J249" i="2"/>
  <c r="BK245" i="2"/>
  <c r="J242" i="2"/>
  <c r="BK237" i="2"/>
  <c r="J225" i="2"/>
  <c r="J220" i="2"/>
  <c r="BK206" i="2"/>
  <c r="J194" i="2"/>
  <c r="BK183" i="2"/>
  <c r="BK161" i="2"/>
  <c r="BK159" i="2"/>
  <c r="J142" i="2"/>
  <c r="J346" i="2"/>
  <c r="BK343" i="2"/>
  <c r="J340" i="2"/>
  <c r="BK339" i="2"/>
  <c r="BK337" i="2"/>
  <c r="J336" i="2"/>
  <c r="BK334" i="2"/>
  <c r="J333" i="2"/>
  <c r="BK331" i="2"/>
  <c r="BK329" i="2"/>
  <c r="J328" i="2"/>
  <c r="BK327" i="2"/>
  <c r="J317" i="2"/>
  <c r="BK316" i="2"/>
  <c r="BK299" i="2"/>
  <c r="BK293" i="2"/>
  <c r="BK288" i="2"/>
  <c r="J280" i="2"/>
  <c r="J260" i="2"/>
  <c r="J254" i="2"/>
  <c r="J252" i="2"/>
  <c r="J251" i="2"/>
  <c r="BK250" i="2"/>
  <c r="BK248" i="2"/>
  <c r="BK244" i="2"/>
  <c r="BK229" i="2"/>
  <c r="BK216" i="2"/>
  <c r="BK205" i="2"/>
  <c r="BK201" i="2"/>
  <c r="J200" i="2"/>
  <c r="J189" i="2"/>
  <c r="J181" i="2"/>
  <c r="BK150" i="2"/>
  <c r="BK318" i="2"/>
  <c r="BK309" i="2"/>
  <c r="J308" i="2"/>
  <c r="BK294" i="2"/>
  <c r="BK273" i="2"/>
  <c r="J266" i="2"/>
  <c r="J258" i="2"/>
  <c r="BK256" i="2"/>
  <c r="J247" i="2"/>
  <c r="J246" i="2"/>
  <c r="J244" i="2"/>
  <c r="J237" i="2"/>
  <c r="J231" i="2"/>
  <c r="J207" i="2"/>
  <c r="J206" i="2"/>
  <c r="J203" i="2"/>
  <c r="J201" i="2"/>
  <c r="BK194" i="2"/>
  <c r="J191" i="2"/>
  <c r="BK189" i="2"/>
  <c r="J159" i="2"/>
  <c r="J148" i="2"/>
  <c r="J343" i="2"/>
  <c r="J339" i="2"/>
  <c r="BK335" i="2"/>
  <c r="BK332" i="2"/>
  <c r="J330" i="2"/>
  <c r="J329" i="2"/>
  <c r="BK317" i="2"/>
  <c r="BK308" i="2"/>
  <c r="J294" i="2"/>
  <c r="J284" i="2"/>
  <c r="J276" i="2"/>
  <c r="J273" i="2"/>
  <c r="J267" i="2"/>
  <c r="BK263" i="2"/>
  <c r="J262" i="2"/>
  <c r="BK254" i="2"/>
  <c r="J250" i="2"/>
  <c r="BK249" i="2"/>
  <c r="J235" i="2"/>
  <c r="BK233" i="2"/>
  <c r="J229" i="2"/>
  <c r="BK203" i="2"/>
  <c r="BK200" i="2"/>
  <c r="J193" i="2"/>
  <c r="BK163" i="2"/>
  <c r="BK145" i="2"/>
  <c r="BK144" i="2"/>
  <c r="J141" i="2"/>
  <c r="I290" i="2" l="1"/>
  <c r="R344" i="2"/>
  <c r="P344" i="2"/>
  <c r="I325" i="2"/>
  <c r="I314" i="2"/>
  <c r="T344" i="2"/>
  <c r="T241" i="2"/>
  <c r="BK261" i="2"/>
  <c r="J261" i="2" s="1"/>
  <c r="J104" i="2" s="1"/>
  <c r="P261" i="2"/>
  <c r="R261" i="2"/>
  <c r="T261" i="2"/>
  <c r="R338" i="2"/>
  <c r="T291" i="2"/>
  <c r="R315" i="2"/>
  <c r="P338" i="2"/>
  <c r="T326" i="2"/>
  <c r="T140" i="2"/>
  <c r="R209" i="2"/>
  <c r="BK219" i="2"/>
  <c r="J219" i="2" s="1"/>
  <c r="J100" i="2" s="1"/>
  <c r="R219" i="2"/>
  <c r="BK230" i="2"/>
  <c r="J230" i="2" s="1"/>
  <c r="J101" i="2" s="1"/>
  <c r="R230" i="2"/>
  <c r="P241" i="2"/>
  <c r="BK338" i="2"/>
  <c r="J338" i="2" s="1"/>
  <c r="J111" i="2" s="1"/>
  <c r="P140" i="2"/>
  <c r="T338" i="2"/>
  <c r="R140" i="2"/>
  <c r="P209" i="2"/>
  <c r="T209" i="2"/>
  <c r="P219" i="2"/>
  <c r="T219" i="2"/>
  <c r="P230" i="2"/>
  <c r="T230" i="2"/>
  <c r="BK241" i="2"/>
  <c r="J241" i="2"/>
  <c r="J103" i="2" s="1"/>
  <c r="R241" i="2"/>
  <c r="R291" i="2"/>
  <c r="P315" i="2"/>
  <c r="R326" i="2"/>
  <c r="BK140" i="2"/>
  <c r="J140" i="2" s="1"/>
  <c r="J98" i="2" s="1"/>
  <c r="BK209" i="2"/>
  <c r="J209" i="2" s="1"/>
  <c r="J99" i="2" s="1"/>
  <c r="P291" i="2"/>
  <c r="T315" i="2"/>
  <c r="BK326" i="2"/>
  <c r="J326" i="2" s="1"/>
  <c r="J110" i="2" s="1"/>
  <c r="P275" i="2"/>
  <c r="R275" i="2"/>
  <c r="T275" i="2"/>
  <c r="P326" i="2"/>
  <c r="E128" i="2"/>
  <c r="BE183" i="2"/>
  <c r="BE247" i="2"/>
  <c r="BE258" i="2"/>
  <c r="BE293" i="2"/>
  <c r="BE328" i="2"/>
  <c r="BE331" i="2"/>
  <c r="BE334" i="2"/>
  <c r="BE337" i="2"/>
  <c r="BK272" i="2"/>
  <c r="J272" i="2" s="1"/>
  <c r="J105" i="2" s="1"/>
  <c r="BE174" i="2"/>
  <c r="BE181" i="2"/>
  <c r="BE196" i="2"/>
  <c r="BE220" i="2"/>
  <c r="BE225" i="2"/>
  <c r="BE233" i="2"/>
  <c r="BE234" i="2"/>
  <c r="BE263" i="2"/>
  <c r="BE280" i="2"/>
  <c r="BE176" i="2"/>
  <c r="BE206" i="2"/>
  <c r="BE210" i="2"/>
  <c r="BE235" i="2"/>
  <c r="BE237" i="2"/>
  <c r="BE242" i="2"/>
  <c r="BE245" i="2"/>
  <c r="BE246" i="2"/>
  <c r="BE266" i="2"/>
  <c r="BE284" i="2"/>
  <c r="BE292" i="2"/>
  <c r="BE318" i="2"/>
  <c r="BE319" i="2"/>
  <c r="BE330" i="2"/>
  <c r="BE333" i="2"/>
  <c r="BE336" i="2"/>
  <c r="BE346" i="2"/>
  <c r="F134" i="2"/>
  <c r="BE144" i="2"/>
  <c r="BE163" i="2"/>
  <c r="BE191" i="2"/>
  <c r="BE201" i="2"/>
  <c r="BE203" i="2"/>
  <c r="BE207" i="2"/>
  <c r="BE216" i="2"/>
  <c r="BE231" i="2"/>
  <c r="BE250" i="2"/>
  <c r="BE256" i="2"/>
  <c r="BE309" i="2"/>
  <c r="BE310" i="2"/>
  <c r="BE311" i="2"/>
  <c r="BE313" i="2"/>
  <c r="BE332" i="2"/>
  <c r="BE335" i="2"/>
  <c r="BE339" i="2"/>
  <c r="BE340" i="2"/>
  <c r="BE343" i="2"/>
  <c r="BK239" i="2"/>
  <c r="J239" i="2" s="1"/>
  <c r="J102" i="2" s="1"/>
  <c r="BE141" i="2"/>
  <c r="BE142" i="2"/>
  <c r="BE189" i="2"/>
  <c r="BE252" i="2"/>
  <c r="BE260" i="2"/>
  <c r="BE267" i="2"/>
  <c r="BK342" i="2"/>
  <c r="J342" i="2" s="1"/>
  <c r="J113" i="2" s="1"/>
  <c r="BK345" i="2"/>
  <c r="F92" i="2"/>
  <c r="BE145" i="2"/>
  <c r="BE148" i="2"/>
  <c r="BE157" i="2"/>
  <c r="BE161" i="2"/>
  <c r="BE194" i="2"/>
  <c r="BE200" i="2"/>
  <c r="BE205" i="2"/>
  <c r="BE249" i="2"/>
  <c r="BE273" i="2"/>
  <c r="BE276" i="2"/>
  <c r="BE288" i="2"/>
  <c r="BE294" i="2"/>
  <c r="BE327" i="2"/>
  <c r="J89" i="2"/>
  <c r="BE150" i="2"/>
  <c r="BE193" i="2"/>
  <c r="BE236" i="2"/>
  <c r="BE248" i="2"/>
  <c r="BE262" i="2"/>
  <c r="BE271" i="2"/>
  <c r="BE304" i="2"/>
  <c r="BE308" i="2"/>
  <c r="BE316" i="2"/>
  <c r="BE317" i="2"/>
  <c r="BE329" i="2"/>
  <c r="BE155" i="2"/>
  <c r="BE159" i="2"/>
  <c r="BE168" i="2"/>
  <c r="BE229" i="2"/>
  <c r="BE240" i="2"/>
  <c r="BE244" i="2"/>
  <c r="BE251" i="2"/>
  <c r="BE254" i="2"/>
  <c r="BE264" i="2"/>
  <c r="BE299" i="2"/>
  <c r="F34" i="2"/>
  <c r="BA95" i="1" s="1"/>
  <c r="BA94" i="1" s="1"/>
  <c r="W30" i="1" s="1"/>
  <c r="F36" i="2"/>
  <c r="BC95" i="1" s="1"/>
  <c r="BC94" i="1" s="1"/>
  <c r="AY94" i="1" s="1"/>
  <c r="J34" i="2"/>
  <c r="AW95" i="1" s="1"/>
  <c r="F37" i="2"/>
  <c r="BD95" i="1" s="1"/>
  <c r="BD94" i="1" s="1"/>
  <c r="W33" i="1" s="1"/>
  <c r="F35" i="2"/>
  <c r="BB95" i="1" s="1"/>
  <c r="BB94" i="1" s="1"/>
  <c r="AX94" i="1" s="1"/>
  <c r="R274" i="2" l="1"/>
  <c r="T139" i="2"/>
  <c r="J290" i="2"/>
  <c r="BE290" i="2" s="1"/>
  <c r="BK290" i="2"/>
  <c r="BK275" i="2" s="1"/>
  <c r="J275" i="2" s="1"/>
  <c r="J107" i="2" s="1"/>
  <c r="BK325" i="2"/>
  <c r="BK315" i="2" s="1"/>
  <c r="J315" i="2" s="1"/>
  <c r="J109" i="2" s="1"/>
  <c r="J325" i="2"/>
  <c r="BE325" i="2" s="1"/>
  <c r="T274" i="2"/>
  <c r="T138" i="2" s="1"/>
  <c r="J314" i="2"/>
  <c r="BE314" i="2" s="1"/>
  <c r="BK314" i="2"/>
  <c r="BK291" i="2" s="1"/>
  <c r="J291" i="2" s="1"/>
  <c r="J108" i="2" s="1"/>
  <c r="R139" i="2"/>
  <c r="R138" i="2" s="1"/>
  <c r="P274" i="2"/>
  <c r="P139" i="2"/>
  <c r="J345" i="2"/>
  <c r="J115" i="2" s="1"/>
  <c r="BK139" i="2"/>
  <c r="J139" i="2" s="1"/>
  <c r="BK341" i="2"/>
  <c r="J341" i="2" s="1"/>
  <c r="J112" i="2" s="1"/>
  <c r="W32" i="1"/>
  <c r="AW94" i="1"/>
  <c r="AK30" i="1" s="1"/>
  <c r="W31" i="1"/>
  <c r="BK274" i="2" l="1"/>
  <c r="J274" i="2" s="1"/>
  <c r="J106" i="2" s="1"/>
  <c r="J97" i="2"/>
  <c r="P138" i="2"/>
  <c r="AU95" i="1" s="1"/>
  <c r="AU94" i="1" s="1"/>
  <c r="I352" i="2" l="1"/>
  <c r="I350" i="2"/>
  <c r="J350" i="2" s="1"/>
  <c r="BE350" i="2" s="1"/>
  <c r="I348" i="2"/>
  <c r="J348" i="2" s="1"/>
  <c r="BE348" i="2" s="1"/>
  <c r="BK352" i="2"/>
  <c r="BK351" i="2" s="1"/>
  <c r="J351" i="2" s="1"/>
  <c r="J118" i="2" s="1"/>
  <c r="J352" i="2"/>
  <c r="BE352" i="2" s="1"/>
  <c r="BK350" i="2" l="1"/>
  <c r="BK349" i="2" s="1"/>
  <c r="J349" i="2" s="1"/>
  <c r="J117" i="2" s="1"/>
  <c r="BK348" i="2"/>
  <c r="BK347" i="2" s="1"/>
  <c r="F33" i="2"/>
  <c r="AZ95" i="1" s="1"/>
  <c r="AZ94" i="1" s="1"/>
  <c r="J33" i="2"/>
  <c r="AV95" i="1" s="1"/>
  <c r="AT95" i="1" s="1"/>
  <c r="J347" i="2"/>
  <c r="J116" i="2" s="1"/>
  <c r="BK344" i="2"/>
  <c r="W29" i="1" l="1"/>
  <c r="AV94" i="1"/>
  <c r="J344" i="2"/>
  <c r="J114" i="2" s="1"/>
  <c r="BK138" i="2"/>
  <c r="J138" i="2" s="1"/>
  <c r="J30" i="2" l="1"/>
  <c r="J96" i="2"/>
  <c r="AK29" i="1"/>
  <c r="AT94" i="1"/>
  <c r="AG95" i="1" l="1"/>
  <c r="J39" i="2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<sst xmlns="http://schemas.openxmlformats.org/spreadsheetml/2006/main" count="2943" uniqueCount="852">
  <si>
    <t>Export Komplet</t>
  </si>
  <si>
    <t/>
  </si>
  <si>
    <t>2.0</t>
  </si>
  <si>
    <t>False</t>
  </si>
  <si>
    <t>{6b5b5976-7d8e-4036-a408-fca228c894ca}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</si>
  <si>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</si>
  <si>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</si>
  <si>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</si>
  <si>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</si>
  <si>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</si>
  <si>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</si>
  <si>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</si>
  <si>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</si>
  <si>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20-024</t>
  </si>
  <si>
    <t>Stavba:</t>
  </si>
  <si>
    <t>Rekonstrukce venkovního sportoviště, Praha 6</t>
  </si>
  <si>
    <t>KSO:</t>
  </si>
  <si>
    <t>CC-CZ:</t>
  </si>
  <si>
    <t>Místo:</t>
  </si>
  <si>
    <t>Pozemek p.č.656, k.ú. Dejvice</t>
  </si>
  <si>
    <t>Datum:</t>
  </si>
  <si>
    <t>14. 6. 2020</t>
  </si>
  <si>
    <t>Zadavatel:</t>
  </si>
  <si>
    <t>IČ:</t>
  </si>
  <si>
    <t xml:space="preserve"> </t>
  </si>
  <si>
    <t>DIČ:</t>
  </si>
  <si>
    <t>Zhotovitel:</t>
  </si>
  <si>
    <t>Projektant:</t>
  </si>
  <si>
    <t>Sportovní projekty s.r.o.</t>
  </si>
  <si>
    <t>True</t>
  </si>
  <si>
    <t>Zpracovatel:</t>
  </si>
  <si>
    <t>F.Pecka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</si>
  <si>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</si>
  <si>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</si>
  <si>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</si>
  <si>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</si>
  <si>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</si>
  <si>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</si>
  <si>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</si>
  <si>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</si>
  <si>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</si>
  <si>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</si>
  <si>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</si>
  <si>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</si>
  <si>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</si>
  <si>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</si>
  <si>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</si>
  <si>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</si>
  <si>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</si>
  <si>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</si>
  <si>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</si>
  <si>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</si>
  <si>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</si>
  <si>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</si>
  <si>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</si>
  <si>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</si>
  <si>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</si>
  <si>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</si>
  <si>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</si>
  <si>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</si>
  <si>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</si>
  <si>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</si>
  <si>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</si>
  <si>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</si>
  <si>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</si>
  <si>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</si>
  <si>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</si>
  <si>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</si>
  <si>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</si>
  <si>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</si>
  <si>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</si>
  <si>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</si>
  <si>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</si>
  <si>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</si>
  <si>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</si>
  <si>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</si>
  <si>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</si>
  <si>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</si>
  <si>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</si>
  <si>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>Rekonstrukce hřiště 44,20 x 24,40 m</t>
  </si>
  <si>
    <t>STA</t>
  </si>
  <si>
    <t>1</t>
  </si>
  <si>
    <t>{95fa9f53-12c7-424f-beb8-40085a355eae}</t>
  </si>
  <si>
    <t>2</t>
  </si>
  <si>
    <t>KRYCÍ LIST SOUPISU PRACÍ</t>
  </si>
  <si>
    <t>Objekt:</t>
  </si>
  <si>
    <t>SO - 01 - Rekonstrukce hřiště 44,20 x 24,40 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</si>
  <si>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</si>
  <si>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</si>
  <si>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</si>
  <si>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</si>
  <si>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</si>
  <si>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</si>
  <si>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</si>
  <si>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</si>
  <si>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</si>
  <si>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</si>
  <si>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</si>
  <si>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</si>
  <si>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</si>
  <si>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</si>
  <si>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</si>
  <si>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</si>
  <si>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</si>
  <si>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776 - Podlahy povlakové</t>
  </si>
  <si>
    <t xml:space="preserve">    792 - Sportovní vybavení</t>
  </si>
  <si>
    <t xml:space="preserve">    794 - Sadové úpravy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</si>
  <si>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</si>
  <si>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</si>
  <si>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</si>
  <si>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</si>
  <si>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</si>
  <si>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</si>
  <si>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</si>
  <si>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</si>
  <si>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</si>
  <si>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</si>
  <si>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</si>
  <si>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</si>
  <si>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</si>
  <si>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</si>
  <si>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</si>
  <si>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</si>
  <si>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</si>
  <si>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</si>
  <si>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</si>
  <si>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</si>
  <si>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</si>
  <si>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</si>
  <si>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</si>
  <si>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</si>
  <si>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</si>
  <si>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</si>
  <si>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</si>
  <si>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</si>
  <si>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</si>
  <si>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244752340</t>
  </si>
  <si>
    <t>111251111</t>
  </si>
  <si>
    <t>Drcení ořezaných větví D do 100 mm s odvozem do 20 km</t>
  </si>
  <si>
    <t>m3</t>
  </si>
  <si>
    <t>-629473148</t>
  </si>
  <si>
    <t>VV</t>
  </si>
  <si>
    <t>137,0*0,1</t>
  </si>
  <si>
    <t>3</t>
  </si>
  <si>
    <t>113204111</t>
  </si>
  <si>
    <t>Vytrhání obrub záhonových</t>
  </si>
  <si>
    <t>m</t>
  </si>
  <si>
    <t>-1423944082</t>
  </si>
  <si>
    <t>121112003</t>
  </si>
  <si>
    <t xml:space="preserve">Sejmutí ornice tl vrstvy do 200 mm </t>
  </si>
  <si>
    <t>-664793538</t>
  </si>
  <si>
    <t>106,0+137,0</t>
  </si>
  <si>
    <t>Součet</t>
  </si>
  <si>
    <t>5</t>
  </si>
  <si>
    <t>122251101</t>
  </si>
  <si>
    <t>Odkopávky a prokopávky nezapažené v hornině třídy těžitelnosti I, skupiny 3 objem do 20 m3 strojně</t>
  </si>
  <si>
    <t>-1149441162</t>
  </si>
  <si>
    <t>"odkop v místě půdokryvných rostlin" 98,0*0,20</t>
  </si>
  <si>
    <t>6</t>
  </si>
  <si>
    <t>132212111</t>
  </si>
  <si>
    <t>Hloubení rýh š do 800 mm v soudržných horninách třídy těžitelnosti I, skupiny 3 ručně</t>
  </si>
  <si>
    <t>1261370728</t>
  </si>
  <si>
    <t>"pro základ oplocení" 1,17*2*0,20*0,80</t>
  </si>
  <si>
    <t>"pro obrubníky"  106,70*0,30*0,30</t>
  </si>
  <si>
    <t>"střídací lavice" 0,645*0,30*0,40*3*2</t>
  </si>
  <si>
    <t>7</t>
  </si>
  <si>
    <t>132212211</t>
  </si>
  <si>
    <t>Hloubení rýh š do 2000 mm v soudržných horninách třídy těžitelnosti I, skupiny 3 ručně</t>
  </si>
  <si>
    <t>-125568116</t>
  </si>
  <si>
    <t>"pro nové zpevněné plochy" 68,0*0,25</t>
  </si>
  <si>
    <t>8</t>
  </si>
  <si>
    <t>133212011</t>
  </si>
  <si>
    <t>Hloubení šachet v hornině třídy těžitelnosti I, skupiny 3, plocha výkopu do 4 m2 ručně - pro patky</t>
  </si>
  <si>
    <t>-1657772186</t>
  </si>
  <si>
    <t>0,30*0,30*0,80*4</t>
  </si>
  <si>
    <t>9</t>
  </si>
  <si>
    <t>162211311</t>
  </si>
  <si>
    <t>Vodorovné přemístění výkopku z horniny třídy těžitelnosti I, skupiny 1 až 3 stavebním kolečkem do 10 m</t>
  </si>
  <si>
    <t>-1196871955</t>
  </si>
  <si>
    <t>10,441+17,0+0,288</t>
  </si>
  <si>
    <t>10</t>
  </si>
  <si>
    <t>162211319</t>
  </si>
  <si>
    <t>Příplatek k vodorovnému přemístění výkopku z horniny třídy těžitelnosti I, skupiny 1 až 3 stavebním kolečkem ZKD 10 m</t>
  </si>
  <si>
    <t>-882906671</t>
  </si>
  <si>
    <t>27,729*4</t>
  </si>
  <si>
    <t>11</t>
  </si>
  <si>
    <t>162251102</t>
  </si>
  <si>
    <t>Vodorovné přemístění do 50 m výkopku/sypaniny z horniny třídy těžitelnosti I, skupiny 1 až 3</t>
  </si>
  <si>
    <t>23491187</t>
  </si>
  <si>
    <t>přemístění ornice z deponie zpět</t>
  </si>
  <si>
    <t>"pod trávník" 66,20*0,20</t>
  </si>
  <si>
    <t>"pod půdokravné byliny" 98,0*0,25</t>
  </si>
  <si>
    <t>12</t>
  </si>
  <si>
    <t>162751117</t>
  </si>
  <si>
    <t>Vodorovné přemístění do 10000 m výkopku/sypaniny z horniny třídy těžitelnosti I, skupiny 1 až 3</t>
  </si>
  <si>
    <t>793199227</t>
  </si>
  <si>
    <t>"hloubení rýh š do 800 mm"  10,441</t>
  </si>
  <si>
    <t>"hloubení rýh š do 2000 mm"  17,0</t>
  </si>
  <si>
    <t>"hloubení šachet" 0,288</t>
  </si>
  <si>
    <t>"odvoz přebytečné ornice" 48,60-37,74</t>
  </si>
  <si>
    <t>13</t>
  </si>
  <si>
    <t>162751119</t>
  </si>
  <si>
    <t>Příplatek k vodorovnému přemístění výkopku/sypaniny z horniny třídy těžitelnosti I, skupiny 1 až 3 ZKD 1000 m přes 10000 m</t>
  </si>
  <si>
    <t>-1402726237</t>
  </si>
  <si>
    <t>38,589*10</t>
  </si>
  <si>
    <t>14</t>
  </si>
  <si>
    <t>167151101</t>
  </si>
  <si>
    <t>Nakládání výkopku z hornin třídy těžitelnosti I, skupiny 1 až 3 do 100 m3</t>
  </si>
  <si>
    <t>-1532320000</t>
  </si>
  <si>
    <t>nakládání ornice pro další použití</t>
  </si>
  <si>
    <t>"pod půdokryvné byliny" 98,0*0,25</t>
  </si>
  <si>
    <t>171201221</t>
  </si>
  <si>
    <t>Poplatek za uložení na skládce (skládkovné) zeminy a kamení kód odpadu 17 05 04</t>
  </si>
  <si>
    <t>t</t>
  </si>
  <si>
    <t>-2059513936</t>
  </si>
  <si>
    <t>(38,589-10,86)*1,6</t>
  </si>
  <si>
    <t>16</t>
  </si>
  <si>
    <t>171251201</t>
  </si>
  <si>
    <t>Uložení sypaniny na skládky nebo meziskládky</t>
  </si>
  <si>
    <t>611699946</t>
  </si>
  <si>
    <t>17</t>
  </si>
  <si>
    <t>181311103</t>
  </si>
  <si>
    <t>Rozprostření ornice tl vrstvy do 200 mm v rovině nebo ve svahu do 1:5 ručně</t>
  </si>
  <si>
    <t>-1990610145</t>
  </si>
  <si>
    <t>"rozprostření ornice pod trávník" 66,20</t>
  </si>
  <si>
    <t>18</t>
  </si>
  <si>
    <t>181311104</t>
  </si>
  <si>
    <t>Rozprostření ornice tl vrstvy do 250 mm v rovině nebo ve svahu do 1:5 ručně</t>
  </si>
  <si>
    <t>789622189</t>
  </si>
  <si>
    <t>"rozprostření ornice pod půdokryvné byliny"  98,0</t>
  </si>
  <si>
    <t>19</t>
  </si>
  <si>
    <t>181411131</t>
  </si>
  <si>
    <t>Založení parkového trávníku výsevem plochy do 1000 m2 v rovině a ve svahu do 1:5</t>
  </si>
  <si>
    <t>822139122</t>
  </si>
  <si>
    <t>20</t>
  </si>
  <si>
    <t>M</t>
  </si>
  <si>
    <t>00572410</t>
  </si>
  <si>
    <t>osivo směs travní parková</t>
  </si>
  <si>
    <t>kg</t>
  </si>
  <si>
    <t>-1500755327</t>
  </si>
  <si>
    <t>66,20*0,030</t>
  </si>
  <si>
    <t>181951112</t>
  </si>
  <si>
    <t>Úprava pláně v hornině třídy těžitelnosti I, skupiny 1 až 3 se zhutněním vč.požadovaných zkoušek únosnosti pláně dle PD</t>
  </si>
  <si>
    <t>-98457720</t>
  </si>
  <si>
    <t>"S2" 68,0</t>
  </si>
  <si>
    <t>"S3" 3,50</t>
  </si>
  <si>
    <t>22</t>
  </si>
  <si>
    <t>184802111</t>
  </si>
  <si>
    <t>Chemické odplevelení před založením kultury nad 20 m2 postřikem na široko v rovině a svahu do 1:5</t>
  </si>
  <si>
    <t>-1177553089</t>
  </si>
  <si>
    <t>23</t>
  </si>
  <si>
    <t>185802113</t>
  </si>
  <si>
    <t>Hnojení půdy umělým hnojivem na široko v rovině a svahu do 1:5</t>
  </si>
  <si>
    <t>1102959169</t>
  </si>
  <si>
    <t>66,20*0,000025</t>
  </si>
  <si>
    <t>24</t>
  </si>
  <si>
    <t>25191155</t>
  </si>
  <si>
    <t>hnojivo průmyslové Cererit</t>
  </si>
  <si>
    <t>-1798656250</t>
  </si>
  <si>
    <t>0,002*1000 'Přepočtené koeficientem množství</t>
  </si>
  <si>
    <t>25</t>
  </si>
  <si>
    <t>185803111R</t>
  </si>
  <si>
    <t>Urovnání a regenerace trávníku viz.doporučení regenerace v TZ PD</t>
  </si>
  <si>
    <t>-155833560</t>
  </si>
  <si>
    <t>26</t>
  </si>
  <si>
    <t>185804312</t>
  </si>
  <si>
    <t>Zalití rostlin vodou plocha přes 20 m2</t>
  </si>
  <si>
    <t>-490102489</t>
  </si>
  <si>
    <t>27</t>
  </si>
  <si>
    <t>185851121</t>
  </si>
  <si>
    <t>Dovoz vody pro zálivku rostlin za vzdálenost do 1000 m</t>
  </si>
  <si>
    <t>-998595555</t>
  </si>
  <si>
    <t>66,20*0,002</t>
  </si>
  <si>
    <t>Zakládání</t>
  </si>
  <si>
    <t>28</t>
  </si>
  <si>
    <t>274313711</t>
  </si>
  <si>
    <t>Základové pásy z betonu tř. C 20/25</t>
  </si>
  <si>
    <t>-1637149747</t>
  </si>
  <si>
    <t>nový základ pro podezdívku plotu</t>
  </si>
  <si>
    <t>1,17*2*0,20*0,80</t>
  </si>
  <si>
    <t>základy pro střídací lavice</t>
  </si>
  <si>
    <t>0,645*0,30*0,30*3*2</t>
  </si>
  <si>
    <t>29</t>
  </si>
  <si>
    <t>275313711</t>
  </si>
  <si>
    <t>Základové patky z betonu tř. C 20/25</t>
  </si>
  <si>
    <t>674669340</t>
  </si>
  <si>
    <t>pod ocelové sloupky</t>
  </si>
  <si>
    <t>Svislé a kompletní konstrukce</t>
  </si>
  <si>
    <t>30</t>
  </si>
  <si>
    <t>348321218</t>
  </si>
  <si>
    <t>Zábradelní zídky a podezdívky ze ŽB tř. C 20/25</t>
  </si>
  <si>
    <t>-1709655673</t>
  </si>
  <si>
    <t>betonová podezdívka</t>
  </si>
  <si>
    <t>1,17*0,20*0,18</t>
  </si>
  <si>
    <t>1,17*0,20*0,05</t>
  </si>
  <si>
    <t>31</t>
  </si>
  <si>
    <t>348351211</t>
  </si>
  <si>
    <t>Bednění zábradelních zídek a podezdívek plné zřízení</t>
  </si>
  <si>
    <t>-1840911451</t>
  </si>
  <si>
    <t>1,17*0,18*2</t>
  </si>
  <si>
    <t>1,17*0,05*2</t>
  </si>
  <si>
    <t>32</t>
  </si>
  <si>
    <t>348351212</t>
  </si>
  <si>
    <t>Bednění zábradelních zídek a podezdívek plné odstranění</t>
  </si>
  <si>
    <t>-940657429</t>
  </si>
  <si>
    <t>Komunikace pozemní</t>
  </si>
  <si>
    <t>33</t>
  </si>
  <si>
    <t>564710011</t>
  </si>
  <si>
    <t>Podklad z kameniva hrubého drceného vel. 8-16 mm tl 50 mm</t>
  </si>
  <si>
    <t>-1977931708</t>
  </si>
  <si>
    <t>"nové zpevněné plochy" 68,0</t>
  </si>
  <si>
    <t>34</t>
  </si>
  <si>
    <t>564731111</t>
  </si>
  <si>
    <t>Podklad z kameniva hrubého drceného vel. 0-63 mm tl 100 mm</t>
  </si>
  <si>
    <t>483022090</t>
  </si>
  <si>
    <t>35</t>
  </si>
  <si>
    <t>564851111</t>
  </si>
  <si>
    <t>Podklad ze štěrkodrtě ŠD tl 150 mm</t>
  </si>
  <si>
    <t>-113201034</t>
  </si>
  <si>
    <t>36</t>
  </si>
  <si>
    <t>577154111</t>
  </si>
  <si>
    <t>Asfaltový beton vrstva obrusná ACO 11 (ABS) tř. I tl 60 mm š do 3 m z nemodifikovaného asfaltu</t>
  </si>
  <si>
    <t>-774574650</t>
  </si>
  <si>
    <t>37</t>
  </si>
  <si>
    <t>596811221</t>
  </si>
  <si>
    <t>Kladení betonové dlažby komunikací pro pěší do lože z kameniva vel do 0,25 m2 plochy do 100 m2</t>
  </si>
  <si>
    <t>595119222</t>
  </si>
  <si>
    <t>38</t>
  </si>
  <si>
    <t>59245620</t>
  </si>
  <si>
    <t>dlažba desková betonová 500x500x60mm přírodní</t>
  </si>
  <si>
    <t>-935407193</t>
  </si>
  <si>
    <t>68*1,1 'Přepočtené koeficientem množství</t>
  </si>
  <si>
    <t>Trubní vedení</t>
  </si>
  <si>
    <t>39</t>
  </si>
  <si>
    <t>800001</t>
  </si>
  <si>
    <t>Venkovní vodovod - dle special</t>
  </si>
  <si>
    <t>kpl</t>
  </si>
  <si>
    <t>662452291</t>
  </si>
  <si>
    <t>Ostatní konstrukce a práce, bourání</t>
  </si>
  <si>
    <t>40</t>
  </si>
  <si>
    <t>910R001</t>
  </si>
  <si>
    <t>Odstranění sítí PP v.440mm</t>
  </si>
  <si>
    <t>1601094943</t>
  </si>
  <si>
    <t>126,0*4,40</t>
  </si>
  <si>
    <t>41</t>
  </si>
  <si>
    <t>910R002</t>
  </si>
  <si>
    <t>Odstranění oplocení pozemku bez demolice podezdívky</t>
  </si>
  <si>
    <t>-1388227766</t>
  </si>
  <si>
    <t>42</t>
  </si>
  <si>
    <t>910R003</t>
  </si>
  <si>
    <t>Odstranění oplocení pozemku vč. demolice podezdívky</t>
  </si>
  <si>
    <t>1913733098</t>
  </si>
  <si>
    <t>43</t>
  </si>
  <si>
    <t>910R004</t>
  </si>
  <si>
    <t>Vybourání pouzder na volejbalové sloupky</t>
  </si>
  <si>
    <t>ks</t>
  </si>
  <si>
    <t>-1632992724</t>
  </si>
  <si>
    <t>44</t>
  </si>
  <si>
    <t>910R005</t>
  </si>
  <si>
    <t>Vybourání pouzder na tenisové sloupky</t>
  </si>
  <si>
    <t>-902978927</t>
  </si>
  <si>
    <t>45</t>
  </si>
  <si>
    <t>910R006</t>
  </si>
  <si>
    <t>Vybourání sloupu hrazení v.5,10m</t>
  </si>
  <si>
    <t>-404046841</t>
  </si>
  <si>
    <t>46</t>
  </si>
  <si>
    <t>910R007</t>
  </si>
  <si>
    <t>Vybourání sloupu hrazení v.0,60m</t>
  </si>
  <si>
    <t>-1661755104</t>
  </si>
  <si>
    <t>47</t>
  </si>
  <si>
    <t>910R008</t>
  </si>
  <si>
    <t>Demontáž desky, obroučky a síťky basketbalových košů</t>
  </si>
  <si>
    <t>-1605047176</t>
  </si>
  <si>
    <t>48</t>
  </si>
  <si>
    <t>910R009</t>
  </si>
  <si>
    <t>Odstranění stávající branky na házenou</t>
  </si>
  <si>
    <t>1105445776</t>
  </si>
  <si>
    <t>49</t>
  </si>
  <si>
    <t>916331112</t>
  </si>
  <si>
    <t>Osazení zahradního obrubníku betonového do lože z betonu s boční opěrou</t>
  </si>
  <si>
    <t>1293350661</t>
  </si>
  <si>
    <t>0,80+3,70+16,80+1,60+7,0+1,60+17,0+3,50+20,50+3,50+4,30+2,10+1,30+23,0</t>
  </si>
  <si>
    <t>50</t>
  </si>
  <si>
    <t>59217002</t>
  </si>
  <si>
    <t>obrubník betonový zahradní šedý 1000x50x200mm</t>
  </si>
  <si>
    <t>-1396227750</t>
  </si>
  <si>
    <t>106,7*1,1 'Přepočtené koeficientem množství</t>
  </si>
  <si>
    <t>51</t>
  </si>
  <si>
    <t>916991121</t>
  </si>
  <si>
    <t>Lože pod obrubníky, krajníky nebo obruby z dlažebních kostek z betonu prostého</t>
  </si>
  <si>
    <t>-356781320</t>
  </si>
  <si>
    <t>106,70*0,30*0,20</t>
  </si>
  <si>
    <t>52</t>
  </si>
  <si>
    <t>949101112</t>
  </si>
  <si>
    <t>Lešení pomocné pro objekty pozemních staveb s lešeňovou podlahou v do 3,5 m zatížení do 150 kg/m2</t>
  </si>
  <si>
    <t>1103687519</t>
  </si>
  <si>
    <t>(126,0+11,30)*1,20</t>
  </si>
  <si>
    <t>53</t>
  </si>
  <si>
    <t>952901411</t>
  </si>
  <si>
    <t>Vyčištění ostatních objektů (kanálů, zásobníků, kůlen) při jakékoliv výšce podlaží</t>
  </si>
  <si>
    <t>1206026998</t>
  </si>
  <si>
    <t>997</t>
  </si>
  <si>
    <t>Přesun sutě</t>
  </si>
  <si>
    <t>54</t>
  </si>
  <si>
    <t>997013211</t>
  </si>
  <si>
    <t>Vnitrostaveništní doprava suti a vybouraných hmot pro budovy v do 6 m ručně</t>
  </si>
  <si>
    <t>-284367119</t>
  </si>
  <si>
    <t>55</t>
  </si>
  <si>
    <t>997013501</t>
  </si>
  <si>
    <t>Odvoz suti a vybouraných hmot na skládku nebo meziskládku do 1 km se složením</t>
  </si>
  <si>
    <t>-1520798221</t>
  </si>
  <si>
    <t>56</t>
  </si>
  <si>
    <t>997013509</t>
  </si>
  <si>
    <t>Příplatek k odvozu suti a vybouraných hmot na skládku ZKD 1 km přes 1 km</t>
  </si>
  <si>
    <t>756562209</t>
  </si>
  <si>
    <t>53,486*29</t>
  </si>
  <si>
    <t>57</t>
  </si>
  <si>
    <t>997013631</t>
  </si>
  <si>
    <t>Poplatek za uložení na skládce (skládkovné) stavebního odpadu směsného kód odpadu 17 09 04</t>
  </si>
  <si>
    <t>1511878924</t>
  </si>
  <si>
    <t>58</t>
  </si>
  <si>
    <t>997013811</t>
  </si>
  <si>
    <t>Poplatek za uložení na skládce (skládkovné) odpadu dřevěného kód odpadu 17 02 01</t>
  </si>
  <si>
    <t>-1932576493</t>
  </si>
  <si>
    <t>"dřevěné křoviny a stromy" 13,70*0,600</t>
  </si>
  <si>
    <t>"dřevěné obložení"  1,016</t>
  </si>
  <si>
    <t>59</t>
  </si>
  <si>
    <t>997013813</t>
  </si>
  <si>
    <t>Poplatek za uložení na skládce (skládkovné) stavebního odpadu z plastických hmot kód odpadu 17 02 03</t>
  </si>
  <si>
    <t>-1378041269</t>
  </si>
  <si>
    <t>998</t>
  </si>
  <si>
    <t>Přesun hmot</t>
  </si>
  <si>
    <t>60</t>
  </si>
  <si>
    <t>998222012</t>
  </si>
  <si>
    <t>Přesun hmot pro tělovýchovné plochy</t>
  </si>
  <si>
    <t>-688883031</t>
  </si>
  <si>
    <t>PSV</t>
  </si>
  <si>
    <t>Práce a dodávky PSV</t>
  </si>
  <si>
    <t>762</t>
  </si>
  <si>
    <t>Konstrukce tesařské</t>
  </si>
  <si>
    <t>61</t>
  </si>
  <si>
    <t>762134122</t>
  </si>
  <si>
    <t>Montáž bednění stěn z hoblovaných fošen na kotevní prvky - spodní část oplocení</t>
  </si>
  <si>
    <t>-2071894371</t>
  </si>
  <si>
    <t>"na původní hrazení" 126,0*0,60</t>
  </si>
  <si>
    <t>"na nové hrazení" 11,30*0,60</t>
  </si>
  <si>
    <t>62</t>
  </si>
  <si>
    <t>60516111R</t>
  </si>
  <si>
    <t>Dodávka fošen modřínových hoblovaných š.150mm, tl.40mm bez povrchové úpravy</t>
  </si>
  <si>
    <t>-572875595</t>
  </si>
  <si>
    <t>"na původní hrazení" 126,0*0,60*1,1</t>
  </si>
  <si>
    <t>"na nové hrazení" 11,30*0,60*1,1</t>
  </si>
  <si>
    <t>63</t>
  </si>
  <si>
    <t>60516113R</t>
  </si>
  <si>
    <t>Spojovací materiál nerezový pro uchycení fošen do ocelových prvků na sloupcích viz.výkres D.1.4, D.1.5</t>
  </si>
  <si>
    <t>948824051</t>
  </si>
  <si>
    <t>64</t>
  </si>
  <si>
    <t>762431818R</t>
  </si>
  <si>
    <t>Demontáž obložení stěn z fošen</t>
  </si>
  <si>
    <t>-1928996577</t>
  </si>
  <si>
    <t>126*0,60</t>
  </si>
  <si>
    <t>65</t>
  </si>
  <si>
    <t>998762201</t>
  </si>
  <si>
    <t>Přesun hmot procentní pro kce tesařské v objektech v do 6 m</t>
  </si>
  <si>
    <t>%</t>
  </si>
  <si>
    <t>-2138719733</t>
  </si>
  <si>
    <t>767</t>
  </si>
  <si>
    <t>Konstrukce zámečnické</t>
  </si>
  <si>
    <t>66</t>
  </si>
  <si>
    <t>767R001</t>
  </si>
  <si>
    <t>D+M sloupků z ocelových trubek DN 89x4mm celk.dl.600cm svislé s žárovým pozinkováním - osazení do patek 300x300x800 mm</t>
  </si>
  <si>
    <t>-14392919</t>
  </si>
  <si>
    <t>67</t>
  </si>
  <si>
    <t>767R002</t>
  </si>
  <si>
    <t xml:space="preserve">D+M plastových krytek na ocelové sloupky DN 89x4mm </t>
  </si>
  <si>
    <t>1279034481</t>
  </si>
  <si>
    <t>68</t>
  </si>
  <si>
    <t>767R003</t>
  </si>
  <si>
    <t>D+M sítě ochranné polypropylenové s ocelovou vložkou oka 120 x 120mm tl.4mm s osazením na sloupky a ocelové vzpěry vč.upevňovacího materiálu a příslušenství, výkres D.1.4, D.1.5</t>
  </si>
  <si>
    <t>-103001884</t>
  </si>
  <si>
    <t>"na původní konstrukci:" 126,0*3,0</t>
  </si>
  <si>
    <t>"na nové konstrukci:" 11,30*3,0</t>
  </si>
  <si>
    <t>411,9*1,1 'Přepočtené koeficientem množství</t>
  </si>
  <si>
    <t>69</t>
  </si>
  <si>
    <t>767R004</t>
  </si>
  <si>
    <t>D+M sítě ochranné polypropylenové s osazením na sloupky a ocelové vzpěry oka 60x60mm, vč.upevňovacího materiálu a příslušenství, výkres D.1.4, D.1.5</t>
  </si>
  <si>
    <t>1364912755</t>
  </si>
  <si>
    <t>"na původní konstrukci:" 126,0*1,40</t>
  </si>
  <si>
    <t>"na nové konstrukci:" 11,30*1,40</t>
  </si>
  <si>
    <t>192,22*1,1 'Přepočtené koeficientem množství</t>
  </si>
  <si>
    <t>70</t>
  </si>
  <si>
    <t>767R005</t>
  </si>
  <si>
    <t>D+M ocelové vzpěry Jekl 35x75x3mm žárový pozink</t>
  </si>
  <si>
    <t>1260130590</t>
  </si>
  <si>
    <t>"na nové konstrukci" 11,30*2</t>
  </si>
  <si>
    <t>"na stávající konstrukci" 126,0*2</t>
  </si>
  <si>
    <t>71</t>
  </si>
  <si>
    <t>767R006</t>
  </si>
  <si>
    <t>D+M ocelové dvoukřídlé branky vel. 220 x 250cm vč.kování, zámku a povrchové úpravy pozink ocel, ozn.X10, výkres D.1.5</t>
  </si>
  <si>
    <t>-958345589</t>
  </si>
  <si>
    <t>72</t>
  </si>
  <si>
    <t>767R007</t>
  </si>
  <si>
    <t>D+M oplocení pozemku, ocelový rám + pletivo - pozink, v.1,50m a 1,25m, vč. 4 ks plotových sloupků vč.čepičky osazených do podezdívky, povrchová úprava nátěrem, výkres D.1.5</t>
  </si>
  <si>
    <t>-391462997</t>
  </si>
  <si>
    <t>73</t>
  </si>
  <si>
    <t>767R008</t>
  </si>
  <si>
    <t>Stávající branka - obroušení konstrukce, natření zinkovým nátěrem, nové kliky a zámky</t>
  </si>
  <si>
    <t>1605330984</t>
  </si>
  <si>
    <t>74</t>
  </si>
  <si>
    <t>767R009</t>
  </si>
  <si>
    <t>D+M Ocelová příložka 150x40x10mm žárový pozink, 2x samořezný šroub M8</t>
  </si>
  <si>
    <t>1912364654</t>
  </si>
  <si>
    <t>53*4</t>
  </si>
  <si>
    <t>75</t>
  </si>
  <si>
    <t>767R010</t>
  </si>
  <si>
    <t>D+M Ocelová příložka 550x250x5mm žárový pozink</t>
  </si>
  <si>
    <t>380692615</t>
  </si>
  <si>
    <t>76</t>
  </si>
  <si>
    <t>998767201</t>
  </si>
  <si>
    <t>Přesun hmot procentní pro zámečnické konstrukce v objektech v do 6 m</t>
  </si>
  <si>
    <t>1043451975</t>
  </si>
  <si>
    <t>776</t>
  </si>
  <si>
    <t>Podlahy povlakové</t>
  </si>
  <si>
    <t>77</t>
  </si>
  <si>
    <t>776201812R</t>
  </si>
  <si>
    <t>Demontáž stávajícího sportovního povrchu EPDM vč. podložky</t>
  </si>
  <si>
    <t>115419842</t>
  </si>
  <si>
    <t>78</t>
  </si>
  <si>
    <t>776R001</t>
  </si>
  <si>
    <t>Dodávka a položení sportovního povrchu z litého polyuretanu EPDM probarvená dle projektu tl.13mm, spodní vrstva SBR tl.30mm</t>
  </si>
  <si>
    <t>964930650</t>
  </si>
  <si>
    <t>79</t>
  </si>
  <si>
    <t>776R002</t>
  </si>
  <si>
    <t>Dopravné materiálu na povrch hřiště</t>
  </si>
  <si>
    <t>-1459057366</t>
  </si>
  <si>
    <t>80</t>
  </si>
  <si>
    <t>776R003</t>
  </si>
  <si>
    <t>Dodávka a montáž lajnování pro basketbal, volejbal a házenou apod.</t>
  </si>
  <si>
    <t>199809751</t>
  </si>
  <si>
    <t>"bílá" 40,0+20,0+20,0+20,0+40,0+20,0+20,0+21,0+21,0</t>
  </si>
  <si>
    <t>"žlutá" (15,0+15,0+15,0+23,0+23,0+23,0+23,0+5,65+5,65+11,30+4,0+4,0+5,70+4,80+5,70+5,70+4,80+5,70)*2</t>
  </si>
  <si>
    <t>"červená" (9,0+13,0+9,0)*2</t>
  </si>
  <si>
    <t>"černá" (9,0+9,0+9,0+9,0+18,0+18,0)*2</t>
  </si>
  <si>
    <t>81</t>
  </si>
  <si>
    <t>998776201</t>
  </si>
  <si>
    <t>Přesun hmot procentní pro podlahy povlakové v objektech v do 6 m</t>
  </si>
  <si>
    <t>-1742440679</t>
  </si>
  <si>
    <t>792</t>
  </si>
  <si>
    <t>Sportovní vybavení</t>
  </si>
  <si>
    <t>82</t>
  </si>
  <si>
    <t>792R001</t>
  </si>
  <si>
    <t>D+M Branka na házenou vč.brankové sítě a zajištění proti převrácení ozn.X01, výkres D.1.7, TZ</t>
  </si>
  <si>
    <t>1467941521</t>
  </si>
  <si>
    <t>83</t>
  </si>
  <si>
    <t>792R002</t>
  </si>
  <si>
    <t>D+M Basketbalová deska z vodovzdorné překližky vel.180x105cm, tl.18mm ozn.X02, výkres D.1.7, TZ</t>
  </si>
  <si>
    <t>-106023392</t>
  </si>
  <si>
    <t>84</t>
  </si>
  <si>
    <t>792R003</t>
  </si>
  <si>
    <t>D+M Basketbalový koš antivandal ozn.X03, výkres D.1.7, TZ</t>
  </si>
  <si>
    <t>193952768</t>
  </si>
  <si>
    <t>85</t>
  </si>
  <si>
    <t>792R004</t>
  </si>
  <si>
    <t>D+M Basketbalová síťka řetízková - 50cm ozn.X04, výkres D.1.7, TZ</t>
  </si>
  <si>
    <t>-1776616109</t>
  </si>
  <si>
    <t>86</t>
  </si>
  <si>
    <t>792R005</t>
  </si>
  <si>
    <t>D+M Pouzdro na volejbalové sloupky s petlicí a objímkou na zámek ozn.X05, výkres D.1.7, TZ</t>
  </si>
  <si>
    <t>-874948088</t>
  </si>
  <si>
    <t>87</t>
  </si>
  <si>
    <t>792R006</t>
  </si>
  <si>
    <t>D+M Volejbalové sloupky - 2xsloupek vč.napínacího mechanismu, 2xzemní pouzdro, 2x víčko zemního pouzdra, certifikát TUV ozn.X06, výkres D.1.7, TZ</t>
  </si>
  <si>
    <t>908712250</t>
  </si>
  <si>
    <t>88</t>
  </si>
  <si>
    <t>792R007</t>
  </si>
  <si>
    <t>D+M Střídací lavice bez opěradla s úložným prostorem, vel.2540x500x460mm ozn.X07, výkres D.1.7, TZ</t>
  </si>
  <si>
    <t>-1961745468</t>
  </si>
  <si>
    <t>89</t>
  </si>
  <si>
    <t>792R008</t>
  </si>
  <si>
    <t>D+M Odpadkový koš vč.základu ozn.X08, výkres D1.7, TZ</t>
  </si>
  <si>
    <t>1121125845</t>
  </si>
  <si>
    <t>90</t>
  </si>
  <si>
    <t>792R009</t>
  </si>
  <si>
    <t>D+M 2x zemní pouzdro na tenisové sloupky, 2x víčko zamního pouzdra, certifikát TUV ozn.X09, výkres D.1.7, TZ</t>
  </si>
  <si>
    <t>-492710528</t>
  </si>
  <si>
    <t>91</t>
  </si>
  <si>
    <t>792R012</t>
  </si>
  <si>
    <t>Doprava sportovního vybavení</t>
  </si>
  <si>
    <t>-1551483193</t>
  </si>
  <si>
    <t>92</t>
  </si>
  <si>
    <t>792R015</t>
  </si>
  <si>
    <t>Závěrečná revize sportoviště</t>
  </si>
  <si>
    <t>1439184097</t>
  </si>
  <si>
    <t>794</t>
  </si>
  <si>
    <t>Sadové úpravy</t>
  </si>
  <si>
    <t>93</t>
  </si>
  <si>
    <t>794101</t>
  </si>
  <si>
    <t>Sadové úpravy dle special. Montáž</t>
  </si>
  <si>
    <t>-583354927</t>
  </si>
  <si>
    <t>94</t>
  </si>
  <si>
    <t>794102</t>
  </si>
  <si>
    <t>Sadové úpravy dle special. Dodávka</t>
  </si>
  <si>
    <t>2046925412</t>
  </si>
  <si>
    <t>Práce a dodávky M</t>
  </si>
  <si>
    <t>21-M</t>
  </si>
  <si>
    <t>Elektromontáže</t>
  </si>
  <si>
    <t>95</t>
  </si>
  <si>
    <t>21001</t>
  </si>
  <si>
    <t>Elektromontáže dle special.</t>
  </si>
  <si>
    <t>1475230242</t>
  </si>
  <si>
    <t>VRN</t>
  </si>
  <si>
    <t>Vedlejší rozpočtové náklady</t>
  </si>
  <si>
    <t>VRN1</t>
  </si>
  <si>
    <t>Průzkumné, geodetické a projektové práce</t>
  </si>
  <si>
    <t>96</t>
  </si>
  <si>
    <t>012103000</t>
  </si>
  <si>
    <t xml:space="preserve">Geodetické práce </t>
  </si>
  <si>
    <t>1024</t>
  </si>
  <si>
    <t>-1717587861</t>
  </si>
  <si>
    <t>VRN3</t>
  </si>
  <si>
    <t>Zařízení staveniště</t>
  </si>
  <si>
    <t>97</t>
  </si>
  <si>
    <t>030001000</t>
  </si>
  <si>
    <t>-1395920864</t>
  </si>
  <si>
    <t>VRN4</t>
  </si>
  <si>
    <t>Inženýrská činnost</t>
  </si>
  <si>
    <t>98</t>
  </si>
  <si>
    <t>040001000</t>
  </si>
  <si>
    <t>1294785815</t>
  </si>
  <si>
    <t>VRN9</t>
  </si>
  <si>
    <t>Ostatní náklady</t>
  </si>
  <si>
    <t>99</t>
  </si>
  <si>
    <t>090001000</t>
  </si>
  <si>
    <t>Kompletační činnost</t>
  </si>
  <si>
    <t>1023326925</t>
  </si>
  <si>
    <t xml:space="preserve">ZŠ – Bílá, Rekonstrukce venkovního sportoviště, Čs. Armády 601/23, Praha 6 - Bubeneč                                                                                           SO - 01 - Sadové úpravy                                                                                                </t>
  </si>
  <si>
    <t>Rozpočet</t>
  </si>
  <si>
    <t xml:space="preserve">Poř. č. </t>
  </si>
  <si>
    <t>mj</t>
  </si>
  <si>
    <t>Cena v Kč</t>
  </si>
  <si>
    <t>Hmotnost v t</t>
  </si>
  <si>
    <t>Jednotka</t>
  </si>
  <si>
    <t>Celkem</t>
  </si>
  <si>
    <t>jednotka</t>
  </si>
  <si>
    <t>celkem</t>
  </si>
  <si>
    <t>dodávka</t>
  </si>
  <si>
    <t>montáž</t>
  </si>
  <si>
    <t>ve výkaze se počítá jen s plochou pro výsadbu rostlin a dřevin</t>
  </si>
  <si>
    <t>181 11</t>
  </si>
  <si>
    <t>Plošná úprava ploch na svahu pro zeleň bez doplnění ornice</t>
  </si>
  <si>
    <r>
      <t>m</t>
    </r>
    <r>
      <rPr>
        <vertAlign val="superscript"/>
        <sz val="10"/>
        <color indexed="8"/>
        <rFont val="Times New Roman"/>
        <family val="1"/>
        <charset val="238"/>
      </rPr>
      <t>2</t>
    </r>
  </si>
  <si>
    <t xml:space="preserve">182 30 </t>
  </si>
  <si>
    <t xml:space="preserve">Doplnění ornice  do  50 mm ( rozprostření ornice na svahu) </t>
  </si>
  <si>
    <r>
      <t>m</t>
    </r>
    <r>
      <rPr>
        <vertAlign val="superscript"/>
        <sz val="10"/>
        <color indexed="8"/>
        <rFont val="Times New Roman"/>
        <family val="1"/>
        <charset val="238"/>
      </rPr>
      <t>3</t>
    </r>
  </si>
  <si>
    <t>Založení záhonů</t>
  </si>
  <si>
    <t xml:space="preserve">183 20 </t>
  </si>
  <si>
    <t>Založení záhonu  na svahu  v zemině tř 1 až 2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</si>
  <si>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</si>
  <si>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183 10</t>
  </si>
  <si>
    <t>Hloubení jamek v hornině 1 až 4 bez výměny půdy na svahu , objemu 0,02-0,05m3</t>
  </si>
  <si>
    <t>184 21</t>
  </si>
  <si>
    <t xml:space="preserve">Výsadba rostlin do předem připravené jamky se zalitím  na svahu </t>
  </si>
  <si>
    <t>Instalace protikořenových bariér, hloubení rýhy, včetně zásypu a hutnění , max hloubka do 40 - 50 cm</t>
  </si>
  <si>
    <t>délky: 16580+16610+2950 mm, Položka č. 8 není zcela povinná,vychází z úvahy, že v budoucnu se mohou použít na danou plochu i keře a jiné dřeviny, které by mohly prokořeňovat do sportovní plochy.</t>
  </si>
  <si>
    <t>184 91 - 14</t>
  </si>
  <si>
    <t xml:space="preserve">Mulčování vysazených rostlin tl 10 cm </t>
  </si>
  <si>
    <t>u vstupu z ulice  Na Kocince- plochy 98 m2</t>
  </si>
  <si>
    <t>184 80</t>
  </si>
  <si>
    <t xml:space="preserve">Ošetření vysazených rostlin ve skupině </t>
  </si>
  <si>
    <t>185 85-11</t>
  </si>
  <si>
    <r>
      <t>Zálivka</t>
    </r>
    <r>
      <rPr>
        <sz val="8"/>
        <color indexed="8"/>
        <rFont val="Times New Roman"/>
        <family val="1"/>
        <charset val="238"/>
      </rPr>
      <t xml:space="preserve"> (1000 l -1m3 )+ </t>
    </r>
    <r>
      <rPr>
        <sz val="10"/>
        <color indexed="8"/>
        <rFont val="Times New Roman"/>
        <family val="1"/>
        <charset val="238"/>
      </rPr>
      <t>dovoz vody keře 5l/kus (5*588)</t>
    </r>
  </si>
  <si>
    <t>Práce celkem</t>
  </si>
  <si>
    <t>MATERIÁL</t>
  </si>
  <si>
    <t>Nová kvalitnější ornice ornice ( 0,05m ) ( 1 m3 - 1,4 t ) plocha pro výsadby 98m2</t>
  </si>
  <si>
    <t>Hnojivo Sylvamix  (1tab - 1 g )</t>
  </si>
  <si>
    <t>tab</t>
  </si>
  <si>
    <t>Roundup  ( 1l/325 kč, 7l/ha ) Pozn.  - Dle daných možností   a jiné chemické přípravky ( množství je určeno plochou )</t>
  </si>
  <si>
    <t>l</t>
  </si>
  <si>
    <t>Netkaná textilie pod výsadby + 10%</t>
  </si>
  <si>
    <t>plocha výsadeb u vstupu</t>
  </si>
  <si>
    <t>Mulčovací kůra tl. 15 cm</t>
  </si>
  <si>
    <t>plocha výsadeb u vstupu 98m2</t>
  </si>
  <si>
    <t>Protikořenová clona ( 25x0,65 )</t>
  </si>
  <si>
    <t>Ztratné  1%</t>
  </si>
  <si>
    <t>ROSTLINNÝ MATERIÁL</t>
  </si>
  <si>
    <t xml:space="preserve">Stromy </t>
  </si>
  <si>
    <t>Půdopokryvné rostliny</t>
  </si>
  <si>
    <r>
      <t xml:space="preserve">´Geranium ´Rosanne´ </t>
    </r>
    <r>
      <rPr>
        <sz val="10"/>
        <rFont val="Times New Roman"/>
        <family val="1"/>
        <charset val="238"/>
      </rPr>
      <t>(vel kontejneru 15-20 cm)</t>
    </r>
  </si>
  <si>
    <t>Ztratné  10%</t>
  </si>
  <si>
    <t>998 23 - 1311</t>
  </si>
  <si>
    <t>Přesun hmot pro sadovnické a krajinářské úpravy do 5000m vodorovně, bez svislého přesunu</t>
  </si>
  <si>
    <t>určení ceny je vymezeno nejmenší skladovací plochou o velikosti 10 m2/ 1t hmotnosti</t>
  </si>
  <si>
    <t>Materiál celkem</t>
  </si>
  <si>
    <t>Rekapitulace</t>
  </si>
  <si>
    <t>Zahradnické práce</t>
  </si>
  <si>
    <t>Materiál</t>
  </si>
  <si>
    <t>Předčíslí +R</t>
  </si>
  <si>
    <t>ZŠ BÍLÁ - REKONSTRUKCE VENKOVNÍHO SPORTOVIŠTĔ</t>
  </si>
  <si>
    <t>POLOŽKOVÝ ROZPOČET</t>
  </si>
  <si>
    <t>investor:</t>
  </si>
  <si>
    <t>MĚSTSKÁ ČÁST PRAHA 6, Čs. armády 601/23,  Praha 6- Bubeneč</t>
  </si>
  <si>
    <t>hl.projektant:</t>
  </si>
  <si>
    <t>SPORTOVNÍ PROJEKTY spol. s r.o., Sokolovská 87/95, Praha 8</t>
  </si>
  <si>
    <t>projektant části:</t>
  </si>
  <si>
    <t>ING. ZDENĚK SADÍLEK, Krátká 460, 252 62 Horoměřice</t>
  </si>
  <si>
    <t>název části:</t>
  </si>
  <si>
    <t>D.2  VODOVOD</t>
  </si>
  <si>
    <t>Nedílnou součástí výkazu výměr je technická zpráva, kde jsou popsané standarty pro veškeré konstrukce a další doplňující nezbytné údaje.</t>
  </si>
  <si>
    <t>Celková cena:</t>
  </si>
  <si>
    <t xml:space="preserve">Pokyny pro vyplnění výkazu dodavateli: V tabulce prosíme o vyplnění jednotkových cen za dodávku a montáž ve žlutých sloupcích v případě uvádění cen jako dodávku a montáž bez rozdělení vyplňte pouze jeden sloupec. </t>
  </si>
  <si>
    <t>číslo/ ozn.</t>
  </si>
  <si>
    <t>číslo tech.listu</t>
  </si>
  <si>
    <t>Popis, rozměry, specifikace, typ</t>
  </si>
  <si>
    <t>měrná jednotka</t>
  </si>
  <si>
    <t>množství</t>
  </si>
  <si>
    <t>dodávka/ jednotku (Kč)</t>
  </si>
  <si>
    <t>Celkem dodávka (Kč)</t>
  </si>
  <si>
    <t>montáž/ jednotku (Kč)</t>
  </si>
  <si>
    <t>Celkem montáž (Kč)</t>
  </si>
  <si>
    <t>M+D/ jednotku (Kč)</t>
  </si>
  <si>
    <t>Celkem    (Kč)</t>
  </si>
  <si>
    <t>Celkem část</t>
  </si>
  <si>
    <t>01</t>
  </si>
  <si>
    <t>ZEMNÍ PRÁCE</t>
  </si>
  <si>
    <t>01.01</t>
  </si>
  <si>
    <t>01/01</t>
  </si>
  <si>
    <t>Hloubení rýh v hornině 3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</si>
  <si>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</si>
  <si>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01.02</t>
  </si>
  <si>
    <t>01/02</t>
  </si>
  <si>
    <t>Zřízení pažení příložného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</si>
  <si>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</si>
  <si>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01.03</t>
  </si>
  <si>
    <t>Odstranění pažení příložného</t>
  </si>
  <si>
    <t>01.04</t>
  </si>
  <si>
    <t>01/03</t>
  </si>
  <si>
    <t>Lože pod potrubí z kameniva drobného</t>
  </si>
  <si>
    <t>01.05</t>
  </si>
  <si>
    <t>01/04</t>
  </si>
  <si>
    <t>Obsyp potrubí z kameniva drobného</t>
  </si>
  <si>
    <t>01.06</t>
  </si>
  <si>
    <t>01/05</t>
  </si>
  <si>
    <t>Zásyp sypaninou rýh</t>
  </si>
  <si>
    <t>01.07</t>
  </si>
  <si>
    <t>Zásyp sypaninou rýh, příplatek za prohození výkopku</t>
  </si>
  <si>
    <t>01.08</t>
  </si>
  <si>
    <t>01/06</t>
  </si>
  <si>
    <t>Vodorovné přemístění výkopku po suchu, vzdálenost do 10km</t>
  </si>
  <si>
    <t>01.09</t>
  </si>
  <si>
    <t>Vodorovné přemístění výkopku po suchu, příplatek za další 1km</t>
  </si>
  <si>
    <t>01.10</t>
  </si>
  <si>
    <t>Uložení sypaniny na skládku</t>
  </si>
  <si>
    <t>02</t>
  </si>
  <si>
    <t>POTRUBÍ, ARMATURY</t>
  </si>
  <si>
    <t>02.01</t>
  </si>
  <si>
    <t>02/01</t>
  </si>
  <si>
    <t>Trouba vodovodní PE d25, SDR 11, PN 16</t>
  </si>
  <si>
    <t>02.02</t>
  </si>
  <si>
    <t>Trouba vodovodní PE d32, SDR 11, PN 16</t>
  </si>
  <si>
    <t>02.03</t>
  </si>
  <si>
    <t>02/02</t>
  </si>
  <si>
    <t>Kulový kohout DN 32 s vypouštěním, závitový</t>
  </si>
  <si>
    <t>02.04</t>
  </si>
  <si>
    <t>02/03</t>
  </si>
  <si>
    <t>Šachta Ø1000mm, polyetylénová, světlá výška 1900mm, vstupní komín Ø600mm, poklop tř. zatížení B125</t>
  </si>
  <si>
    <t>kpl.</t>
  </si>
  <si>
    <t>02.05</t>
  </si>
  <si>
    <t>02/04</t>
  </si>
  <si>
    <t>Pítko pro venkovní prostor, materiál pozinkovaná ocel, tlačný ventil, odtoková mříž</t>
  </si>
  <si>
    <t>02.06</t>
  </si>
  <si>
    <t>02/05</t>
  </si>
  <si>
    <t>Pítko pro venkovní prostor, materiál nerez, tlačný ventil, odvodnění</t>
  </si>
  <si>
    <t>02.07</t>
  </si>
  <si>
    <r>
      <t>Identifikační vodič CYY 2,5mm</t>
    </r>
    <r>
      <rPr>
        <vertAlign val="superscript"/>
        <sz val="10"/>
        <rFont val="Arial Narrow"/>
        <family val="2"/>
        <charset val="238"/>
      </rPr>
      <t>2</t>
    </r>
  </si>
  <si>
    <t>02.08</t>
  </si>
  <si>
    <t>Propojení se stávajícím potrubím</t>
  </si>
  <si>
    <t>02.09</t>
  </si>
  <si>
    <t>Betonový základ pro pítko, beton C 12/15</t>
  </si>
  <si>
    <t>02.10</t>
  </si>
  <si>
    <t>Pažení pro betonový základ</t>
  </si>
  <si>
    <t>02.11</t>
  </si>
  <si>
    <t>Proplach a desinfekce potrubí vodovodního z PE</t>
  </si>
  <si>
    <t>02.12</t>
  </si>
  <si>
    <t>Příprava na zkoušku těsnosti potrubí vodovodního do DN40</t>
  </si>
  <si>
    <t>02.13</t>
  </si>
  <si>
    <t>Zkouška těsnosti potrubí vodovodního do DN40</t>
  </si>
  <si>
    <t>02.14</t>
  </si>
  <si>
    <t>Přesun hmot pro potrubí z PE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</si>
  <si>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</si>
  <si>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</si>
  <si>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</si>
  <si>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</si>
  <si>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</si>
  <si>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</si>
  <si>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</si>
  <si>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cena / MJ</t>
  </si>
  <si>
    <t>Dodávka</t>
  </si>
  <si>
    <t>Dodávka celk.</t>
  </si>
  <si>
    <t>Montáž</t>
  </si>
  <si>
    <t>Montáž celk.</t>
  </si>
  <si>
    <t>cena s DPH</t>
  </si>
  <si>
    <t>Díl:</t>
  </si>
  <si>
    <t>M21</t>
  </si>
  <si>
    <t>210100001.R00</t>
  </si>
  <si>
    <t>Ukončení vodičů v rozvaděči + zapojení do 2,5mm2</t>
  </si>
  <si>
    <t>210810006.RT1</t>
  </si>
  <si>
    <t>Kabel CYKY-m 750 V 3 x 2,5 mm2 volně uložený, včetně dodávky kabelu</t>
  </si>
  <si>
    <t>Kabel Cat-6 venkovní volně uložený, včetně dodávky kabelu</t>
  </si>
  <si>
    <t>Kabel TCEPKPFLE 3x4x0,8, volně uložený, vč. dodávky kabelu</t>
  </si>
  <si>
    <t>222301101.R00</t>
  </si>
  <si>
    <t>Konektor RJ45 na kabel UTP</t>
  </si>
  <si>
    <t>2N IP Vario interkom pro kontrolu vstupu a video dohled</t>
  </si>
  <si>
    <t>Povětrnostní stříška</t>
  </si>
  <si>
    <t>2N elektrický otvírač</t>
  </si>
  <si>
    <t>PPO FLV-12,5 V/2</t>
  </si>
  <si>
    <t>PPO DL-1G-RJ45-PoE-AB</t>
  </si>
  <si>
    <t>Switch TP-Link TL-SF1005P PoE LAN 10/100 Kov</t>
  </si>
  <si>
    <t xml:space="preserve">Chránič proudový OFI B16/1N/003 </t>
  </si>
  <si>
    <t>Venkovní zásuvkový sloupek 2x 230V/16A</t>
  </si>
  <si>
    <t>Průchodka plastová</t>
  </si>
  <si>
    <t>Krabice plastová</t>
  </si>
  <si>
    <t>Ocelová chránička, obvodově lakovaná</t>
  </si>
  <si>
    <t>Montážní materiál, úchytky, kabelové držáky, instalační materiál pro doplnění RPc1</t>
  </si>
  <si>
    <t>3457114700.R</t>
  </si>
  <si>
    <t>Trubka kabelová chránička Kopoflex KF09040</t>
  </si>
  <si>
    <t>Lišta plastová, vkládací LH</t>
  </si>
  <si>
    <t>Montážní a instalační materiál, nespecifikované položky</t>
  </si>
  <si>
    <t>M46</t>
  </si>
  <si>
    <t>460030020.R00</t>
  </si>
  <si>
    <t>Odstranění travnatého porostu</t>
  </si>
  <si>
    <t>113106231.R00</t>
  </si>
  <si>
    <t>Rozebrání dlažeb ze zámkové dlažby v kamenivu</t>
  </si>
  <si>
    <t>460200146.RT2</t>
  </si>
  <si>
    <t>Výkop kabelové rýhy 35/60 cm hor.3, ruční výkop</t>
  </si>
  <si>
    <t>460560143.RT1</t>
  </si>
  <si>
    <t>Zához rýhy 35/60 cm, hor. tř. 3, ruční zához</t>
  </si>
  <si>
    <t>460490012.RT1</t>
  </si>
  <si>
    <t>Fólie výstražná z PVC, šířka 33 cm</t>
  </si>
  <si>
    <t>460120061.RT1</t>
  </si>
  <si>
    <t>Odvoz zeminy, včetně naložení</t>
  </si>
  <si>
    <t>Osetí povrchu travou, včetně dodávky osiva</t>
  </si>
  <si>
    <t>596245021.R00</t>
  </si>
  <si>
    <t>Kladení zámkové dlažby tl.6 cm do MC tl. 4cm</t>
  </si>
  <si>
    <t>VN</t>
  </si>
  <si>
    <t>Vedlejší náklady</t>
  </si>
  <si>
    <t>Nespecifikované náklady</t>
  </si>
  <si>
    <t>Mimostaveništní doprava individualní</t>
  </si>
  <si>
    <t xml:space="preserve">Koordinační činnost </t>
  </si>
  <si>
    <t>Zednické výpomoci hsv</t>
  </si>
  <si>
    <t>RZ2T00</t>
  </si>
  <si>
    <t>Výchozí revize, vystavení revizní zprávy</t>
  </si>
  <si>
    <t>CELKOVÝ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</si>
</sst>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Kč&quot;;[Red]\-#,##0.00\ &quot;Kč&quot;"/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,##0\ &quot;Kč&quot;"/>
    <numFmt numFmtId="170" formatCode="#,##0.0"/>
    <numFmt numFmtId="171" formatCode="0.0"/>
  </numFmts>
  <fonts count="7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name val="Calibri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4"/>
      <name val="Arial Narrow"/>
      <family val="2"/>
      <charset val="238"/>
    </font>
    <font>
      <u/>
      <sz val="14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12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99"/>
        <bgColor indexed="64"/>
      </patternFill>
    </fill>
  </fills>
  <borders count="7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rgb="FF000000"/>
      </right>
      <top style="thick">
        <color indexed="64"/>
      </top>
      <bottom/>
      <diagonal/>
    </border>
    <border>
      <left style="thick">
        <color rgb="FF000000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indexed="64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thick">
        <color indexed="64"/>
      </right>
      <top style="thick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ck">
        <color rgb="FF000000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rgb="FF000000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36" fillId="0" borderId="0"/>
  </cellStyleXfs>
  <cellXfs count="473">
    <xf numFmtId="0" fontId="0" fillId="0" borderId="0" xfId="0"/>
    <xf numFmtId="0" fontId="0" fillId="0" borderId="0" xfId="0" applyProtection="1"/>
    <xf numFmtId="49" fontId="59" fillId="0" borderId="56" xfId="0" applyNumberFormat="1" applyFont="1" applyFill="1" applyBorder="1" applyProtection="1"/>
    <xf numFmtId="0" fontId="59" fillId="0" borderId="56" xfId="0" applyFont="1" applyFill="1" applyBorder="1" applyProtection="1"/>
    <xf numFmtId="3" fontId="60" fillId="0" borderId="63" xfId="0" applyNumberFormat="1" applyFont="1" applyFill="1" applyBorder="1" applyAlignment="1" applyProtection="1"/>
    <xf numFmtId="0" fontId="53" fillId="0" borderId="63" xfId="0" applyNumberFormat="1" applyFont="1" applyBorder="1" applyAlignment="1" applyProtection="1">
      <alignment horizontal="right"/>
    </xf>
    <xf numFmtId="3" fontId="60" fillId="0" borderId="63" xfId="0" applyNumberFormat="1" applyFont="1" applyFill="1" applyBorder="1" applyProtection="1"/>
    <xf numFmtId="3" fontId="62" fillId="0" borderId="66" xfId="0" applyNumberFormat="1" applyFont="1" applyFill="1" applyBorder="1" applyProtection="1"/>
    <xf numFmtId="3" fontId="59" fillId="0" borderId="56" xfId="0" applyNumberFormat="1" applyFont="1" applyFill="1" applyBorder="1" applyProtection="1"/>
    <xf numFmtId="49" fontId="53" fillId="0" borderId="0" xfId="0" applyNumberFormat="1" applyFont="1" applyAlignment="1" applyProtection="1">
      <alignment vertical="center"/>
    </xf>
    <xf numFmtId="49" fontId="53" fillId="0" borderId="0" xfId="0" applyNumberFormat="1" applyFont="1" applyAlignment="1" applyProtection="1">
      <alignment horizontal="center" vertical="center"/>
    </xf>
    <xf numFmtId="0" fontId="53" fillId="0" borderId="0" xfId="0" applyFont="1" applyAlignment="1" applyProtection="1">
      <alignment horizontal="justify" vertical="center" wrapText="1"/>
    </xf>
    <xf numFmtId="0" fontId="53" fillId="0" borderId="0" xfId="0" applyFont="1" applyBorder="1" applyAlignment="1" applyProtection="1">
      <alignment horizontal="center" vertical="center" wrapText="1"/>
    </xf>
    <xf numFmtId="2" fontId="53" fillId="0" borderId="0" xfId="0" applyNumberFormat="1" applyFont="1" applyBorder="1" applyAlignment="1" applyProtection="1">
      <alignment horizontal="right" vertical="center"/>
    </xf>
    <xf numFmtId="170" fontId="53" fillId="8" borderId="0" xfId="0" applyNumberFormat="1" applyFont="1" applyFill="1" applyBorder="1" applyAlignment="1" applyProtection="1">
      <alignment vertical="center"/>
      <protection locked="0"/>
    </xf>
    <xf numFmtId="170" fontId="53" fillId="0" borderId="0" xfId="0" applyNumberFormat="1" applyFont="1" applyBorder="1" applyAlignment="1" applyProtection="1">
      <alignment vertical="center"/>
    </xf>
    <xf numFmtId="170" fontId="59" fillId="0" borderId="0" xfId="0" applyNumberFormat="1" applyFont="1" applyFill="1" applyBorder="1" applyAlignment="1" applyProtection="1">
      <alignment vertical="center"/>
    </xf>
    <xf numFmtId="3" fontId="53" fillId="0" borderId="65" xfId="0" applyNumberFormat="1" applyFont="1" applyBorder="1" applyProtection="1"/>
    <xf numFmtId="49" fontId="53" fillId="0" borderId="68" xfId="0" applyNumberFormat="1" applyFont="1" applyBorder="1" applyAlignment="1" applyProtection="1">
      <alignment vertical="center"/>
    </xf>
    <xf numFmtId="49" fontId="53" fillId="0" borderId="68" xfId="0" applyNumberFormat="1" applyFont="1" applyBorder="1" applyAlignment="1" applyProtection="1">
      <alignment horizontal="center" vertical="center"/>
    </xf>
    <xf numFmtId="0" fontId="53" fillId="0" borderId="68" xfId="0" applyFont="1" applyBorder="1" applyAlignment="1" applyProtection="1">
      <alignment horizontal="justify" vertical="center" wrapText="1"/>
    </xf>
    <xf numFmtId="0" fontId="53" fillId="0" borderId="68" xfId="0" applyFont="1" applyBorder="1" applyAlignment="1" applyProtection="1">
      <alignment horizontal="center" vertical="center" wrapText="1"/>
    </xf>
    <xf numFmtId="2" fontId="53" fillId="0" borderId="68" xfId="0" applyNumberFormat="1" applyFont="1" applyBorder="1" applyAlignment="1" applyProtection="1">
      <alignment horizontal="right" vertical="center"/>
    </xf>
    <xf numFmtId="170" fontId="53" fillId="8" borderId="68" xfId="0" applyNumberFormat="1" applyFont="1" applyFill="1" applyBorder="1" applyAlignment="1" applyProtection="1">
      <alignment vertical="center"/>
      <protection locked="0"/>
    </xf>
    <xf numFmtId="170" fontId="53" fillId="0" borderId="68" xfId="0" applyNumberFormat="1" applyFont="1" applyBorder="1" applyAlignment="1" applyProtection="1">
      <alignment vertical="center"/>
    </xf>
    <xf numFmtId="170" fontId="59" fillId="0" borderId="68" xfId="0" applyNumberFormat="1" applyFont="1" applyFill="1" applyBorder="1" applyAlignment="1" applyProtection="1">
      <alignment vertical="center"/>
    </xf>
    <xf numFmtId="3" fontId="53" fillId="0" borderId="0" xfId="0" applyNumberFormat="1" applyFont="1" applyBorder="1" applyProtection="1"/>
    <xf numFmtId="49" fontId="53" fillId="0" borderId="0" xfId="0" applyNumberFormat="1" applyFont="1" applyBorder="1" applyAlignment="1" applyProtection="1">
      <alignment vertical="center"/>
    </xf>
    <xf numFmtId="49" fontId="53" fillId="0" borderId="0" xfId="0" applyNumberFormat="1" applyFont="1" applyBorder="1" applyAlignment="1" applyProtection="1">
      <alignment horizontal="center" vertical="center"/>
    </xf>
    <xf numFmtId="0" fontId="53" fillId="0" borderId="0" xfId="0" applyFont="1" applyBorder="1" applyAlignment="1" applyProtection="1">
      <alignment horizontal="justify" vertical="center" wrapText="1"/>
    </xf>
    <xf numFmtId="170" fontId="53" fillId="0" borderId="0" xfId="0" applyNumberFormat="1" applyFont="1" applyFill="1" applyBorder="1" applyAlignment="1" applyProtection="1">
      <alignment vertical="center"/>
    </xf>
    <xf numFmtId="170" fontId="59" fillId="0" borderId="64" xfId="0" applyNumberFormat="1" applyFont="1" applyFill="1" applyBorder="1" applyAlignment="1" applyProtection="1">
      <alignment vertical="center"/>
    </xf>
    <xf numFmtId="170" fontId="59" fillId="0" borderId="65" xfId="0" applyNumberFormat="1" applyFont="1" applyFill="1" applyBorder="1" applyAlignment="1" applyProtection="1">
      <alignment vertical="center"/>
    </xf>
    <xf numFmtId="3" fontId="53" fillId="0" borderId="63" xfId="0" applyNumberFormat="1" applyFont="1" applyBorder="1" applyProtection="1"/>
    <xf numFmtId="0" fontId="64" fillId="0" borderId="63" xfId="0" applyNumberFormat="1" applyFont="1" applyBorder="1" applyAlignment="1" applyProtection="1">
      <alignment horizontal="right"/>
    </xf>
    <xf numFmtId="49" fontId="53" fillId="0" borderId="71" xfId="0" applyNumberFormat="1" applyFont="1" applyBorder="1" applyAlignment="1" applyProtection="1">
      <alignment vertical="center"/>
    </xf>
    <xf numFmtId="0" fontId="53" fillId="0" borderId="68" xfId="0" applyFont="1" applyBorder="1" applyAlignment="1" applyProtection="1">
      <alignment horizontal="justify" vertical="top" wrapText="1"/>
    </xf>
    <xf numFmtId="171" fontId="53" fillId="0" borderId="68" xfId="0" applyNumberFormat="1" applyFont="1" applyBorder="1" applyAlignment="1" applyProtection="1">
      <alignment horizontal="right" vertical="center"/>
    </xf>
    <xf numFmtId="170" fontId="53" fillId="11" borderId="0" xfId="0" applyNumberFormat="1" applyFont="1" applyFill="1" applyBorder="1" applyAlignment="1" applyProtection="1">
      <alignment vertical="center"/>
      <protection locked="0"/>
    </xf>
    <xf numFmtId="4" fontId="20" fillId="11" borderId="22" xfId="0" applyNumberFormat="1" applyFont="1" applyFill="1" applyBorder="1" applyAlignment="1" applyProtection="1">
      <alignment vertical="center"/>
      <protection locked="0"/>
    </xf>
    <xf numFmtId="4" fontId="33" fillId="11" borderId="22" xfId="0" applyNumberFormat="1" applyFont="1" applyFill="1" applyBorder="1" applyAlignment="1" applyProtection="1">
      <alignment vertical="center"/>
      <protection locked="0"/>
    </xf>
    <xf numFmtId="167" fontId="20" fillId="11" borderId="22" xfId="0" applyNumberFormat="1" applyFont="1" applyFill="1" applyBorder="1" applyAlignment="1" applyProtection="1">
      <alignment vertical="center"/>
      <protection locked="0"/>
    </xf>
    <xf numFmtId="170" fontId="59" fillId="0" borderId="67" xfId="0" applyNumberFormat="1" applyFont="1" applyFill="1" applyBorder="1" applyAlignment="1" applyProtection="1">
      <alignment vertical="center"/>
    </xf>
    <xf numFmtId="170" fontId="59" fillId="0" borderId="69" xfId="0" applyNumberFormat="1" applyFont="1" applyFill="1" applyBorder="1" applyAlignment="1" applyProtection="1">
      <alignment vertical="center"/>
    </xf>
    <xf numFmtId="170" fontId="59" fillId="0" borderId="70" xfId="0" applyNumberFormat="1" applyFont="1" applyFill="1" applyBorder="1" applyAlignment="1" applyProtection="1">
      <alignment vertical="center"/>
    </xf>
    <xf numFmtId="169" fontId="58" fillId="0" borderId="58" xfId="0" applyNumberFormat="1" applyFont="1" applyBorder="1" applyAlignment="1" applyProtection="1">
      <alignment horizontal="right"/>
    </xf>
    <xf numFmtId="169" fontId="58" fillId="0" borderId="59" xfId="0" applyNumberFormat="1" applyFont="1" applyBorder="1" applyAlignment="1" applyProtection="1">
      <alignment horizontal="right"/>
    </xf>
    <xf numFmtId="169" fontId="58" fillId="0" borderId="60" xfId="0" applyNumberFormat="1" applyFont="1" applyBorder="1" applyAlignment="1" applyProtection="1">
      <alignment horizontal="right"/>
    </xf>
    <xf numFmtId="0" fontId="2" fillId="11" borderId="0" xfId="0" applyFont="1" applyFill="1" applyAlignment="1" applyProtection="1">
      <alignment horizontal="left" vertical="center"/>
      <protection locked="0"/>
    </xf>
    <xf numFmtId="0" fontId="0" fillId="11" borderId="0" xfId="0" applyFill="1" applyProtection="1">
      <protection locked="0"/>
    </xf>
    <xf numFmtId="0" fontId="12" fillId="0" borderId="0" xfId="0" applyFont="1" applyAlignment="1" applyProtection="1">
      <alignment horizontal="left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 applyProtection="1">
      <alignment horizontal="center" vertical="center"/>
    </xf>
    <xf numFmtId="0" fontId="18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 applyProtection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7" fillId="5" borderId="0" xfId="2" applyFont="1" applyFill="1" applyBorder="1" applyAlignment="1" applyProtection="1">
      <alignment horizontal="left" vertical="center"/>
    </xf>
    <xf numFmtId="0" fontId="38" fillId="5" borderId="0" xfId="2" applyFont="1" applyFill="1" applyBorder="1" applyAlignment="1" applyProtection="1">
      <alignment horizontal="left" vertical="center" wrapText="1"/>
    </xf>
    <xf numFmtId="0" fontId="38" fillId="5" borderId="0" xfId="2" applyFont="1" applyFill="1" applyBorder="1" applyAlignment="1" applyProtection="1">
      <alignment wrapText="1"/>
    </xf>
    <xf numFmtId="0" fontId="38" fillId="5" borderId="0" xfId="2" applyFont="1" applyFill="1" applyBorder="1" applyAlignment="1" applyProtection="1">
      <alignment horizontal="center" wrapText="1"/>
    </xf>
    <xf numFmtId="0" fontId="0" fillId="0" borderId="0" xfId="0" applyNumberFormat="1" applyProtection="1"/>
    <xf numFmtId="0" fontId="0" fillId="0" borderId="23" xfId="0" applyBorder="1" applyAlignment="1" applyProtection="1">
      <alignment vertical="center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0" fontId="0" fillId="0" borderId="0" xfId="0" applyBorder="1" applyAlignment="1" applyProtection="1">
      <alignment horizontal="center" vertical="top" wrapText="1"/>
    </xf>
    <xf numFmtId="0" fontId="39" fillId="6" borderId="24" xfId="0" applyFont="1" applyFill="1" applyBorder="1" applyAlignment="1" applyProtection="1">
      <alignment vertical="top" wrapText="1"/>
    </xf>
    <xf numFmtId="0" fontId="39" fillId="6" borderId="25" xfId="0" applyFont="1" applyFill="1" applyBorder="1" applyAlignment="1" applyProtection="1">
      <alignment vertical="top" wrapText="1"/>
    </xf>
    <xf numFmtId="0" fontId="39" fillId="6" borderId="26" xfId="0" applyFont="1" applyFill="1" applyBorder="1" applyAlignment="1" applyProtection="1">
      <alignment vertical="top" wrapText="1"/>
    </xf>
    <xf numFmtId="0" fontId="39" fillId="6" borderId="27" xfId="0" applyFont="1" applyFill="1" applyBorder="1" applyAlignment="1" applyProtection="1">
      <alignment wrapText="1"/>
    </xf>
    <xf numFmtId="0" fontId="39" fillId="6" borderId="25" xfId="0" applyFont="1" applyFill="1" applyBorder="1" applyAlignment="1" applyProtection="1">
      <alignment wrapText="1"/>
    </xf>
    <xf numFmtId="0" fontId="39" fillId="6" borderId="26" xfId="0" applyFont="1" applyFill="1" applyBorder="1" applyAlignment="1" applyProtection="1">
      <alignment wrapText="1"/>
    </xf>
    <xf numFmtId="0" fontId="39" fillId="6" borderId="28" xfId="0" applyFont="1" applyFill="1" applyBorder="1" applyAlignment="1" applyProtection="1">
      <alignment vertical="top" wrapText="1"/>
    </xf>
    <xf numFmtId="0" fontId="39" fillId="6" borderId="29" xfId="0" applyFont="1" applyFill="1" applyBorder="1" applyAlignment="1" applyProtection="1">
      <alignment vertical="top" wrapText="1"/>
    </xf>
    <xf numFmtId="0" fontId="39" fillId="6" borderId="30" xfId="0" applyFont="1" applyFill="1" applyBorder="1" applyAlignment="1" applyProtection="1">
      <alignment vertical="top" wrapText="1"/>
    </xf>
    <xf numFmtId="0" fontId="39" fillId="6" borderId="31" xfId="0" applyFont="1" applyFill="1" applyBorder="1" applyAlignment="1" applyProtection="1">
      <alignment wrapText="1"/>
    </xf>
    <xf numFmtId="0" fontId="39" fillId="6" borderId="29" xfId="0" applyFont="1" applyFill="1" applyBorder="1" applyAlignment="1" applyProtection="1">
      <alignment wrapText="1"/>
    </xf>
    <xf numFmtId="0" fontId="39" fillId="6" borderId="30" xfId="0" applyFont="1" applyFill="1" applyBorder="1" applyAlignment="1" applyProtection="1">
      <alignment wrapText="1"/>
    </xf>
    <xf numFmtId="0" fontId="40" fillId="0" borderId="32" xfId="0" applyFont="1" applyBorder="1" applyAlignment="1" applyProtection="1">
      <alignment wrapText="1"/>
    </xf>
    <xf numFmtId="0" fontId="40" fillId="0" borderId="33" xfId="0" applyFont="1" applyBorder="1" applyAlignment="1" applyProtection="1">
      <alignment horizontal="center" wrapText="1"/>
    </xf>
    <xf numFmtId="0" fontId="40" fillId="0" borderId="34" xfId="0" applyFont="1" applyBorder="1" applyAlignment="1" applyProtection="1">
      <alignment horizontal="center" wrapText="1"/>
    </xf>
    <xf numFmtId="0" fontId="40" fillId="0" borderId="35" xfId="0" applyFont="1" applyBorder="1" applyAlignment="1" applyProtection="1">
      <alignment wrapText="1"/>
    </xf>
    <xf numFmtId="0" fontId="40" fillId="0" borderId="36" xfId="0" applyFont="1" applyBorder="1" applyAlignment="1" applyProtection="1">
      <alignment wrapText="1"/>
    </xf>
    <xf numFmtId="0" fontId="40" fillId="0" borderId="37" xfId="0" applyFont="1" applyBorder="1" applyAlignment="1" applyProtection="1">
      <alignment wrapText="1"/>
    </xf>
    <xf numFmtId="0" fontId="40" fillId="0" borderId="38" xfId="0" applyFont="1" applyBorder="1" applyAlignment="1" applyProtection="1">
      <alignment wrapText="1"/>
    </xf>
    <xf numFmtId="0" fontId="40" fillId="0" borderId="39" xfId="0" applyFont="1" applyBorder="1" applyAlignment="1" applyProtection="1">
      <alignment horizontal="center" wrapText="1"/>
    </xf>
    <xf numFmtId="0" fontId="40" fillId="0" borderId="40" xfId="0" applyFont="1" applyBorder="1" applyAlignment="1" applyProtection="1">
      <alignment horizontal="center" wrapText="1"/>
    </xf>
    <xf numFmtId="0" fontId="40" fillId="0" borderId="41" xfId="0" applyFont="1" applyBorder="1" applyAlignment="1" applyProtection="1">
      <alignment wrapText="1"/>
    </xf>
    <xf numFmtId="0" fontId="40" fillId="0" borderId="42" xfId="0" applyFont="1" applyBorder="1" applyAlignment="1" applyProtection="1">
      <alignment wrapText="1"/>
    </xf>
    <xf numFmtId="0" fontId="40" fillId="0" borderId="43" xfId="0" applyFont="1" applyBorder="1" applyAlignment="1" applyProtection="1">
      <alignment wrapText="1"/>
    </xf>
    <xf numFmtId="0" fontId="40" fillId="0" borderId="44" xfId="0" applyFont="1" applyBorder="1" applyAlignment="1" applyProtection="1">
      <alignment wrapText="1"/>
    </xf>
    <xf numFmtId="0" fontId="40" fillId="0" borderId="45" xfId="0" applyFont="1" applyBorder="1" applyAlignment="1" applyProtection="1">
      <alignment wrapText="1"/>
    </xf>
    <xf numFmtId="0" fontId="40" fillId="0" borderId="46" xfId="0" applyFont="1" applyBorder="1" applyAlignment="1" applyProtection="1">
      <alignment horizontal="center" wrapText="1"/>
    </xf>
    <xf numFmtId="0" fontId="40" fillId="0" borderId="47" xfId="0" applyFont="1" applyBorder="1" applyAlignment="1" applyProtection="1">
      <alignment horizontal="center" wrapText="1"/>
    </xf>
    <xf numFmtId="0" fontId="40" fillId="0" borderId="48" xfId="0" applyFont="1" applyBorder="1" applyAlignment="1" applyProtection="1">
      <alignment wrapText="1"/>
    </xf>
    <xf numFmtId="0" fontId="40" fillId="0" borderId="49" xfId="0" applyFont="1" applyBorder="1" applyAlignment="1" applyProtection="1">
      <alignment wrapText="1"/>
    </xf>
    <xf numFmtId="0" fontId="40" fillId="0" borderId="50" xfId="0" applyFont="1" applyBorder="1" applyAlignment="1" applyProtection="1">
      <alignment wrapText="1"/>
    </xf>
    <xf numFmtId="0" fontId="41" fillId="0" borderId="50" xfId="0" applyFont="1" applyBorder="1" applyProtection="1"/>
    <xf numFmtId="0" fontId="42" fillId="0" borderId="35" xfId="0" applyFont="1" applyBorder="1" applyProtection="1"/>
    <xf numFmtId="0" fontId="42" fillId="0" borderId="35" xfId="0" applyFont="1" applyBorder="1" applyAlignment="1" applyProtection="1">
      <alignment horizontal="center"/>
    </xf>
    <xf numFmtId="0" fontId="43" fillId="0" borderId="35" xfId="0" applyFont="1" applyBorder="1" applyProtection="1"/>
    <xf numFmtId="0" fontId="43" fillId="0" borderId="43" xfId="0" applyFont="1" applyBorder="1" applyProtection="1"/>
    <xf numFmtId="0" fontId="44" fillId="0" borderId="35" xfId="0" applyFont="1" applyBorder="1" applyAlignment="1" applyProtection="1">
      <alignment wrapText="1"/>
    </xf>
    <xf numFmtId="0" fontId="42" fillId="0" borderId="50" xfId="0" applyFont="1" applyBorder="1" applyAlignment="1" applyProtection="1">
      <alignment horizontal="center"/>
    </xf>
    <xf numFmtId="0" fontId="45" fillId="0" borderId="35" xfId="0" applyFont="1" applyBorder="1" applyAlignment="1" applyProtection="1">
      <alignment wrapText="1"/>
    </xf>
    <xf numFmtId="0" fontId="45" fillId="0" borderId="35" xfId="0" applyFont="1" applyBorder="1" applyAlignment="1" applyProtection="1">
      <alignment horizontal="center" wrapText="1"/>
    </xf>
    <xf numFmtId="8" fontId="42" fillId="0" borderId="35" xfId="0" applyNumberFormat="1" applyFont="1" applyBorder="1" applyAlignment="1" applyProtection="1">
      <alignment horizontal="right"/>
    </xf>
    <xf numFmtId="0" fontId="41" fillId="0" borderId="35" xfId="0" applyFont="1" applyBorder="1" applyProtection="1"/>
    <xf numFmtId="0" fontId="42" fillId="0" borderId="48" xfId="0" applyFont="1" applyBorder="1" applyAlignment="1" applyProtection="1">
      <alignment horizontal="center"/>
    </xf>
    <xf numFmtId="0" fontId="45" fillId="0" borderId="51" xfId="0" applyFont="1" applyBorder="1" applyAlignment="1" applyProtection="1">
      <alignment horizontal="center" wrapText="1"/>
    </xf>
    <xf numFmtId="0" fontId="45" fillId="0" borderId="35" xfId="0" applyFont="1" applyBorder="1" applyAlignment="1" applyProtection="1">
      <alignment horizontal="right" wrapText="1"/>
    </xf>
    <xf numFmtId="0" fontId="45" fillId="0" borderId="35" xfId="0" applyFont="1" applyFill="1" applyBorder="1" applyAlignment="1" applyProtection="1">
      <alignment wrapText="1"/>
    </xf>
    <xf numFmtId="0" fontId="44" fillId="0" borderId="35" xfId="0" applyFont="1" applyFill="1" applyBorder="1" applyAlignment="1" applyProtection="1">
      <alignment wrapText="1"/>
    </xf>
    <xf numFmtId="0" fontId="45" fillId="0" borderId="35" xfId="0" applyFont="1" applyFill="1" applyBorder="1" applyAlignment="1" applyProtection="1">
      <alignment horizontal="center" wrapText="1"/>
    </xf>
    <xf numFmtId="0" fontId="50" fillId="0" borderId="35" xfId="0" applyFont="1" applyBorder="1" applyProtection="1"/>
    <xf numFmtId="8" fontId="50" fillId="0" borderId="35" xfId="0" applyNumberFormat="1" applyFont="1" applyBorder="1" applyAlignment="1" applyProtection="1">
      <alignment horizontal="right"/>
    </xf>
    <xf numFmtId="0" fontId="42" fillId="0" borderId="35" xfId="0" applyFont="1" applyBorder="1" applyAlignment="1" applyProtection="1">
      <alignment horizontal="right"/>
    </xf>
    <xf numFmtId="0" fontId="45" fillId="0" borderId="49" xfId="0" applyFont="1" applyBorder="1" applyAlignment="1" applyProtection="1">
      <alignment horizontal="right" wrapText="1"/>
    </xf>
    <xf numFmtId="0" fontId="42" fillId="0" borderId="43" xfId="0" applyFont="1" applyBorder="1" applyProtection="1"/>
    <xf numFmtId="168" fontId="0" fillId="0" borderId="0" xfId="0" applyNumberFormat="1" applyProtection="1"/>
    <xf numFmtId="8" fontId="0" fillId="0" borderId="0" xfId="0" applyNumberFormat="1" applyProtection="1"/>
    <xf numFmtId="0" fontId="51" fillId="0" borderId="35" xfId="0" applyFont="1" applyBorder="1" applyAlignment="1" applyProtection="1">
      <alignment wrapText="1"/>
    </xf>
    <xf numFmtId="0" fontId="42" fillId="0" borderId="35" xfId="0" applyFont="1" applyBorder="1" applyAlignment="1" applyProtection="1">
      <alignment wrapText="1"/>
    </xf>
    <xf numFmtId="0" fontId="42" fillId="0" borderId="39" xfId="0" applyFont="1" applyBorder="1" applyAlignment="1" applyProtection="1">
      <alignment horizontal="center"/>
    </xf>
    <xf numFmtId="0" fontId="42" fillId="0" borderId="49" xfId="0" applyFont="1" applyBorder="1" applyProtection="1"/>
    <xf numFmtId="0" fontId="42" fillId="0" borderId="49" xfId="0" applyFont="1" applyBorder="1" applyAlignment="1" applyProtection="1">
      <alignment horizontal="center"/>
    </xf>
    <xf numFmtId="0" fontId="43" fillId="0" borderId="49" xfId="0" applyFont="1" applyBorder="1" applyProtection="1"/>
    <xf numFmtId="0" fontId="42" fillId="0" borderId="44" xfId="0" applyFont="1" applyBorder="1" applyAlignment="1" applyProtection="1">
      <alignment horizontal="center"/>
    </xf>
    <xf numFmtId="0" fontId="42" fillId="0" borderId="53" xfId="0" applyFont="1" applyBorder="1" applyProtection="1"/>
    <xf numFmtId="0" fontId="42" fillId="0" borderId="53" xfId="0" applyFont="1" applyBorder="1" applyAlignment="1" applyProtection="1">
      <alignment horizontal="center"/>
    </xf>
    <xf numFmtId="0" fontId="43" fillId="0" borderId="53" xfId="0" applyFont="1" applyBorder="1" applyProtection="1"/>
    <xf numFmtId="0" fontId="41" fillId="0" borderId="52" xfId="0" applyFont="1" applyBorder="1" applyProtection="1"/>
    <xf numFmtId="0" fontId="50" fillId="0" borderId="35" xfId="0" applyFont="1" applyBorder="1" applyAlignment="1" applyProtection="1">
      <alignment wrapText="1"/>
    </xf>
    <xf numFmtId="0" fontId="42" fillId="0" borderId="43" xfId="0" applyFont="1" applyBorder="1" applyAlignment="1" applyProtection="1">
      <alignment horizontal="center"/>
    </xf>
    <xf numFmtId="8" fontId="50" fillId="0" borderId="43" xfId="0" applyNumberFormat="1" applyFont="1" applyBorder="1" applyAlignment="1" applyProtection="1">
      <alignment horizontal="right"/>
    </xf>
    <xf numFmtId="0" fontId="0" fillId="0" borderId="0" xfId="0" applyBorder="1" applyProtection="1"/>
    <xf numFmtId="0" fontId="41" fillId="0" borderId="0" xfId="0" applyFont="1" applyProtection="1"/>
    <xf numFmtId="0" fontId="41" fillId="0" borderId="0" xfId="0" applyFont="1" applyAlignment="1" applyProtection="1">
      <alignment wrapText="1"/>
    </xf>
    <xf numFmtId="8" fontId="0" fillId="0" borderId="0" xfId="0" applyNumberFormat="1" applyBorder="1" applyProtection="1"/>
    <xf numFmtId="0" fontId="42" fillId="0" borderId="52" xfId="0" applyFont="1" applyBorder="1" applyProtection="1"/>
    <xf numFmtId="0" fontId="52" fillId="0" borderId="43" xfId="0" applyFont="1" applyBorder="1" applyProtection="1"/>
    <xf numFmtId="0" fontId="50" fillId="0" borderId="43" xfId="0" applyFont="1" applyBorder="1" applyProtection="1"/>
    <xf numFmtId="0" fontId="42" fillId="0" borderId="50" xfId="0" applyFont="1" applyBorder="1" applyProtection="1"/>
    <xf numFmtId="0" fontId="52" fillId="0" borderId="35" xfId="0" applyFont="1" applyBorder="1" applyProtection="1"/>
    <xf numFmtId="8" fontId="50" fillId="0" borderId="0" xfId="0" applyNumberFormat="1" applyFont="1" applyBorder="1" applyAlignment="1" applyProtection="1">
      <alignment horizontal="right"/>
    </xf>
    <xf numFmtId="0" fontId="50" fillId="0" borderId="54" xfId="0" applyFont="1" applyBorder="1" applyProtection="1"/>
    <xf numFmtId="8" fontId="52" fillId="0" borderId="42" xfId="0" applyNumberFormat="1" applyFont="1" applyBorder="1" applyAlignment="1" applyProtection="1">
      <alignment horizontal="right"/>
    </xf>
    <xf numFmtId="8" fontId="52" fillId="0" borderId="55" xfId="0" applyNumberFormat="1" applyFont="1" applyBorder="1" applyAlignment="1" applyProtection="1">
      <alignment horizontal="right"/>
    </xf>
    <xf numFmtId="0" fontId="42" fillId="0" borderId="0" xfId="0" applyFont="1" applyAlignment="1" applyProtection="1">
      <alignment horizontal="left" vertical="center"/>
    </xf>
    <xf numFmtId="0" fontId="42" fillId="0" borderId="0" xfId="0" applyFont="1" applyAlignment="1" applyProtection="1"/>
    <xf numFmtId="0" fontId="42" fillId="0" borderId="0" xfId="0" applyFont="1" applyAlignment="1" applyProtection="1">
      <alignment horizontal="center"/>
    </xf>
    <xf numFmtId="0" fontId="42" fillId="11" borderId="35" xfId="0" applyFont="1" applyFill="1" applyBorder="1" applyAlignment="1" applyProtection="1">
      <alignment horizontal="right"/>
      <protection locked="0"/>
    </xf>
    <xf numFmtId="0" fontId="45" fillId="11" borderId="35" xfId="0" applyFont="1" applyFill="1" applyBorder="1" applyAlignment="1" applyProtection="1">
      <alignment horizontal="right" wrapText="1"/>
      <protection locked="0"/>
    </xf>
    <xf numFmtId="0" fontId="42" fillId="11" borderId="52" xfId="0" applyFont="1" applyFill="1" applyBorder="1" applyAlignment="1" applyProtection="1">
      <alignment horizontal="right"/>
      <protection locked="0"/>
    </xf>
    <xf numFmtId="0" fontId="54" fillId="0" borderId="0" xfId="0" applyFont="1" applyFill="1" applyAlignment="1" applyProtection="1">
      <alignment horizontal="center"/>
    </xf>
    <xf numFmtId="0" fontId="53" fillId="0" borderId="0" xfId="0" applyFont="1" applyAlignment="1" applyProtection="1">
      <alignment horizontal="center"/>
    </xf>
    <xf numFmtId="0" fontId="53" fillId="0" borderId="0" xfId="0" applyFont="1" applyProtection="1"/>
    <xf numFmtId="0" fontId="55" fillId="0" borderId="0" xfId="0" applyFont="1" applyFill="1" applyAlignment="1" applyProtection="1">
      <alignment horizontal="center"/>
    </xf>
    <xf numFmtId="0" fontId="56" fillId="0" borderId="0" xfId="0" applyFont="1" applyAlignment="1" applyProtection="1">
      <alignment horizontal="center"/>
    </xf>
    <xf numFmtId="0" fontId="54" fillId="0" borderId="0" xfId="0" applyFont="1" applyFill="1" applyAlignment="1" applyProtection="1">
      <alignment horizontal="center"/>
    </xf>
    <xf numFmtId="0" fontId="53" fillId="0" borderId="0" xfId="0" applyFont="1" applyAlignment="1" applyProtection="1">
      <alignment horizontal="center"/>
    </xf>
    <xf numFmtId="0" fontId="57" fillId="0" borderId="0" xfId="0" applyFont="1" applyProtection="1"/>
    <xf numFmtId="0" fontId="58" fillId="0" borderId="0" xfId="0" applyFont="1" applyProtection="1"/>
    <xf numFmtId="0" fontId="54" fillId="0" borderId="0" xfId="0" applyFont="1" applyProtection="1"/>
    <xf numFmtId="0" fontId="53" fillId="0" borderId="0" xfId="0" applyNumberFormat="1" applyFont="1" applyAlignment="1" applyProtection="1">
      <alignment vertical="top" wrapText="1"/>
    </xf>
    <xf numFmtId="0" fontId="53" fillId="0" borderId="0" xfId="0" applyFont="1" applyAlignment="1" applyProtection="1"/>
    <xf numFmtId="49" fontId="53" fillId="0" borderId="0" xfId="0" applyNumberFormat="1" applyFont="1" applyAlignment="1" applyProtection="1">
      <alignment vertical="top" wrapText="1"/>
    </xf>
    <xf numFmtId="49" fontId="53" fillId="0" borderId="0" xfId="0" applyNumberFormat="1" applyFont="1" applyAlignment="1" applyProtection="1">
      <alignment vertical="top" wrapText="1"/>
    </xf>
    <xf numFmtId="0" fontId="53" fillId="0" borderId="0" xfId="0" applyFont="1" applyAlignment="1" applyProtection="1"/>
    <xf numFmtId="0" fontId="58" fillId="7" borderId="56" xfId="0" applyFont="1" applyFill="1" applyBorder="1" applyAlignment="1" applyProtection="1">
      <alignment horizontal="right"/>
    </xf>
    <xf numFmtId="0" fontId="53" fillId="7" borderId="56" xfId="0" applyFont="1" applyFill="1" applyBorder="1" applyAlignment="1" applyProtection="1"/>
    <xf numFmtId="0" fontId="53" fillId="7" borderId="57" xfId="0" applyFont="1" applyFill="1" applyBorder="1" applyAlignment="1" applyProtection="1"/>
    <xf numFmtId="49" fontId="59" fillId="0" borderId="57" xfId="0" applyNumberFormat="1" applyFont="1" applyBorder="1" applyAlignment="1" applyProtection="1">
      <alignment vertical="top" wrapText="1"/>
    </xf>
    <xf numFmtId="0" fontId="53" fillId="0" borderId="61" xfId="0" applyFont="1" applyBorder="1" applyAlignment="1" applyProtection="1"/>
    <xf numFmtId="0" fontId="53" fillId="0" borderId="62" xfId="0" applyFont="1" applyBorder="1" applyAlignment="1" applyProtection="1"/>
    <xf numFmtId="49" fontId="60" fillId="0" borderId="0" xfId="0" applyNumberFormat="1" applyFont="1" applyAlignment="1" applyProtection="1">
      <alignment vertical="top" wrapText="1"/>
    </xf>
    <xf numFmtId="49" fontId="53" fillId="0" borderId="63" xfId="0" applyNumberFormat="1" applyFont="1" applyBorder="1" applyProtection="1"/>
    <xf numFmtId="49" fontId="53" fillId="0" borderId="63" xfId="0" applyNumberFormat="1" applyFont="1" applyBorder="1" applyAlignment="1" applyProtection="1">
      <alignment horizontal="center" wrapText="1"/>
    </xf>
    <xf numFmtId="49" fontId="53" fillId="0" borderId="63" xfId="0" applyNumberFormat="1" applyFont="1" applyBorder="1" applyAlignment="1" applyProtection="1">
      <alignment wrapText="1"/>
    </xf>
    <xf numFmtId="3" fontId="53" fillId="0" borderId="63" xfId="0" applyNumberFormat="1" applyFont="1" applyBorder="1" applyAlignment="1" applyProtection="1">
      <alignment horizontal="center" wrapText="1"/>
    </xf>
    <xf numFmtId="4" fontId="53" fillId="0" borderId="63" xfId="0" applyNumberFormat="1" applyFont="1" applyBorder="1" applyAlignment="1" applyProtection="1">
      <alignment horizontal="center"/>
    </xf>
    <xf numFmtId="4" fontId="53" fillId="0" borderId="63" xfId="0" applyNumberFormat="1" applyFont="1" applyBorder="1" applyAlignment="1" applyProtection="1">
      <alignment horizontal="center" wrapText="1"/>
    </xf>
    <xf numFmtId="4" fontId="53" fillId="0" borderId="63" xfId="0" applyNumberFormat="1" applyFont="1" applyFill="1" applyBorder="1" applyAlignment="1" applyProtection="1">
      <alignment horizontal="center" wrapText="1"/>
    </xf>
    <xf numFmtId="4" fontId="59" fillId="0" borderId="63" xfId="0" applyNumberFormat="1" applyFont="1" applyBorder="1" applyAlignment="1" applyProtection="1">
      <alignment horizontal="center" wrapText="1"/>
    </xf>
    <xf numFmtId="49" fontId="61" fillId="0" borderId="0" xfId="0" applyNumberFormat="1" applyFont="1" applyBorder="1" applyProtection="1"/>
    <xf numFmtId="49" fontId="61" fillId="0" borderId="0" xfId="0" applyNumberFormat="1" applyFont="1" applyBorder="1" applyAlignment="1" applyProtection="1">
      <alignment vertical="top" wrapText="1"/>
    </xf>
    <xf numFmtId="3" fontId="62" fillId="0" borderId="0" xfId="0" applyNumberFormat="1" applyFont="1" applyBorder="1" applyAlignment="1" applyProtection="1">
      <alignment horizontal="center"/>
    </xf>
    <xf numFmtId="4" fontId="62" fillId="0" borderId="0" xfId="0" applyNumberFormat="1" applyFont="1" applyBorder="1" applyAlignment="1" applyProtection="1">
      <alignment horizontal="center"/>
    </xf>
    <xf numFmtId="4" fontId="62" fillId="0" borderId="0" xfId="0" applyNumberFormat="1" applyFont="1" applyBorder="1" applyAlignment="1" applyProtection="1">
      <alignment horizontal="right"/>
    </xf>
    <xf numFmtId="0" fontId="62" fillId="0" borderId="64" xfId="0" applyFont="1" applyBorder="1" applyProtection="1"/>
    <xf numFmtId="4" fontId="62" fillId="0" borderId="65" xfId="0" applyNumberFormat="1" applyFont="1" applyBorder="1" applyAlignment="1" applyProtection="1">
      <alignment horizontal="right"/>
    </xf>
    <xf numFmtId="4" fontId="53" fillId="0" borderId="0" xfId="0" applyNumberFormat="1" applyFont="1" applyBorder="1" applyAlignment="1" applyProtection="1">
      <alignment horizontal="right"/>
    </xf>
    <xf numFmtId="0" fontId="64" fillId="0" borderId="0" xfId="0" applyFont="1" applyAlignment="1" applyProtection="1">
      <alignment vertical="center"/>
    </xf>
    <xf numFmtId="0" fontId="64" fillId="0" borderId="0" xfId="0" applyFont="1" applyProtection="1"/>
    <xf numFmtId="2" fontId="64" fillId="0" borderId="0" xfId="0" applyNumberFormat="1" applyFont="1" applyAlignment="1" applyProtection="1">
      <alignment vertical="center"/>
    </xf>
    <xf numFmtId="0" fontId="64" fillId="0" borderId="0" xfId="0" applyFont="1" applyBorder="1" applyProtection="1"/>
    <xf numFmtId="2" fontId="64" fillId="0" borderId="0" xfId="0" applyNumberFormat="1" applyFont="1" applyProtection="1"/>
    <xf numFmtId="0" fontId="53" fillId="0" borderId="0" xfId="0" applyFont="1" applyAlignment="1" applyProtection="1">
      <alignment vertical="center"/>
    </xf>
    <xf numFmtId="2" fontId="53" fillId="0" borderId="0" xfId="0" applyNumberFormat="1" applyFont="1" applyProtection="1"/>
    <xf numFmtId="0" fontId="65" fillId="0" borderId="0" xfId="0" applyFont="1" applyAlignment="1" applyProtection="1">
      <alignment horizontal="center"/>
    </xf>
    <xf numFmtId="0" fontId="66" fillId="0" borderId="0" xfId="0" applyFont="1" applyProtection="1"/>
    <xf numFmtId="0" fontId="0" fillId="0" borderId="56" xfId="0" applyFont="1" applyBorder="1" applyAlignment="1" applyProtection="1">
      <alignment vertical="center"/>
    </xf>
    <xf numFmtId="0" fontId="0" fillId="0" borderId="56" xfId="0" applyBorder="1" applyAlignment="1" applyProtection="1">
      <alignment horizontal="left" vertical="center"/>
    </xf>
    <xf numFmtId="0" fontId="66" fillId="0" borderId="56" xfId="0" applyFont="1" applyBorder="1" applyAlignment="1" applyProtection="1">
      <alignment horizontal="left" vertical="center"/>
    </xf>
    <xf numFmtId="49" fontId="66" fillId="0" borderId="56" xfId="0" applyNumberFormat="1" applyFont="1" applyBorder="1" applyAlignment="1" applyProtection="1">
      <alignment horizontal="left" vertical="center"/>
    </xf>
    <xf numFmtId="0" fontId="0" fillId="9" borderId="56" xfId="0" applyFont="1" applyFill="1" applyBorder="1" applyAlignment="1" applyProtection="1">
      <alignment vertical="center"/>
    </xf>
    <xf numFmtId="0" fontId="0" fillId="9" borderId="56" xfId="0" applyFill="1" applyBorder="1" applyAlignment="1" applyProtection="1">
      <alignment horizontal="left" vertical="center"/>
    </xf>
    <xf numFmtId="0" fontId="66" fillId="9" borderId="56" xfId="0" applyFont="1" applyFill="1" applyBorder="1" applyAlignment="1" applyProtection="1">
      <alignment horizontal="left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10" borderId="56" xfId="0" applyFill="1" applyBorder="1" applyProtection="1"/>
    <xf numFmtId="49" fontId="0" fillId="10" borderId="56" xfId="0" applyNumberFormat="1" applyFill="1" applyBorder="1" applyProtection="1"/>
    <xf numFmtId="0" fontId="0" fillId="10" borderId="56" xfId="0" applyFill="1" applyBorder="1" applyAlignment="1" applyProtection="1">
      <alignment horizontal="center"/>
    </xf>
    <xf numFmtId="0" fontId="0" fillId="10" borderId="57" xfId="0" applyFill="1" applyBorder="1" applyProtection="1"/>
    <xf numFmtId="0" fontId="66" fillId="10" borderId="56" xfId="0" applyFont="1" applyFill="1" applyBorder="1" applyAlignment="1" applyProtection="1">
      <alignment wrapText="1"/>
    </xf>
    <xf numFmtId="0" fontId="0" fillId="10" borderId="56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6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4" fontId="66" fillId="0" borderId="0" xfId="0" applyNumberFormat="1" applyFont="1" applyAlignment="1" applyProtection="1">
      <alignment vertical="top"/>
    </xf>
    <xf numFmtId="0" fontId="67" fillId="9" borderId="72" xfId="0" applyFont="1" applyFill="1" applyBorder="1" applyAlignment="1" applyProtection="1">
      <alignment vertical="top"/>
    </xf>
    <xf numFmtId="49" fontId="67" fillId="9" borderId="65" xfId="0" applyNumberFormat="1" applyFont="1" applyFill="1" applyBorder="1" applyAlignment="1" applyProtection="1">
      <alignment vertical="top"/>
    </xf>
    <xf numFmtId="49" fontId="67" fillId="9" borderId="65" xfId="0" applyNumberFormat="1" applyFont="1" applyFill="1" applyBorder="1" applyAlignment="1" applyProtection="1">
      <alignment horizontal="left" vertical="top" wrapText="1"/>
    </xf>
    <xf numFmtId="0" fontId="67" fillId="9" borderId="65" xfId="0" applyFont="1" applyFill="1" applyBorder="1" applyAlignment="1" applyProtection="1">
      <alignment horizontal="center" vertical="top" shrinkToFit="1"/>
    </xf>
    <xf numFmtId="166" fontId="67" fillId="9" borderId="65" xfId="0" applyNumberFormat="1" applyFont="1" applyFill="1" applyBorder="1" applyAlignment="1" applyProtection="1">
      <alignment vertical="top" shrinkToFit="1"/>
    </xf>
    <xf numFmtId="4" fontId="67" fillId="9" borderId="65" xfId="0" applyNumberFormat="1" applyFont="1" applyFill="1" applyBorder="1" applyAlignment="1" applyProtection="1">
      <alignment vertical="top" shrinkToFit="1"/>
    </xf>
    <xf numFmtId="4" fontId="68" fillId="9" borderId="65" xfId="0" applyNumberFormat="1" applyFont="1" applyFill="1" applyBorder="1" applyAlignment="1" applyProtection="1">
      <alignment vertical="top" shrinkToFit="1"/>
    </xf>
    <xf numFmtId="4" fontId="67" fillId="9" borderId="64" xfId="0" applyNumberFormat="1" applyFont="1" applyFill="1" applyBorder="1" applyAlignment="1" applyProtection="1">
      <alignment vertical="top" shrinkToFit="1"/>
    </xf>
    <xf numFmtId="4" fontId="67" fillId="9" borderId="0" xfId="0" applyNumberFormat="1" applyFont="1" applyFill="1" applyBorder="1" applyAlignment="1" applyProtection="1">
      <alignment vertical="top" shrinkToFit="1"/>
    </xf>
    <xf numFmtId="0" fontId="69" fillId="0" borderId="73" xfId="0" applyFont="1" applyBorder="1" applyAlignment="1" applyProtection="1">
      <alignment vertical="top"/>
    </xf>
    <xf numFmtId="49" fontId="69" fillId="0" borderId="74" xfId="0" applyNumberFormat="1" applyFont="1" applyBorder="1" applyAlignment="1" applyProtection="1">
      <alignment vertical="top"/>
    </xf>
    <xf numFmtId="49" fontId="69" fillId="0" borderId="74" xfId="0" applyNumberFormat="1" applyFont="1" applyBorder="1" applyAlignment="1" applyProtection="1">
      <alignment horizontal="left" vertical="top" wrapText="1"/>
    </xf>
    <xf numFmtId="0" fontId="69" fillId="0" borderId="74" xfId="0" applyFont="1" applyBorder="1" applyAlignment="1" applyProtection="1">
      <alignment horizontal="center" vertical="center" shrinkToFit="1"/>
    </xf>
    <xf numFmtId="166" fontId="69" fillId="0" borderId="74" xfId="0" applyNumberFormat="1" applyFont="1" applyBorder="1" applyAlignment="1" applyProtection="1">
      <alignment vertical="center" shrinkToFit="1"/>
    </xf>
    <xf numFmtId="4" fontId="69" fillId="0" borderId="74" xfId="0" applyNumberFormat="1" applyFont="1" applyBorder="1" applyAlignment="1" applyProtection="1">
      <alignment vertical="center" shrinkToFit="1"/>
    </xf>
    <xf numFmtId="4" fontId="70" fillId="0" borderId="74" xfId="0" applyNumberFormat="1" applyFont="1" applyBorder="1" applyAlignment="1" applyProtection="1">
      <alignment vertical="center" shrinkToFit="1"/>
    </xf>
    <xf numFmtId="4" fontId="69" fillId="0" borderId="75" xfId="0" applyNumberFormat="1" applyFont="1" applyBorder="1" applyAlignment="1" applyProtection="1">
      <alignment vertical="center" shrinkToFit="1"/>
    </xf>
    <xf numFmtId="4" fontId="69" fillId="0" borderId="0" xfId="0" applyNumberFormat="1" applyFont="1" applyBorder="1" applyAlignment="1" applyProtection="1">
      <alignment horizontal="right" vertical="center" shrinkToFit="1"/>
    </xf>
    <xf numFmtId="0" fontId="69" fillId="0" borderId="0" xfId="0" applyFont="1" applyProtection="1"/>
    <xf numFmtId="0" fontId="67" fillId="9" borderId="65" xfId="0" applyFont="1" applyFill="1" applyBorder="1" applyAlignment="1" applyProtection="1">
      <alignment horizontal="center" vertical="center" shrinkToFit="1"/>
    </xf>
    <xf numFmtId="166" fontId="67" fillId="9" borderId="65" xfId="0" applyNumberFormat="1" applyFont="1" applyFill="1" applyBorder="1" applyAlignment="1" applyProtection="1">
      <alignment vertical="center" shrinkToFit="1"/>
    </xf>
    <xf numFmtId="4" fontId="67" fillId="9" borderId="65" xfId="0" applyNumberFormat="1" applyFont="1" applyFill="1" applyBorder="1" applyAlignment="1" applyProtection="1">
      <alignment vertical="center" shrinkToFit="1"/>
    </xf>
    <xf numFmtId="4" fontId="68" fillId="9" borderId="65" xfId="0" applyNumberFormat="1" applyFont="1" applyFill="1" applyBorder="1" applyAlignment="1" applyProtection="1">
      <alignment vertical="center" shrinkToFit="1"/>
    </xf>
    <xf numFmtId="4" fontId="67" fillId="9" borderId="64" xfId="0" applyNumberFormat="1" applyFont="1" applyFill="1" applyBorder="1" applyAlignment="1" applyProtection="1">
      <alignment vertical="center" shrinkToFit="1"/>
    </xf>
    <xf numFmtId="0" fontId="69" fillId="0" borderId="76" xfId="0" applyFont="1" applyBorder="1" applyAlignment="1" applyProtection="1">
      <alignment vertical="top"/>
    </xf>
    <xf numFmtId="49" fontId="69" fillId="0" borderId="77" xfId="0" applyNumberFormat="1" applyFont="1" applyBorder="1" applyAlignment="1" applyProtection="1">
      <alignment vertical="top"/>
    </xf>
    <xf numFmtId="49" fontId="69" fillId="0" borderId="77" xfId="0" applyNumberFormat="1" applyFont="1" applyBorder="1" applyAlignment="1" applyProtection="1">
      <alignment horizontal="left" vertical="top" wrapText="1"/>
    </xf>
    <xf numFmtId="0" fontId="69" fillId="0" borderId="77" xfId="0" applyFont="1" applyBorder="1" applyAlignment="1" applyProtection="1">
      <alignment horizontal="center" vertical="center" shrinkToFit="1"/>
    </xf>
    <xf numFmtId="166" fontId="69" fillId="0" borderId="77" xfId="0" applyNumberFormat="1" applyFont="1" applyBorder="1" applyAlignment="1" applyProtection="1">
      <alignment vertical="center" shrinkToFit="1"/>
    </xf>
    <xf numFmtId="4" fontId="69" fillId="0" borderId="77" xfId="0" applyNumberFormat="1" applyFont="1" applyBorder="1" applyAlignment="1" applyProtection="1">
      <alignment vertical="center" shrinkToFit="1"/>
    </xf>
    <xf numFmtId="4" fontId="70" fillId="0" borderId="77" xfId="0" applyNumberFormat="1" applyFont="1" applyBorder="1" applyAlignment="1" applyProtection="1">
      <alignment vertical="center" shrinkToFit="1"/>
    </xf>
    <xf numFmtId="4" fontId="69" fillId="0" borderId="78" xfId="0" applyNumberFormat="1" applyFont="1" applyBorder="1" applyAlignment="1" applyProtection="1">
      <alignment vertical="center" shrinkToFit="1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4" fontId="0" fillId="0" borderId="0" xfId="0" applyNumberFormat="1" applyProtection="1"/>
    <xf numFmtId="4" fontId="70" fillId="11" borderId="74" xfId="0" applyNumberFormat="1" applyFont="1" applyFill="1" applyBorder="1" applyAlignment="1" applyProtection="1">
      <alignment vertical="center" shrinkToFit="1"/>
      <protection locked="0"/>
    </xf>
    <xf numFmtId="4" fontId="69" fillId="11" borderId="74" xfId="0" applyNumberFormat="1" applyFont="1" applyFill="1" applyBorder="1" applyAlignment="1" applyProtection="1">
      <alignment vertical="center" shrinkToFit="1"/>
      <protection locked="0"/>
    </xf>
    <xf numFmtId="4" fontId="70" fillId="11" borderId="77" xfId="0" applyNumberFormat="1" applyFont="1" applyFill="1" applyBorder="1" applyAlignment="1" applyProtection="1">
      <alignment vertical="center" shrinkToFit="1"/>
      <protection locked="0"/>
    </xf>
    <xf numFmtId="4" fontId="69" fillId="11" borderId="77" xfId="0" applyNumberFormat="1" applyFont="1" applyFill="1" applyBorder="1" applyAlignment="1" applyProtection="1">
      <alignment vertical="center" shrinkToFit="1"/>
      <protection locked="0"/>
    </xf>
  </cellXfs>
  <cellStyles count="3">
    <cellStyle name="Hypertextový odkaz" xfId="1" builtinId="8"/>
    <cellStyle name="Normální" xfId="0" builtinId="0" customBuiltin="1"/>
    <cellStyle name="normální_List1" xfId="2" xr:uid="{00000000-0005-0000-0000-000002000000}"/>
  </cellStyles>
  <dxfs count="0"/>
  <tableStyles count="0"/>
  <colors>
    <mruColors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ti&#353;ek\AppData\Roaming\Microsoft\Excel\rozpo&#269;et%2020.014.v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20.014"/>
    </sheetNames>
    <definedNames>
      <definedName name="CisloStavby" refersTo="='Stavba'!$D$2" sheetId="1"/>
      <definedName name="NazevStavby" refersTo="='Stavba'!$E$2" sheetId="1"/>
    </definedNames>
    <sheetDataSet>
      <sheetData sheetId="0"/>
      <sheetData sheetId="1">
        <row r="2">
          <cell r="D2" t="str">
            <v>0001</v>
          </cell>
          <cell r="E2" t="str">
            <v xml:space="preserve">ZŠ - Bílá , Rekonstrukce </v>
          </cell>
        </row>
        <row r="3">
          <cell r="D3" t="str">
            <v>20.014</v>
          </cell>
          <cell r="E3" t="str">
            <v xml:space="preserve">ZŠ Bílá, </v>
          </cell>
        </row>
        <row r="4">
          <cell r="D4" t="str">
            <v>02</v>
          </cell>
          <cell r="E4" t="str">
            <v>rozpočet projektu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7" workbookViewId="0">
      <selection activeCell="AN8" sqref="AN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58" max="70" width="9.33203125" style="1"/>
    <col min="71" max="91" width="9.33203125" style="1" hidden="1"/>
    <col min="92" max="16384" width="9.33203125" style="1"/>
  </cols>
  <sheetData>
    <row r="1" spans="1:74" x14ac:dyDescent="0.2">
      <c r="A1" s="50" t="s">
        <v>0</v>
      </c>
      <c r="AZ1" s="50" t="s">
        <v>1</v>
      </c>
      <c r="BA1" s="50" t="s">
        <v>2</v>
      </c>
      <c r="BB1" s="50" t="s">
        <v>1</v>
      </c>
      <c r="BT1" s="50" t="s">
        <v>3</v>
      </c>
      <c r="BU1" s="50" t="s">
        <v>3</v>
      </c>
      <c r="BV1" s="50" t="s">
        <v>4</v>
      </c>
    </row>
    <row r="2" spans="1:74" ht="36.950000000000003" customHeight="1" x14ac:dyDescent="0.2">
      <c r="AR2" s="51" t="s">
        <v>5</v>
      </c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S2" s="53" t="s">
        <v>6</v>
      </c>
      <c r="BT2" s="53" t="s">
        <v>7</v>
      </c>
    </row>
    <row r="3" spans="1:74" ht="6.95" customHeight="1" x14ac:dyDescent="0.2"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6"/>
      <c r="BS3" s="53" t="s">
        <v>6</v>
      </c>
      <c r="BT3" s="53" t="s">
        <v>8</v>
      </c>
    </row>
    <row r="4" spans="1:74" ht="24.95" customHeight="1" x14ac:dyDescent="0.2">
      <c r="B4" s="56"/>
      <c r="D4" s="57" t="s">
        <v>9</v>
      </c>
      <c r="AR4" s="56"/>
      <c r="AS4" s="58" t="s">
        <v>10</v>
      </c>
      <c r="BS4" s="53" t="s">
        <v>11</v>
      </c>
    </row>
    <row r="5" spans="1:74" ht="12" customHeight="1" x14ac:dyDescent="0.2">
      <c r="B5" s="56"/>
      <c r="D5" s="59" t="s">
        <v>12</v>
      </c>
      <c r="K5" s="60" t="s">
        <v>13</v>
      </c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R5" s="56"/>
      <c r="BS5" s="53" t="s">
        <v>6</v>
      </c>
    </row>
    <row r="6" spans="1:74" ht="36.950000000000003" customHeight="1" x14ac:dyDescent="0.2">
      <c r="B6" s="56"/>
      <c r="D6" s="61" t="s">
        <v>14</v>
      </c>
      <c r="K6" s="62" t="s">
        <v>15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R6" s="56"/>
      <c r="BS6" s="53" t="s">
        <v>6</v>
      </c>
    </row>
    <row r="7" spans="1:74" ht="12" customHeight="1" x14ac:dyDescent="0.2">
      <c r="B7" s="56"/>
      <c r="D7" s="63" t="s">
        <v>16</v>
      </c>
      <c r="K7" s="64" t="s">
        <v>1</v>
      </c>
      <c r="AK7" s="63" t="s">
        <v>17</v>
      </c>
      <c r="AN7" s="64" t="s">
        <v>1</v>
      </c>
      <c r="AR7" s="56"/>
      <c r="BS7" s="53" t="s">
        <v>6</v>
      </c>
    </row>
    <row r="8" spans="1:74" ht="12" customHeight="1" x14ac:dyDescent="0.2">
      <c r="B8" s="56"/>
      <c r="D8" s="63" t="s">
        <v>18</v>
      </c>
      <c r="K8" s="64" t="s">
        <v>19</v>
      </c>
      <c r="AK8" s="63" t="s">
        <v>20</v>
      </c>
      <c r="AN8" s="48" t="s">
        <v>21</v>
      </c>
      <c r="AR8" s="56"/>
      <c r="BS8" s="53" t="s">
        <v>6</v>
      </c>
    </row>
    <row r="9" spans="1:74" ht="14.45" customHeight="1" x14ac:dyDescent="0.2">
      <c r="B9" s="56"/>
      <c r="AR9" s="56"/>
      <c r="BS9" s="53" t="s">
        <v>6</v>
      </c>
    </row>
    <row r="10" spans="1:74" ht="12" customHeight="1" x14ac:dyDescent="0.2">
      <c r="B10" s="56"/>
      <c r="D10" s="63" t="s">
        <v>22</v>
      </c>
      <c r="AK10" s="63" t="s">
        <v>23</v>
      </c>
      <c r="AN10" s="64" t="s">
        <v>1</v>
      </c>
      <c r="AR10" s="56"/>
      <c r="BS10" s="53" t="s">
        <v>6</v>
      </c>
    </row>
    <row r="11" spans="1:74" ht="18.399999999999999" customHeight="1" x14ac:dyDescent="0.2">
      <c r="B11" s="56"/>
      <c r="E11" s="64" t="s">
        <v>24</v>
      </c>
      <c r="AK11" s="63" t="s">
        <v>25</v>
      </c>
      <c r="AN11" s="64" t="s">
        <v>1</v>
      </c>
      <c r="AR11" s="56"/>
      <c r="BS11" s="53" t="s">
        <v>6</v>
      </c>
    </row>
    <row r="12" spans="1:74" ht="6.95" customHeight="1" x14ac:dyDescent="0.2">
      <c r="B12" s="56"/>
      <c r="AR12" s="56"/>
      <c r="BS12" s="53" t="s">
        <v>6</v>
      </c>
    </row>
    <row r="13" spans="1:74" ht="12" customHeight="1" x14ac:dyDescent="0.2">
      <c r="B13" s="56"/>
      <c r="D13" s="63" t="s">
        <v>26</v>
      </c>
      <c r="AK13" s="63" t="s">
        <v>23</v>
      </c>
      <c r="AM13" s="49"/>
      <c r="AN13" s="48"/>
      <c r="AR13" s="56"/>
      <c r="BS13" s="53" t="s">
        <v>6</v>
      </c>
    </row>
    <row r="14" spans="1:74" ht="12.75" x14ac:dyDescent="0.2">
      <c r="B14" s="56"/>
      <c r="E14" s="48" t="s">
        <v>24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K14" s="63" t="s">
        <v>25</v>
      </c>
      <c r="AM14" s="49"/>
      <c r="AN14" s="48"/>
      <c r="AR14" s="56"/>
      <c r="BS14" s="53" t="s">
        <v>6</v>
      </c>
    </row>
    <row r="15" spans="1:74" ht="6.95" customHeight="1" x14ac:dyDescent="0.2">
      <c r="B15" s="56"/>
      <c r="AR15" s="56"/>
      <c r="BS15" s="53" t="s">
        <v>3</v>
      </c>
    </row>
    <row r="16" spans="1:74" ht="12" customHeight="1" x14ac:dyDescent="0.2">
      <c r="B16" s="56"/>
      <c r="D16" s="63" t="s">
        <v>27</v>
      </c>
      <c r="AK16" s="63" t="s">
        <v>23</v>
      </c>
      <c r="AN16" s="64" t="s">
        <v>1</v>
      </c>
      <c r="AR16" s="56"/>
      <c r="BS16" s="53" t="s">
        <v>3</v>
      </c>
    </row>
    <row r="17" spans="1:71" ht="18.399999999999999" customHeight="1" x14ac:dyDescent="0.2">
      <c r="B17" s="56"/>
      <c r="E17" s="64" t="s">
        <v>28</v>
      </c>
      <c r="AK17" s="63" t="s">
        <v>25</v>
      </c>
      <c r="AN17" s="64" t="s">
        <v>1</v>
      </c>
      <c r="AR17" s="56"/>
      <c r="BS17" s="53" t="s">
        <v>29</v>
      </c>
    </row>
    <row r="18" spans="1:71" ht="6.95" customHeight="1" x14ac:dyDescent="0.2">
      <c r="B18" s="56"/>
      <c r="AR18" s="56"/>
      <c r="BS18" s="53" t="s">
        <v>6</v>
      </c>
    </row>
    <row r="19" spans="1:71" ht="12" customHeight="1" x14ac:dyDescent="0.2">
      <c r="B19" s="56"/>
      <c r="D19" s="63" t="s">
        <v>30</v>
      </c>
      <c r="AK19" s="63" t="s">
        <v>23</v>
      </c>
      <c r="AN19" s="64" t="s">
        <v>1</v>
      </c>
      <c r="AR19" s="56"/>
      <c r="BS19" s="53" t="s">
        <v>6</v>
      </c>
    </row>
    <row r="20" spans="1:71" ht="18.399999999999999" customHeight="1" x14ac:dyDescent="0.2">
      <c r="B20" s="56"/>
      <c r="E20" s="64" t="s">
        <v>31</v>
      </c>
      <c r="AK20" s="63" t="s">
        <v>25</v>
      </c>
      <c r="AN20" s="64" t="s">
        <v>1</v>
      </c>
      <c r="AR20" s="56"/>
      <c r="BS20" s="53" t="s">
        <v>29</v>
      </c>
    </row>
    <row r="21" spans="1:71" ht="6.95" customHeight="1" x14ac:dyDescent="0.2">
      <c r="B21" s="56"/>
      <c r="AR21" s="56"/>
    </row>
    <row r="22" spans="1:71" ht="12" customHeight="1" x14ac:dyDescent="0.2">
      <c r="B22" s="56"/>
      <c r="D22" s="63" t="s">
        <v>32</v>
      </c>
      <c r="AR22" s="56"/>
    </row>
    <row r="23" spans="1:71" ht="16.5" customHeight="1" x14ac:dyDescent="0.2">
      <c r="B23" s="56"/>
      <c r="E23" s="65" t="s">
        <v>1</v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R23" s="56"/>
    </row>
    <row r="24" spans="1:71" ht="6.95" customHeight="1" x14ac:dyDescent="0.2">
      <c r="B24" s="56"/>
      <c r="AR24" s="56"/>
    </row>
    <row r="25" spans="1:71" ht="6.95" customHeight="1" x14ac:dyDescent="0.2">
      <c r="B25" s="5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R25" s="56"/>
    </row>
    <row r="26" spans="1:71" s="73" customFormat="1" ht="25.9" customHeight="1" x14ac:dyDescent="0.2">
      <c r="A26" s="67"/>
      <c r="B26" s="68"/>
      <c r="C26" s="67"/>
      <c r="D26" s="69" t="s">
        <v>33</v>
      </c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1">
        <f>ROUND(AG94,2)</f>
        <v>0</v>
      </c>
      <c r="AL26" s="72"/>
      <c r="AM26" s="72"/>
      <c r="AN26" s="72"/>
      <c r="AO26" s="72"/>
      <c r="AP26" s="67"/>
      <c r="AQ26" s="67"/>
      <c r="AR26" s="68"/>
      <c r="BE26" s="67"/>
    </row>
    <row r="27" spans="1:71" s="73" customFormat="1" ht="6.95" customHeight="1" x14ac:dyDescent="0.2">
      <c r="A27" s="67"/>
      <c r="B27" s="68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8"/>
      <c r="BE27" s="67"/>
    </row>
    <row r="28" spans="1:71" s="73" customFormat="1" ht="12.75" x14ac:dyDescent="0.2">
      <c r="A28" s="67"/>
      <c r="B28" s="68"/>
      <c r="C28" s="67"/>
      <c r="D28" s="67"/>
      <c r="E28" s="67"/>
      <c r="F28" s="67"/>
      <c r="G28" s="67"/>
      <c r="H28" s="67"/>
      <c r="I28" s="67"/>
      <c r="J28" s="67"/>
      <c r="K28" s="67"/>
      <c r="L28" s="74" t="s">
        <v>34</v>
      </c>
      <c r="M28" s="74"/>
      <c r="N28" s="74"/>
      <c r="O28" s="74"/>
      <c r="P28" s="74"/>
      <c r="Q28" s="67"/>
      <c r="R28" s="67"/>
      <c r="S28" s="67"/>
      <c r="T28" s="67"/>
      <c r="U28" s="67"/>
      <c r="V28" s="67"/>
      <c r="W28" s="74" t="s">
        <v>35</v>
      </c>
      <c r="X28" s="74"/>
      <c r="Y28" s="74"/>
      <c r="Z28" s="74"/>
      <c r="AA28" s="74"/>
      <c r="AB28" s="74"/>
      <c r="AC28" s="74"/>
      <c r="AD28" s="74"/>
      <c r="AE28" s="74"/>
      <c r="AF28" s="67"/>
      <c r="AG28" s="67"/>
      <c r="AH28" s="67"/>
      <c r="AI28" s="67"/>
      <c r="AJ28" s="67"/>
      <c r="AK28" s="74" t="s">
        <v>36</v>
      </c>
      <c r="AL28" s="74"/>
      <c r="AM28" s="74"/>
      <c r="AN28" s="74"/>
      <c r="AO28" s="74"/>
      <c r="AP28" s="67"/>
      <c r="AQ28" s="67"/>
      <c r="AR28" s="68"/>
      <c r="BE28" s="67"/>
    </row>
    <row r="29" spans="1:71" s="75" customFormat="1" ht="14.45" customHeight="1" x14ac:dyDescent="0.2">
      <c r="B29" s="76"/>
      <c r="D29" s="63" t="s">
        <v>37</v>
      </c>
      <c r="F29" s="63" t="s">
        <v>38</v>
      </c>
      <c r="L29" s="77">
        <v>0.21</v>
      </c>
      <c r="M29" s="78"/>
      <c r="N29" s="78"/>
      <c r="O29" s="78"/>
      <c r="P29" s="78"/>
      <c r="W29" s="79">
        <f>ROUND(AZ94, 2)</f>
        <v>0</v>
      </c>
      <c r="X29" s="78"/>
      <c r="Y29" s="78"/>
      <c r="Z29" s="78"/>
      <c r="AA29" s="78"/>
      <c r="AB29" s="78"/>
      <c r="AC29" s="78"/>
      <c r="AD29" s="78"/>
      <c r="AE29" s="78"/>
      <c r="AK29" s="79">
        <f>ROUND(AV94, 2)</f>
        <v>0</v>
      </c>
      <c r="AL29" s="78"/>
      <c r="AM29" s="78"/>
      <c r="AN29" s="78"/>
      <c r="AO29" s="78"/>
      <c r="AR29" s="76"/>
    </row>
    <row r="30" spans="1:71" s="75" customFormat="1" ht="14.45" customHeight="1" x14ac:dyDescent="0.2">
      <c r="B30" s="76"/>
      <c r="F30" s="63" t="s">
        <v>39</v>
      </c>
      <c r="L30" s="77">
        <v>0.15</v>
      </c>
      <c r="M30" s="78"/>
      <c r="N30" s="78"/>
      <c r="O30" s="78"/>
      <c r="P30" s="78"/>
      <c r="W30" s="79">
        <f>ROUND(BA94, 2)</f>
        <v>0</v>
      </c>
      <c r="X30" s="78"/>
      <c r="Y30" s="78"/>
      <c r="Z30" s="78"/>
      <c r="AA30" s="78"/>
      <c r="AB30" s="78"/>
      <c r="AC30" s="78"/>
      <c r="AD30" s="78"/>
      <c r="AE30" s="78"/>
      <c r="AK30" s="79">
        <f>ROUND(AW94, 2)</f>
        <v>0</v>
      </c>
      <c r="AL30" s="78"/>
      <c r="AM30" s="78"/>
      <c r="AN30" s="78"/>
      <c r="AO30" s="78"/>
      <c r="AR30" s="76"/>
    </row>
    <row r="31" spans="1:71" s="75" customFormat="1" ht="14.45" hidden="1" customHeight="1" x14ac:dyDescent="0.2">
      <c r="B31" s="76"/>
      <c r="F31" s="63" t="s">
        <v>40</v>
      </c>
      <c r="L31" s="77">
        <v>0.21</v>
      </c>
      <c r="M31" s="78"/>
      <c r="N31" s="78"/>
      <c r="O31" s="78"/>
      <c r="P31" s="78"/>
      <c r="W31" s="79">
        <f>ROUND(BB94, 2)</f>
        <v>0</v>
      </c>
      <c r="X31" s="78"/>
      <c r="Y31" s="78"/>
      <c r="Z31" s="78"/>
      <c r="AA31" s="78"/>
      <c r="AB31" s="78"/>
      <c r="AC31" s="78"/>
      <c r="AD31" s="78"/>
      <c r="AE31" s="78"/>
      <c r="AK31" s="79">
        <v>0</v>
      </c>
      <c r="AL31" s="78"/>
      <c r="AM31" s="78"/>
      <c r="AN31" s="78"/>
      <c r="AO31" s="78"/>
      <c r="AR31" s="76"/>
    </row>
    <row r="32" spans="1:71" s="75" customFormat="1" ht="14.45" hidden="1" customHeight="1" x14ac:dyDescent="0.2">
      <c r="B32" s="76"/>
      <c r="F32" s="63" t="s">
        <v>41</v>
      </c>
      <c r="L32" s="77">
        <v>0.15</v>
      </c>
      <c r="M32" s="78"/>
      <c r="N32" s="78"/>
      <c r="O32" s="78"/>
      <c r="P32" s="78"/>
      <c r="W32" s="79">
        <f>ROUND(BC94, 2)</f>
        <v>0</v>
      </c>
      <c r="X32" s="78"/>
      <c r="Y32" s="78"/>
      <c r="Z32" s="78"/>
      <c r="AA32" s="78"/>
      <c r="AB32" s="78"/>
      <c r="AC32" s="78"/>
      <c r="AD32" s="78"/>
      <c r="AE32" s="78"/>
      <c r="AK32" s="79">
        <v>0</v>
      </c>
      <c r="AL32" s="78"/>
      <c r="AM32" s="78"/>
      <c r="AN32" s="78"/>
      <c r="AO32" s="78"/>
      <c r="AR32" s="76"/>
    </row>
    <row r="33" spans="1:57" s="75" customFormat="1" ht="14.45" hidden="1" customHeight="1" x14ac:dyDescent="0.2">
      <c r="B33" s="76"/>
      <c r="F33" s="63" t="s">
        <v>42</v>
      </c>
      <c r="L33" s="77">
        <v>0</v>
      </c>
      <c r="M33" s="78"/>
      <c r="N33" s="78"/>
      <c r="O33" s="78"/>
      <c r="P33" s="78"/>
      <c r="W33" s="79">
        <f>ROUND(BD94, 2)</f>
        <v>0</v>
      </c>
      <c r="X33" s="78"/>
      <c r="Y33" s="78"/>
      <c r="Z33" s="78"/>
      <c r="AA33" s="78"/>
      <c r="AB33" s="78"/>
      <c r="AC33" s="78"/>
      <c r="AD33" s="78"/>
      <c r="AE33" s="78"/>
      <c r="AK33" s="79">
        <v>0</v>
      </c>
      <c r="AL33" s="78"/>
      <c r="AM33" s="78"/>
      <c r="AN33" s="78"/>
      <c r="AO33" s="78"/>
      <c r="AR33" s="76"/>
    </row>
    <row r="34" spans="1:57" s="73" customFormat="1" ht="6.95" customHeight="1" x14ac:dyDescent="0.2">
      <c r="A34" s="67"/>
      <c r="B34" s="68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8"/>
      <c r="BE34" s="67"/>
    </row>
    <row r="35" spans="1:57" s="73" customFormat="1" ht="25.9" customHeight="1" x14ac:dyDescent="0.2">
      <c r="A35" s="67"/>
      <c r="B35" s="68"/>
      <c r="C35" s="80"/>
      <c r="D35" s="81" t="s">
        <v>43</v>
      </c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3" t="s">
        <v>44</v>
      </c>
      <c r="U35" s="82"/>
      <c r="V35" s="82"/>
      <c r="W35" s="82"/>
      <c r="X35" s="84" t="s">
        <v>45</v>
      </c>
      <c r="Y35" s="85"/>
      <c r="Z35" s="85"/>
      <c r="AA35" s="85"/>
      <c r="AB35" s="85"/>
      <c r="AC35" s="82"/>
      <c r="AD35" s="82"/>
      <c r="AE35" s="82"/>
      <c r="AF35" s="82"/>
      <c r="AG35" s="82"/>
      <c r="AH35" s="82"/>
      <c r="AI35" s="82"/>
      <c r="AJ35" s="82"/>
      <c r="AK35" s="86">
        <f>SUM(AK26:AK33)</f>
        <v>0</v>
      </c>
      <c r="AL35" s="85"/>
      <c r="AM35" s="85"/>
      <c r="AN35" s="85"/>
      <c r="AO35" s="87"/>
      <c r="AP35" s="80"/>
      <c r="AQ35" s="80"/>
      <c r="AR35" s="68"/>
      <c r="BE35" s="67"/>
    </row>
    <row r="36" spans="1:57" s="73" customFormat="1" ht="6.95" customHeight="1" x14ac:dyDescent="0.2">
      <c r="A36" s="67"/>
      <c r="B36" s="68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8"/>
      <c r="BE36" s="67"/>
    </row>
    <row r="37" spans="1:57" s="73" customFormat="1" ht="14.45" customHeight="1" x14ac:dyDescent="0.2">
      <c r="A37" s="67"/>
      <c r="B37" s="68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8"/>
      <c r="BE37" s="67"/>
    </row>
    <row r="38" spans="1:57" ht="14.45" customHeight="1" x14ac:dyDescent="0.2">
      <c r="B38" s="56"/>
      <c r="AR38" s="56"/>
    </row>
    <row r="39" spans="1:57" ht="14.45" customHeight="1" x14ac:dyDescent="0.2">
      <c r="B39" s="56"/>
      <c r="AR39" s="56"/>
    </row>
    <row r="40" spans="1:57" ht="14.45" customHeight="1" x14ac:dyDescent="0.2">
      <c r="B40" s="56"/>
      <c r="AR40" s="56"/>
    </row>
    <row r="41" spans="1:57" ht="14.45" customHeight="1" x14ac:dyDescent="0.2">
      <c r="B41" s="56"/>
      <c r="AR41" s="56"/>
    </row>
    <row r="42" spans="1:57" ht="14.45" customHeight="1" x14ac:dyDescent="0.2">
      <c r="B42" s="56"/>
      <c r="AR42" s="56"/>
    </row>
    <row r="43" spans="1:57" ht="14.45" customHeight="1" x14ac:dyDescent="0.2">
      <c r="B43" s="56"/>
      <c r="AR43" s="56"/>
    </row>
    <row r="44" spans="1:57" ht="14.45" customHeight="1" x14ac:dyDescent="0.2">
      <c r="B44" s="56"/>
      <c r="AR44" s="56"/>
    </row>
    <row r="45" spans="1:57" ht="14.45" customHeight="1" x14ac:dyDescent="0.2">
      <c r="B45" s="56"/>
      <c r="AR45" s="56"/>
    </row>
    <row r="46" spans="1:57" ht="14.45" customHeight="1" x14ac:dyDescent="0.2">
      <c r="B46" s="56"/>
      <c r="AR46" s="56"/>
    </row>
    <row r="47" spans="1:57" ht="14.45" customHeight="1" x14ac:dyDescent="0.2">
      <c r="B47" s="56"/>
      <c r="AR47" s="56"/>
    </row>
    <row r="48" spans="1:57" ht="14.45" customHeight="1" x14ac:dyDescent="0.2">
      <c r="B48" s="56"/>
      <c r="AR48" s="56"/>
    </row>
    <row r="49" spans="1:57" s="73" customFormat="1" ht="14.45" customHeight="1" x14ac:dyDescent="0.2">
      <c r="B49" s="88"/>
      <c r="D49" s="89" t="s">
        <v>46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89" t="s">
        <v>47</v>
      </c>
      <c r="AI49" s="90"/>
      <c r="AJ49" s="90"/>
      <c r="AK49" s="90"/>
      <c r="AL49" s="90"/>
      <c r="AM49" s="90"/>
      <c r="AN49" s="90"/>
      <c r="AO49" s="90"/>
      <c r="AR49" s="88"/>
    </row>
    <row r="50" spans="1:57" x14ac:dyDescent="0.2">
      <c r="B50" s="56"/>
      <c r="AR50" s="56"/>
    </row>
    <row r="51" spans="1:57" x14ac:dyDescent="0.2">
      <c r="B51" s="56"/>
      <c r="AR51" s="56"/>
    </row>
    <row r="52" spans="1:57" x14ac:dyDescent="0.2">
      <c r="B52" s="56"/>
      <c r="AR52" s="56"/>
    </row>
    <row r="53" spans="1:57" x14ac:dyDescent="0.2">
      <c r="B53" s="56"/>
      <c r="AR53" s="56"/>
    </row>
    <row r="54" spans="1:57" x14ac:dyDescent="0.2">
      <c r="B54" s="56"/>
      <c r="AR54" s="56"/>
    </row>
    <row r="55" spans="1:57" x14ac:dyDescent="0.2">
      <c r="B55" s="56"/>
      <c r="AR55" s="56"/>
    </row>
    <row r="56" spans="1:57" x14ac:dyDescent="0.2">
      <c r="B56" s="56"/>
      <c r="AR56" s="56"/>
    </row>
    <row r="57" spans="1:57" x14ac:dyDescent="0.2">
      <c r="B57" s="56"/>
      <c r="AR57" s="56"/>
    </row>
    <row r="58" spans="1:57" x14ac:dyDescent="0.2">
      <c r="B58" s="56"/>
      <c r="AR58" s="56"/>
    </row>
    <row r="59" spans="1:57" x14ac:dyDescent="0.2">
      <c r="B59" s="56"/>
      <c r="AR59" s="56"/>
    </row>
    <row r="60" spans="1:57" s="73" customFormat="1" ht="12.75" x14ac:dyDescent="0.2">
      <c r="A60" s="67"/>
      <c r="B60" s="68"/>
      <c r="C60" s="67"/>
      <c r="D60" s="91" t="s">
        <v>48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91" t="s">
        <v>49</v>
      </c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91" t="s">
        <v>48</v>
      </c>
      <c r="AI60" s="70"/>
      <c r="AJ60" s="70"/>
      <c r="AK60" s="70"/>
      <c r="AL60" s="70"/>
      <c r="AM60" s="91" t="s">
        <v>49</v>
      </c>
      <c r="AN60" s="70"/>
      <c r="AO60" s="70"/>
      <c r="AP60" s="67"/>
      <c r="AQ60" s="67"/>
      <c r="AR60" s="68"/>
      <c r="BE60" s="67"/>
    </row>
    <row r="61" spans="1:57" x14ac:dyDescent="0.2">
      <c r="B61" s="56"/>
      <c r="AR61" s="56"/>
    </row>
    <row r="62" spans="1:57" x14ac:dyDescent="0.2">
      <c r="B62" s="56"/>
      <c r="AR62" s="56"/>
    </row>
    <row r="63" spans="1:57" x14ac:dyDescent="0.2">
      <c r="B63" s="56"/>
      <c r="AR63" s="56"/>
    </row>
    <row r="64" spans="1:57" s="73" customFormat="1" ht="12.75" x14ac:dyDescent="0.2">
      <c r="A64" s="67"/>
      <c r="B64" s="68"/>
      <c r="C64" s="67"/>
      <c r="D64" s="89" t="s">
        <v>50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89" t="s">
        <v>51</v>
      </c>
      <c r="AI64" s="92"/>
      <c r="AJ64" s="92"/>
      <c r="AK64" s="92"/>
      <c r="AL64" s="92"/>
      <c r="AM64" s="92"/>
      <c r="AN64" s="92"/>
      <c r="AO64" s="92"/>
      <c r="AP64" s="67"/>
      <c r="AQ64" s="67"/>
      <c r="AR64" s="68"/>
      <c r="BE64" s="67"/>
    </row>
    <row r="65" spans="1:57" x14ac:dyDescent="0.2">
      <c r="B65" s="56"/>
      <c r="AR65" s="56"/>
    </row>
    <row r="66" spans="1:57" x14ac:dyDescent="0.2">
      <c r="B66" s="56"/>
      <c r="AR66" s="56"/>
    </row>
    <row r="67" spans="1:57" x14ac:dyDescent="0.2">
      <c r="B67" s="56"/>
      <c r="AR67" s="56"/>
    </row>
    <row r="68" spans="1:57" x14ac:dyDescent="0.2">
      <c r="B68" s="56"/>
      <c r="AR68" s="56"/>
    </row>
    <row r="69" spans="1:57" x14ac:dyDescent="0.2">
      <c r="B69" s="56"/>
      <c r="AR69" s="56"/>
    </row>
    <row r="70" spans="1:57" x14ac:dyDescent="0.2">
      <c r="B70" s="56"/>
      <c r="AR70" s="56"/>
    </row>
    <row r="71" spans="1:57" x14ac:dyDescent="0.2">
      <c r="B71" s="56"/>
      <c r="AR71" s="56"/>
    </row>
    <row r="72" spans="1:57" x14ac:dyDescent="0.2">
      <c r="B72" s="56"/>
      <c r="AR72" s="56"/>
    </row>
    <row r="73" spans="1:57" x14ac:dyDescent="0.2">
      <c r="B73" s="56"/>
      <c r="AR73" s="56"/>
    </row>
    <row r="74" spans="1:57" x14ac:dyDescent="0.2">
      <c r="B74" s="56"/>
      <c r="AR74" s="56"/>
    </row>
    <row r="75" spans="1:57" s="73" customFormat="1" ht="12.75" x14ac:dyDescent="0.2">
      <c r="A75" s="67"/>
      <c r="B75" s="68"/>
      <c r="C75" s="67"/>
      <c r="D75" s="91" t="s">
        <v>48</v>
      </c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91" t="s">
        <v>49</v>
      </c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91" t="s">
        <v>48</v>
      </c>
      <c r="AI75" s="70"/>
      <c r="AJ75" s="70"/>
      <c r="AK75" s="70"/>
      <c r="AL75" s="70"/>
      <c r="AM75" s="91" t="s">
        <v>49</v>
      </c>
      <c r="AN75" s="70"/>
      <c r="AO75" s="70"/>
      <c r="AP75" s="67"/>
      <c r="AQ75" s="67"/>
      <c r="AR75" s="68"/>
      <c r="BE75" s="67"/>
    </row>
    <row r="76" spans="1:57" s="73" customFormat="1" x14ac:dyDescent="0.2">
      <c r="A76" s="67"/>
      <c r="B76" s="68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8"/>
      <c r="BE76" s="67"/>
    </row>
    <row r="77" spans="1:57" s="73" customFormat="1" ht="6.95" customHeight="1" x14ac:dyDescent="0.2">
      <c r="A77" s="67"/>
      <c r="B77" s="93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68"/>
      <c r="BE77" s="67"/>
    </row>
    <row r="81" spans="1:91" s="73" customFormat="1" ht="6.95" customHeight="1" x14ac:dyDescent="0.2">
      <c r="A81" s="67"/>
      <c r="B81" s="95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68"/>
      <c r="BE81" s="67"/>
    </row>
    <row r="82" spans="1:91" s="73" customFormat="1" ht="24.95" customHeight="1" x14ac:dyDescent="0.2">
      <c r="A82" s="67"/>
      <c r="B82" s="68"/>
      <c r="C82" s="57" t="s">
        <v>52</v>
      </c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8"/>
      <c r="BE82" s="67"/>
    </row>
    <row r="83" spans="1:91" s="73" customFormat="1" ht="6.95" customHeight="1" x14ac:dyDescent="0.2">
      <c r="A83" s="67"/>
      <c r="B83" s="68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8"/>
      <c r="BE83" s="67"/>
    </row>
    <row r="84" spans="1:91" s="97" customFormat="1" ht="12" customHeight="1" x14ac:dyDescent="0.2">
      <c r="B84" s="98"/>
      <c r="C84" s="63" t="s">
        <v>12</v>
      </c>
      <c r="L84" s="97" t="str">
        <f>K5</f>
        <v>20-024</v>
      </c>
      <c r="AR84" s="98"/>
    </row>
    <row r="85" spans="1:91" s="99" customFormat="1" ht="36.950000000000003" customHeight="1" x14ac:dyDescent="0.2">
      <c r="B85" s="100"/>
      <c r="C85" s="101" t="s">
        <v>14</v>
      </c>
      <c r="L85" s="102" t="str">
        <f>K6</f>
        <v>Rekonstrukce venkovního sportoviště, Praha 6</v>
      </c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R85" s="100"/>
    </row>
    <row r="86" spans="1:91" s="73" customFormat="1" ht="6.95" customHeight="1" x14ac:dyDescent="0.2">
      <c r="A86" s="67"/>
      <c r="B86" s="68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8"/>
      <c r="BE86" s="67"/>
    </row>
    <row r="87" spans="1:91" s="73" customFormat="1" ht="12" customHeight="1" x14ac:dyDescent="0.2">
      <c r="A87" s="67"/>
      <c r="B87" s="68"/>
      <c r="C87" s="63" t="s">
        <v>18</v>
      </c>
      <c r="D87" s="67"/>
      <c r="E87" s="67"/>
      <c r="F87" s="67"/>
      <c r="G87" s="67"/>
      <c r="H87" s="67"/>
      <c r="I87" s="67"/>
      <c r="J87" s="67"/>
      <c r="K87" s="67"/>
      <c r="L87" s="104" t="str">
        <f>IF(K8="","",K8)</f>
        <v>Pozemek p.č.656, k.ú. Dejvice</v>
      </c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3" t="s">
        <v>20</v>
      </c>
      <c r="AJ87" s="67"/>
      <c r="AK87" s="67"/>
      <c r="AL87" s="67"/>
      <c r="AM87" s="105" t="str">
        <f>IF(AN8= "","",AN8)</f>
        <v>14. 6. 2020</v>
      </c>
      <c r="AN87" s="105"/>
      <c r="AO87" s="67"/>
      <c r="AP87" s="67"/>
      <c r="AQ87" s="67"/>
      <c r="AR87" s="68"/>
      <c r="BE87" s="67"/>
    </row>
    <row r="88" spans="1:91" s="73" customFormat="1" ht="6.95" customHeight="1" x14ac:dyDescent="0.2">
      <c r="A88" s="67"/>
      <c r="B88" s="68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8"/>
      <c r="BE88" s="67"/>
    </row>
    <row r="89" spans="1:91" s="73" customFormat="1" ht="15.2" customHeight="1" x14ac:dyDescent="0.2">
      <c r="A89" s="67"/>
      <c r="B89" s="68"/>
      <c r="C89" s="63" t="s">
        <v>22</v>
      </c>
      <c r="D89" s="67"/>
      <c r="E89" s="67"/>
      <c r="F89" s="67"/>
      <c r="G89" s="67"/>
      <c r="H89" s="67"/>
      <c r="I89" s="67"/>
      <c r="J89" s="67"/>
      <c r="K89" s="67"/>
      <c r="L89" s="97" t="str">
        <f>IF(E11= "","",E11)</f>
        <v xml:space="preserve"> </v>
      </c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3" t="s">
        <v>27</v>
      </c>
      <c r="AJ89" s="67"/>
      <c r="AK89" s="67"/>
      <c r="AL89" s="67"/>
      <c r="AM89" s="106" t="str">
        <f>IF(E17="","",E17)</f>
        <v>Sportovní projekty s.r.o.</v>
      </c>
      <c r="AN89" s="107"/>
      <c r="AO89" s="107"/>
      <c r="AP89" s="107"/>
      <c r="AQ89" s="67"/>
      <c r="AR89" s="68"/>
      <c r="AS89" s="108" t="s">
        <v>53</v>
      </c>
      <c r="AT89" s="109"/>
      <c r="AU89" s="110"/>
      <c r="AV89" s="110"/>
      <c r="AW89" s="110"/>
      <c r="AX89" s="110"/>
      <c r="AY89" s="110"/>
      <c r="AZ89" s="110"/>
      <c r="BA89" s="110"/>
      <c r="BB89" s="110"/>
      <c r="BC89" s="110"/>
      <c r="BD89" s="111"/>
      <c r="BE89" s="67"/>
    </row>
    <row r="90" spans="1:91" s="73" customFormat="1" ht="15.2" customHeight="1" x14ac:dyDescent="0.2">
      <c r="A90" s="67"/>
      <c r="B90" s="68"/>
      <c r="C90" s="63" t="s">
        <v>26</v>
      </c>
      <c r="D90" s="67"/>
      <c r="E90" s="67"/>
      <c r="F90" s="67"/>
      <c r="G90" s="67"/>
      <c r="H90" s="67"/>
      <c r="I90" s="67"/>
      <c r="J90" s="67"/>
      <c r="K90" s="67"/>
      <c r="L90" s="97" t="str">
        <f>IF(E14="","",E14)</f>
        <v xml:space="preserve"> </v>
      </c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3" t="s">
        <v>30</v>
      </c>
      <c r="AJ90" s="67"/>
      <c r="AK90" s="67"/>
      <c r="AL90" s="67"/>
      <c r="AM90" s="106" t="str">
        <f>IF(E20="","",E20)</f>
        <v>F.Pecka</v>
      </c>
      <c r="AN90" s="107"/>
      <c r="AO90" s="107"/>
      <c r="AP90" s="107"/>
      <c r="AQ90" s="67"/>
      <c r="AR90" s="68"/>
      <c r="AS90" s="112"/>
      <c r="AT90" s="113"/>
      <c r="AU90" s="114"/>
      <c r="AV90" s="114"/>
      <c r="AW90" s="114"/>
      <c r="AX90" s="114"/>
      <c r="AY90" s="114"/>
      <c r="AZ90" s="114"/>
      <c r="BA90" s="114"/>
      <c r="BB90" s="114"/>
      <c r="BC90" s="114"/>
      <c r="BD90" s="115"/>
      <c r="BE90" s="67"/>
    </row>
    <row r="91" spans="1:91" s="73" customFormat="1" ht="10.9" customHeight="1" x14ac:dyDescent="0.2">
      <c r="A91" s="67"/>
      <c r="B91" s="68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8"/>
      <c r="AS91" s="112"/>
      <c r="AT91" s="113"/>
      <c r="AU91" s="114"/>
      <c r="AV91" s="114"/>
      <c r="AW91" s="114"/>
      <c r="AX91" s="114"/>
      <c r="AY91" s="114"/>
      <c r="AZ91" s="114"/>
      <c r="BA91" s="114"/>
      <c r="BB91" s="114"/>
      <c r="BC91" s="114"/>
      <c r="BD91" s="115"/>
      <c r="BE91" s="67"/>
    </row>
    <row r="92" spans="1:91" s="73" customFormat="1" ht="29.25" customHeight="1" x14ac:dyDescent="0.2">
      <c r="A92" s="67"/>
      <c r="B92" s="68"/>
      <c r="C92" s="116" t="s">
        <v>54</v>
      </c>
      <c r="D92" s="117"/>
      <c r="E92" s="117"/>
      <c r="F92" s="117"/>
      <c r="G92" s="117"/>
      <c r="H92" s="118"/>
      <c r="I92" s="119" t="s">
        <v>55</v>
      </c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20" t="s">
        <v>56</v>
      </c>
      <c r="AH92" s="117"/>
      <c r="AI92" s="117"/>
      <c r="AJ92" s="117"/>
      <c r="AK92" s="117"/>
      <c r="AL92" s="117"/>
      <c r="AM92" s="117"/>
      <c r="AN92" s="119" t="s">
        <v>57</v>
      </c>
      <c r="AO92" s="117"/>
      <c r="AP92" s="121"/>
      <c r="AQ92" s="122" t="s">
        <v>58</v>
      </c>
      <c r="AR92" s="68"/>
      <c r="AS92" s="123" t="s">
        <v>59</v>
      </c>
      <c r="AT92" s="124" t="s">
        <v>60</v>
      </c>
      <c r="AU92" s="124" t="s">
        <v>61</v>
      </c>
      <c r="AV92" s="124" t="s">
        <v>62</v>
      </c>
      <c r="AW92" s="124" t="s">
        <v>63</v>
      </c>
      <c r="AX92" s="124" t="s">
        <v>64</v>
      </c>
      <c r="AY92" s="124" t="s">
        <v>65</v>
      </c>
      <c r="AZ92" s="124" t="s">
        <v>66</v>
      </c>
      <c r="BA92" s="124" t="s">
        <v>67</v>
      </c>
      <c r="BB92" s="124" t="s">
        <v>68</v>
      </c>
      <c r="BC92" s="124" t="s">
        <v>69</v>
      </c>
      <c r="BD92" s="125" t="s">
        <v>70</v>
      </c>
      <c r="BE92" s="67"/>
    </row>
    <row r="93" spans="1:91" s="73" customFormat="1" ht="10.9" customHeight="1" x14ac:dyDescent="0.2">
      <c r="A93" s="67"/>
      <c r="B93" s="68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8"/>
      <c r="AS93" s="126"/>
      <c r="AT93" s="127"/>
      <c r="AU93" s="127"/>
      <c r="AV93" s="127"/>
      <c r="AW93" s="127"/>
      <c r="AX93" s="127"/>
      <c r="AY93" s="127"/>
      <c r="AZ93" s="127"/>
      <c r="BA93" s="127"/>
      <c r="BB93" s="127"/>
      <c r="BC93" s="127"/>
      <c r="BD93" s="128"/>
      <c r="BE93" s="67"/>
    </row>
    <row r="94" spans="1:91" s="129" customFormat="1" ht="32.450000000000003" customHeight="1" x14ac:dyDescent="0.2">
      <c r="B94" s="130"/>
      <c r="C94" s="131" t="s">
        <v>71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3">
        <f>ROUND(AG95,2)</f>
        <v>0</v>
      </c>
      <c r="AH94" s="133"/>
      <c r="AI94" s="133"/>
      <c r="AJ94" s="133"/>
      <c r="AK94" s="133"/>
      <c r="AL94" s="133"/>
      <c r="AM94" s="133"/>
      <c r="AN94" s="134">
        <f>SUM(AG94,AT94)</f>
        <v>0</v>
      </c>
      <c r="AO94" s="134"/>
      <c r="AP94" s="134"/>
      <c r="AQ94" s="135" t="s">
        <v>1</v>
      </c>
      <c r="AR94" s="130"/>
      <c r="AS94" s="136">
        <f>ROUND(AS95,2)</f>
        <v>0</v>
      </c>
      <c r="AT94" s="137">
        <f>ROUND(SUM(AV94:AW94),2)</f>
        <v>0</v>
      </c>
      <c r="AU94" s="138">
        <f>ROUND(AU95,5)</f>
        <v>1281.0278499999999</v>
      </c>
      <c r="AV94" s="137">
        <f>ROUND(AZ94*L29,2)</f>
        <v>0</v>
      </c>
      <c r="AW94" s="137">
        <f>ROUND(BA94*L30,2)</f>
        <v>0</v>
      </c>
      <c r="AX94" s="137">
        <f>ROUND(BB94*L29,2)</f>
        <v>0</v>
      </c>
      <c r="AY94" s="137">
        <f>ROUND(BC94*L30,2)</f>
        <v>0</v>
      </c>
      <c r="AZ94" s="137">
        <f>ROUND(AZ95,2)</f>
        <v>0</v>
      </c>
      <c r="BA94" s="137">
        <f>ROUND(BA95,2)</f>
        <v>0</v>
      </c>
      <c r="BB94" s="137">
        <f>ROUND(BB95,2)</f>
        <v>0</v>
      </c>
      <c r="BC94" s="137">
        <f>ROUND(BC95,2)</f>
        <v>0</v>
      </c>
      <c r="BD94" s="139">
        <f>ROUND(BD95,2)</f>
        <v>0</v>
      </c>
      <c r="BS94" s="140" t="s">
        <v>72</v>
      </c>
      <c r="BT94" s="140" t="s">
        <v>73</v>
      </c>
      <c r="BU94" s="141" t="s">
        <v>74</v>
      </c>
      <c r="BV94" s="140" t="s">
        <v>75</v>
      </c>
      <c r="BW94" s="140" t="s">
        <v>4</v>
      </c>
      <c r="BX94" s="140" t="s">
        <v>76</v>
      </c>
      <c r="CL94" s="140" t="s">
        <v>1</v>
      </c>
    </row>
    <row r="95" spans="1:91" s="154" customFormat="1" ht="24.75" customHeight="1" x14ac:dyDescent="0.2">
      <c r="A95" s="142" t="s">
        <v>77</v>
      </c>
      <c r="B95" s="143"/>
      <c r="C95" s="144"/>
      <c r="D95" s="145" t="s">
        <v>78</v>
      </c>
      <c r="E95" s="145"/>
      <c r="F95" s="145"/>
      <c r="G95" s="145"/>
      <c r="H95" s="145"/>
      <c r="I95" s="146"/>
      <c r="J95" s="145" t="s">
        <v>79</v>
      </c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7">
        <f>'SO - 01 - Rekonstrukce hř...'!J30</f>
        <v>0</v>
      </c>
      <c r="AH95" s="148"/>
      <c r="AI95" s="148"/>
      <c r="AJ95" s="148"/>
      <c r="AK95" s="148"/>
      <c r="AL95" s="148"/>
      <c r="AM95" s="148"/>
      <c r="AN95" s="147">
        <f>SUM(AG95,AT95)</f>
        <v>0</v>
      </c>
      <c r="AO95" s="148"/>
      <c r="AP95" s="148"/>
      <c r="AQ95" s="149" t="s">
        <v>80</v>
      </c>
      <c r="AR95" s="143"/>
      <c r="AS95" s="150">
        <v>0</v>
      </c>
      <c r="AT95" s="151">
        <f>ROUND(SUM(AV95:AW95),2)</f>
        <v>0</v>
      </c>
      <c r="AU95" s="152">
        <f>'SO - 01 - Rekonstrukce hř...'!P138</f>
        <v>1281.0278540000004</v>
      </c>
      <c r="AV95" s="151">
        <f>'SO - 01 - Rekonstrukce hř...'!J33</f>
        <v>0</v>
      </c>
      <c r="AW95" s="151">
        <f>'SO - 01 - Rekonstrukce hř...'!J34</f>
        <v>0</v>
      </c>
      <c r="AX95" s="151">
        <f>'SO - 01 - Rekonstrukce hř...'!J35</f>
        <v>0</v>
      </c>
      <c r="AY95" s="151">
        <f>'SO - 01 - Rekonstrukce hř...'!J36</f>
        <v>0</v>
      </c>
      <c r="AZ95" s="151">
        <f>'SO - 01 - Rekonstrukce hř...'!F33</f>
        <v>0</v>
      </c>
      <c r="BA95" s="151">
        <f>'SO - 01 - Rekonstrukce hř...'!F34</f>
        <v>0</v>
      </c>
      <c r="BB95" s="151">
        <f>'SO - 01 - Rekonstrukce hř...'!F35</f>
        <v>0</v>
      </c>
      <c r="BC95" s="151">
        <f>'SO - 01 - Rekonstrukce hř...'!F36</f>
        <v>0</v>
      </c>
      <c r="BD95" s="153">
        <f>'SO - 01 - Rekonstrukce hř...'!F37</f>
        <v>0</v>
      </c>
      <c r="BT95" s="155" t="s">
        <v>81</v>
      </c>
      <c r="BV95" s="155" t="s">
        <v>75</v>
      </c>
      <c r="BW95" s="155" t="s">
        <v>82</v>
      </c>
      <c r="BX95" s="155" t="s">
        <v>4</v>
      </c>
      <c r="CL95" s="155" t="s">
        <v>1</v>
      </c>
      <c r="CM95" s="155" t="s">
        <v>83</v>
      </c>
    </row>
    <row r="96" spans="1:91" s="73" customFormat="1" ht="30" customHeight="1" x14ac:dyDescent="0.2">
      <c r="A96" s="67"/>
      <c r="B96" s="68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8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</row>
    <row r="97" spans="1:57" s="73" customFormat="1" ht="6.95" customHeight="1" x14ac:dyDescent="0.2">
      <c r="A97" s="67"/>
      <c r="B97" s="93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  <c r="AH97" s="94"/>
      <c r="AI97" s="94"/>
      <c r="AJ97" s="94"/>
      <c r="AK97" s="94"/>
      <c r="AL97" s="94"/>
      <c r="AM97" s="94"/>
      <c r="AN97" s="94"/>
      <c r="AO97" s="94"/>
      <c r="AP97" s="94"/>
      <c r="AQ97" s="94"/>
      <c r="AR97" s="68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</row>
  </sheetData>
  <sheetProtection algorithmName="SHA-512" hashValue="bJcTfFH9JCE8TMmg0g5ZIduftK2HsOFTgMYgFWcadZWKBPZAUV96HHHcWbIqIX2YO0vrMRtdQ3DLsyEUDscrCg==" saltValue="kYZrb2eTPmBJXQt1q6plVA==" spinCount="100000" sheet="1" objects="1" scenarios="1" selectLockedCells="1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 - 01 - Rekonstrukce hř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3"/>
  <sheetViews>
    <sheetView showGridLines="0" zoomScaleNormal="100" workbookViewId="0">
      <selection activeCell="H348" sqref="H34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43" width="9.33203125" style="1"/>
    <col min="44" max="65" width="9.33203125" style="1" hidden="1"/>
    <col min="66" max="16384" width="9.33203125" style="1"/>
  </cols>
  <sheetData>
    <row r="2" spans="1:46" ht="36.950000000000003" customHeight="1" x14ac:dyDescent="0.2">
      <c r="L2" s="51" t="s">
        <v>5</v>
      </c>
      <c r="M2" s="52"/>
      <c r="N2" s="52"/>
      <c r="O2" s="52"/>
      <c r="P2" s="52"/>
      <c r="Q2" s="52"/>
      <c r="R2" s="52"/>
      <c r="S2" s="52"/>
      <c r="T2" s="52"/>
      <c r="U2" s="52"/>
      <c r="V2" s="52"/>
      <c r="AT2" s="53" t="s">
        <v>82</v>
      </c>
    </row>
    <row r="3" spans="1:46" ht="6.95" customHeight="1" x14ac:dyDescent="0.2">
      <c r="B3" s="54"/>
      <c r="C3" s="55"/>
      <c r="D3" s="55"/>
      <c r="E3" s="55"/>
      <c r="F3" s="55"/>
      <c r="G3" s="55"/>
      <c r="H3" s="55"/>
      <c r="I3" s="55"/>
      <c r="J3" s="55"/>
      <c r="K3" s="55"/>
      <c r="L3" s="56"/>
      <c r="AT3" s="53" t="s">
        <v>83</v>
      </c>
    </row>
    <row r="4" spans="1:46" ht="24.95" customHeight="1" x14ac:dyDescent="0.2">
      <c r="B4" s="56"/>
      <c r="D4" s="57" t="s">
        <v>84</v>
      </c>
      <c r="L4" s="56"/>
      <c r="M4" s="156" t="s">
        <v>10</v>
      </c>
      <c r="AT4" s="53" t="s">
        <v>3</v>
      </c>
    </row>
    <row r="5" spans="1:46" ht="6.95" customHeight="1" x14ac:dyDescent="0.2">
      <c r="B5" s="56"/>
      <c r="L5" s="56"/>
    </row>
    <row r="6" spans="1:46" ht="12" customHeight="1" x14ac:dyDescent="0.2">
      <c r="B6" s="56"/>
      <c r="D6" s="63" t="s">
        <v>14</v>
      </c>
      <c r="L6" s="56"/>
    </row>
    <row r="7" spans="1:46" ht="16.5" customHeight="1" x14ac:dyDescent="0.2">
      <c r="B7" s="56"/>
      <c r="E7" s="157" t="str">
        <f>'Rekapitulace stavby'!K6</f>
        <v>Rekonstrukce venkovního sportoviště, Praha 6</v>
      </c>
      <c r="F7" s="158"/>
      <c r="G7" s="158"/>
      <c r="H7" s="158"/>
      <c r="L7" s="56"/>
    </row>
    <row r="8" spans="1:46" s="73" customFormat="1" ht="12" customHeight="1" x14ac:dyDescent="0.2">
      <c r="A8" s="67"/>
      <c r="B8" s="68"/>
      <c r="C8" s="67"/>
      <c r="D8" s="63" t="s">
        <v>85</v>
      </c>
      <c r="E8" s="67"/>
      <c r="F8" s="67"/>
      <c r="G8" s="67"/>
      <c r="H8" s="67"/>
      <c r="I8" s="67"/>
      <c r="J8" s="67"/>
      <c r="K8" s="67"/>
      <c r="L8" s="88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</row>
    <row r="9" spans="1:46" s="73" customFormat="1" ht="16.5" customHeight="1" x14ac:dyDescent="0.2">
      <c r="A9" s="67"/>
      <c r="B9" s="68"/>
      <c r="C9" s="67"/>
      <c r="D9" s="67"/>
      <c r="E9" s="102" t="s">
        <v>86</v>
      </c>
      <c r="F9" s="159"/>
      <c r="G9" s="159"/>
      <c r="H9" s="159"/>
      <c r="I9" s="67"/>
      <c r="J9" s="67"/>
      <c r="K9" s="67"/>
      <c r="L9" s="88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</row>
    <row r="10" spans="1:46" s="73" customFormat="1" x14ac:dyDescent="0.2">
      <c r="A10" s="67"/>
      <c r="B10" s="68"/>
      <c r="C10" s="67"/>
      <c r="D10" s="67"/>
      <c r="E10" s="67"/>
      <c r="F10" s="67"/>
      <c r="G10" s="67"/>
      <c r="H10" s="67"/>
      <c r="I10" s="67"/>
      <c r="J10" s="67"/>
      <c r="K10" s="67"/>
      <c r="L10" s="88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</row>
    <row r="11" spans="1:46" s="73" customFormat="1" ht="12" customHeight="1" x14ac:dyDescent="0.2">
      <c r="A11" s="67"/>
      <c r="B11" s="68"/>
      <c r="C11" s="67"/>
      <c r="D11" s="63" t="s">
        <v>16</v>
      </c>
      <c r="E11" s="67"/>
      <c r="F11" s="64" t="s">
        <v>1</v>
      </c>
      <c r="G11" s="67"/>
      <c r="H11" s="67"/>
      <c r="I11" s="63" t="s">
        <v>17</v>
      </c>
      <c r="J11" s="64" t="s">
        <v>1</v>
      </c>
      <c r="K11" s="67"/>
      <c r="L11" s="88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</row>
    <row r="12" spans="1:46" s="73" customFormat="1" ht="12" customHeight="1" x14ac:dyDescent="0.2">
      <c r="A12" s="67"/>
      <c r="B12" s="68"/>
      <c r="C12" s="67"/>
      <c r="D12" s="63" t="s">
        <v>18</v>
      </c>
      <c r="E12" s="67"/>
      <c r="F12" s="64" t="s">
        <v>19</v>
      </c>
      <c r="G12" s="67"/>
      <c r="H12" s="67"/>
      <c r="I12" s="63" t="s">
        <v>20</v>
      </c>
      <c r="J12" s="160" t="str">
        <f>'Rekapitulace stavby'!AN8</f>
        <v>14. 6. 2020</v>
      </c>
      <c r="K12" s="67"/>
      <c r="L12" s="88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</row>
    <row r="13" spans="1:46" s="73" customFormat="1" ht="10.9" customHeight="1" x14ac:dyDescent="0.2">
      <c r="A13" s="67"/>
      <c r="B13" s="68"/>
      <c r="C13" s="67"/>
      <c r="D13" s="67"/>
      <c r="E13" s="67"/>
      <c r="F13" s="67"/>
      <c r="G13" s="67"/>
      <c r="H13" s="67"/>
      <c r="I13" s="67"/>
      <c r="J13" s="67"/>
      <c r="K13" s="67"/>
      <c r="L13" s="88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</row>
    <row r="14" spans="1:46" s="73" customFormat="1" ht="12" customHeight="1" x14ac:dyDescent="0.2">
      <c r="A14" s="67"/>
      <c r="B14" s="68"/>
      <c r="C14" s="67"/>
      <c r="D14" s="63" t="s">
        <v>22</v>
      </c>
      <c r="E14" s="67"/>
      <c r="F14" s="67"/>
      <c r="G14" s="67"/>
      <c r="H14" s="67"/>
      <c r="I14" s="63" t="s">
        <v>23</v>
      </c>
      <c r="J14" s="64" t="str">
        <f>IF('Rekapitulace stavby'!AN10="","",'Rekapitulace stavby'!AN10)</f>
        <v/>
      </c>
      <c r="K14" s="67"/>
      <c r="L14" s="88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</row>
    <row r="15" spans="1:46" s="73" customFormat="1" ht="18" customHeight="1" x14ac:dyDescent="0.2">
      <c r="A15" s="67"/>
      <c r="B15" s="68"/>
      <c r="C15" s="67"/>
      <c r="D15" s="67"/>
      <c r="E15" s="64" t="str">
        <f>IF('Rekapitulace stavby'!E11="","",'Rekapitulace stavby'!E11)</f>
        <v xml:space="preserve"> </v>
      </c>
      <c r="F15" s="67"/>
      <c r="G15" s="67"/>
      <c r="H15" s="67"/>
      <c r="I15" s="63" t="s">
        <v>25</v>
      </c>
      <c r="J15" s="64" t="str">
        <f>IF('Rekapitulace stavby'!AN11="","",'Rekapitulace stavby'!AN11)</f>
        <v/>
      </c>
      <c r="K15" s="67"/>
      <c r="L15" s="88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</row>
    <row r="16" spans="1:46" s="73" customFormat="1" ht="6.95" customHeight="1" x14ac:dyDescent="0.2">
      <c r="A16" s="67"/>
      <c r="B16" s="68"/>
      <c r="C16" s="67"/>
      <c r="D16" s="67"/>
      <c r="E16" s="67"/>
      <c r="F16" s="67"/>
      <c r="G16" s="67"/>
      <c r="H16" s="67"/>
      <c r="I16" s="67"/>
      <c r="J16" s="67"/>
      <c r="K16" s="67"/>
      <c r="L16" s="88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</row>
    <row r="17" spans="1:31" s="73" customFormat="1" ht="12" customHeight="1" x14ac:dyDescent="0.2">
      <c r="A17" s="67"/>
      <c r="B17" s="68"/>
      <c r="C17" s="67"/>
      <c r="D17" s="63" t="s">
        <v>26</v>
      </c>
      <c r="E17" s="67"/>
      <c r="F17" s="67"/>
      <c r="G17" s="67"/>
      <c r="H17" s="67"/>
      <c r="I17" s="63" t="s">
        <v>23</v>
      </c>
      <c r="J17" s="64">
        <f>'Rekapitulace stavby'!AN13</f>
        <v>0</v>
      </c>
      <c r="K17" s="67"/>
      <c r="L17" s="88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</row>
    <row r="18" spans="1:31" s="73" customFormat="1" ht="18" customHeight="1" x14ac:dyDescent="0.2">
      <c r="A18" s="67"/>
      <c r="B18" s="68"/>
      <c r="C18" s="67"/>
      <c r="D18" s="67"/>
      <c r="E18" s="60" t="str">
        <f>'Rekapitulace stavby'!E14</f>
        <v xml:space="preserve"> </v>
      </c>
      <c r="F18" s="60"/>
      <c r="G18" s="60"/>
      <c r="H18" s="60"/>
      <c r="I18" s="63" t="s">
        <v>25</v>
      </c>
      <c r="J18" s="64">
        <f>'Rekapitulace stavby'!AN14</f>
        <v>0</v>
      </c>
      <c r="K18" s="67"/>
      <c r="L18" s="88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</row>
    <row r="19" spans="1:31" s="73" customFormat="1" ht="6.95" customHeight="1" x14ac:dyDescent="0.2">
      <c r="A19" s="67"/>
      <c r="B19" s="68"/>
      <c r="C19" s="67"/>
      <c r="D19" s="67"/>
      <c r="E19" s="67"/>
      <c r="F19" s="67"/>
      <c r="G19" s="67"/>
      <c r="H19" s="67"/>
      <c r="I19" s="67"/>
      <c r="J19" s="67"/>
      <c r="K19" s="67"/>
      <c r="L19" s="88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</row>
    <row r="20" spans="1:31" s="73" customFormat="1" ht="12" customHeight="1" x14ac:dyDescent="0.2">
      <c r="A20" s="67"/>
      <c r="B20" s="68"/>
      <c r="C20" s="67"/>
      <c r="D20" s="63" t="s">
        <v>27</v>
      </c>
      <c r="E20" s="67"/>
      <c r="F20" s="67"/>
      <c r="G20" s="67"/>
      <c r="H20" s="67"/>
      <c r="I20" s="63" t="s">
        <v>23</v>
      </c>
      <c r="J20" s="64" t="s">
        <v>1</v>
      </c>
      <c r="K20" s="67"/>
      <c r="L20" s="88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</row>
    <row r="21" spans="1:31" s="73" customFormat="1" ht="18" customHeight="1" x14ac:dyDescent="0.2">
      <c r="A21" s="67"/>
      <c r="B21" s="68"/>
      <c r="C21" s="67"/>
      <c r="D21" s="67"/>
      <c r="E21" s="64" t="s">
        <v>28</v>
      </c>
      <c r="F21" s="67"/>
      <c r="G21" s="67"/>
      <c r="H21" s="67"/>
      <c r="I21" s="63" t="s">
        <v>25</v>
      </c>
      <c r="J21" s="64" t="s">
        <v>1</v>
      </c>
      <c r="K21" s="67"/>
      <c r="L21" s="88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</row>
    <row r="22" spans="1:31" s="73" customFormat="1" ht="6.95" customHeight="1" x14ac:dyDescent="0.2">
      <c r="A22" s="67"/>
      <c r="B22" s="68"/>
      <c r="C22" s="67"/>
      <c r="D22" s="67"/>
      <c r="E22" s="67"/>
      <c r="F22" s="67"/>
      <c r="G22" s="67"/>
      <c r="H22" s="67"/>
      <c r="I22" s="67"/>
      <c r="J22" s="67"/>
      <c r="K22" s="67"/>
      <c r="L22" s="88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</row>
    <row r="23" spans="1:31" s="73" customFormat="1" ht="12" customHeight="1" x14ac:dyDescent="0.2">
      <c r="A23" s="67"/>
      <c r="B23" s="68"/>
      <c r="C23" s="67"/>
      <c r="D23" s="63" t="s">
        <v>30</v>
      </c>
      <c r="E23" s="67"/>
      <c r="F23" s="67"/>
      <c r="G23" s="67"/>
      <c r="H23" s="67"/>
      <c r="I23" s="63" t="s">
        <v>23</v>
      </c>
      <c r="J23" s="64" t="s">
        <v>1</v>
      </c>
      <c r="K23" s="67"/>
      <c r="L23" s="88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</row>
    <row r="24" spans="1:31" s="73" customFormat="1" ht="18" customHeight="1" x14ac:dyDescent="0.2">
      <c r="A24" s="67"/>
      <c r="B24" s="68"/>
      <c r="C24" s="67"/>
      <c r="D24" s="67"/>
      <c r="E24" s="64" t="s">
        <v>31</v>
      </c>
      <c r="F24" s="67"/>
      <c r="G24" s="67"/>
      <c r="H24" s="67"/>
      <c r="I24" s="63" t="s">
        <v>25</v>
      </c>
      <c r="J24" s="64" t="s">
        <v>1</v>
      </c>
      <c r="K24" s="67"/>
      <c r="L24" s="88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</row>
    <row r="25" spans="1:31" s="73" customFormat="1" ht="6.95" customHeight="1" x14ac:dyDescent="0.2">
      <c r="A25" s="67"/>
      <c r="B25" s="68"/>
      <c r="C25" s="67"/>
      <c r="D25" s="67"/>
      <c r="E25" s="67"/>
      <c r="F25" s="67"/>
      <c r="G25" s="67"/>
      <c r="H25" s="67"/>
      <c r="I25" s="67"/>
      <c r="J25" s="67"/>
      <c r="K25" s="67"/>
      <c r="L25" s="88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</row>
    <row r="26" spans="1:31" s="73" customFormat="1" ht="12" customHeight="1" x14ac:dyDescent="0.2">
      <c r="A26" s="67"/>
      <c r="B26" s="68"/>
      <c r="C26" s="67"/>
      <c r="D26" s="63" t="s">
        <v>32</v>
      </c>
      <c r="E26" s="67"/>
      <c r="F26" s="67"/>
      <c r="G26" s="67"/>
      <c r="H26" s="67"/>
      <c r="I26" s="67"/>
      <c r="J26" s="67"/>
      <c r="K26" s="67"/>
      <c r="L26" s="88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</row>
    <row r="27" spans="1:31" s="164" customFormat="1" ht="16.5" customHeight="1" x14ac:dyDescent="0.2">
      <c r="A27" s="161"/>
      <c r="B27" s="162"/>
      <c r="C27" s="161"/>
      <c r="D27" s="161"/>
      <c r="E27" s="65" t="s">
        <v>1</v>
      </c>
      <c r="F27" s="65"/>
      <c r="G27" s="65"/>
      <c r="H27" s="65"/>
      <c r="I27" s="161"/>
      <c r="J27" s="161"/>
      <c r="K27" s="161"/>
      <c r="L27" s="163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pans="1:31" s="73" customFormat="1" ht="6.95" customHeight="1" x14ac:dyDescent="0.2">
      <c r="A28" s="67"/>
      <c r="B28" s="68"/>
      <c r="C28" s="67"/>
      <c r="D28" s="67"/>
      <c r="E28" s="67"/>
      <c r="F28" s="67"/>
      <c r="G28" s="67"/>
      <c r="H28" s="67"/>
      <c r="I28" s="67"/>
      <c r="J28" s="67"/>
      <c r="K28" s="67"/>
      <c r="L28" s="88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</row>
    <row r="29" spans="1:31" s="73" customFormat="1" ht="6.95" customHeight="1" x14ac:dyDescent="0.2">
      <c r="A29" s="67"/>
      <c r="B29" s="68"/>
      <c r="C29" s="67"/>
      <c r="D29" s="127"/>
      <c r="E29" s="127"/>
      <c r="F29" s="127"/>
      <c r="G29" s="127"/>
      <c r="H29" s="127"/>
      <c r="I29" s="127"/>
      <c r="J29" s="127"/>
      <c r="K29" s="127"/>
      <c r="L29" s="88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</row>
    <row r="30" spans="1:31" s="73" customFormat="1" ht="25.35" customHeight="1" x14ac:dyDescent="0.2">
      <c r="A30" s="67"/>
      <c r="B30" s="68"/>
      <c r="C30" s="67"/>
      <c r="D30" s="165" t="s">
        <v>33</v>
      </c>
      <c r="E30" s="67"/>
      <c r="F30" s="67"/>
      <c r="G30" s="67"/>
      <c r="H30" s="67"/>
      <c r="I30" s="67"/>
      <c r="J30" s="166">
        <f>ROUND(J138, 2)</f>
        <v>0</v>
      </c>
      <c r="K30" s="67"/>
      <c r="L30" s="88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</row>
    <row r="31" spans="1:31" s="73" customFormat="1" ht="6.95" customHeight="1" x14ac:dyDescent="0.2">
      <c r="A31" s="67"/>
      <c r="B31" s="68"/>
      <c r="C31" s="67"/>
      <c r="D31" s="127"/>
      <c r="E31" s="127"/>
      <c r="F31" s="127"/>
      <c r="G31" s="127"/>
      <c r="H31" s="127"/>
      <c r="I31" s="127"/>
      <c r="J31" s="127"/>
      <c r="K31" s="127"/>
      <c r="L31" s="88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</row>
    <row r="32" spans="1:31" s="73" customFormat="1" ht="14.45" customHeight="1" x14ac:dyDescent="0.2">
      <c r="A32" s="67"/>
      <c r="B32" s="68"/>
      <c r="C32" s="67"/>
      <c r="D32" s="67"/>
      <c r="E32" s="67"/>
      <c r="F32" s="167" t="s">
        <v>35</v>
      </c>
      <c r="G32" s="67"/>
      <c r="H32" s="67"/>
      <c r="I32" s="167" t="s">
        <v>34</v>
      </c>
      <c r="J32" s="167" t="s">
        <v>36</v>
      </c>
      <c r="K32" s="67"/>
      <c r="L32" s="88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</row>
    <row r="33" spans="1:31" s="73" customFormat="1" ht="14.45" customHeight="1" x14ac:dyDescent="0.2">
      <c r="A33" s="67"/>
      <c r="B33" s="68"/>
      <c r="C33" s="67"/>
      <c r="D33" s="168" t="s">
        <v>37</v>
      </c>
      <c r="E33" s="63" t="s">
        <v>38</v>
      </c>
      <c r="F33" s="169">
        <f>ROUND((SUM(BE138:BE352)),  2)</f>
        <v>0</v>
      </c>
      <c r="G33" s="67"/>
      <c r="H33" s="67"/>
      <c r="I33" s="170">
        <v>0.21</v>
      </c>
      <c r="J33" s="169">
        <f>ROUND(((SUM(BE138:BE352))*I33),  2)</f>
        <v>0</v>
      </c>
      <c r="K33" s="67"/>
      <c r="L33" s="88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</row>
    <row r="34" spans="1:31" s="73" customFormat="1" ht="14.45" customHeight="1" x14ac:dyDescent="0.2">
      <c r="A34" s="67"/>
      <c r="B34" s="68"/>
      <c r="C34" s="67"/>
      <c r="D34" s="67"/>
      <c r="E34" s="63" t="s">
        <v>39</v>
      </c>
      <c r="F34" s="169">
        <f>ROUND((SUM(BF138:BF352)),  2)</f>
        <v>0</v>
      </c>
      <c r="G34" s="67"/>
      <c r="H34" s="67"/>
      <c r="I34" s="170">
        <v>0.15</v>
      </c>
      <c r="J34" s="169">
        <f>ROUND(((SUM(BF138:BF352))*I34),  2)</f>
        <v>0</v>
      </c>
      <c r="K34" s="67"/>
      <c r="L34" s="88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</row>
    <row r="35" spans="1:31" s="73" customFormat="1" ht="14.45" hidden="1" customHeight="1" x14ac:dyDescent="0.2">
      <c r="A35" s="67"/>
      <c r="B35" s="68"/>
      <c r="C35" s="67"/>
      <c r="D35" s="67"/>
      <c r="E35" s="63" t="s">
        <v>40</v>
      </c>
      <c r="F35" s="169">
        <f>ROUND((SUM(BG138:BG352)),  2)</f>
        <v>0</v>
      </c>
      <c r="G35" s="67"/>
      <c r="H35" s="67"/>
      <c r="I35" s="170">
        <v>0.21</v>
      </c>
      <c r="J35" s="169">
        <f>0</f>
        <v>0</v>
      </c>
      <c r="K35" s="67"/>
      <c r="L35" s="88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</row>
    <row r="36" spans="1:31" s="73" customFormat="1" ht="14.45" hidden="1" customHeight="1" x14ac:dyDescent="0.2">
      <c r="A36" s="67"/>
      <c r="B36" s="68"/>
      <c r="C36" s="67"/>
      <c r="D36" s="67"/>
      <c r="E36" s="63" t="s">
        <v>41</v>
      </c>
      <c r="F36" s="169">
        <f>ROUND((SUM(BH138:BH352)),  2)</f>
        <v>0</v>
      </c>
      <c r="G36" s="67"/>
      <c r="H36" s="67"/>
      <c r="I36" s="170">
        <v>0.15</v>
      </c>
      <c r="J36" s="169">
        <f>0</f>
        <v>0</v>
      </c>
      <c r="K36" s="67"/>
      <c r="L36" s="88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</row>
    <row r="37" spans="1:31" s="73" customFormat="1" ht="14.45" hidden="1" customHeight="1" x14ac:dyDescent="0.2">
      <c r="A37" s="67"/>
      <c r="B37" s="68"/>
      <c r="C37" s="67"/>
      <c r="D37" s="67"/>
      <c r="E37" s="63" t="s">
        <v>42</v>
      </c>
      <c r="F37" s="169">
        <f>ROUND((SUM(BI138:BI352)),  2)</f>
        <v>0</v>
      </c>
      <c r="G37" s="67"/>
      <c r="H37" s="67"/>
      <c r="I37" s="170">
        <v>0</v>
      </c>
      <c r="J37" s="169">
        <f>0</f>
        <v>0</v>
      </c>
      <c r="K37" s="67"/>
      <c r="L37" s="88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</row>
    <row r="38" spans="1:31" s="73" customFormat="1" ht="6.95" customHeight="1" x14ac:dyDescent="0.2">
      <c r="A38" s="67"/>
      <c r="B38" s="68"/>
      <c r="C38" s="67"/>
      <c r="D38" s="67"/>
      <c r="E38" s="67"/>
      <c r="F38" s="67"/>
      <c r="G38" s="67"/>
      <c r="H38" s="67"/>
      <c r="I38" s="67"/>
      <c r="J38" s="67"/>
      <c r="K38" s="67"/>
      <c r="L38" s="88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</row>
    <row r="39" spans="1:31" s="73" customFormat="1" ht="25.35" customHeight="1" x14ac:dyDescent="0.2">
      <c r="A39" s="67"/>
      <c r="B39" s="68"/>
      <c r="C39" s="171"/>
      <c r="D39" s="172" t="s">
        <v>43</v>
      </c>
      <c r="E39" s="118"/>
      <c r="F39" s="118"/>
      <c r="G39" s="173" t="s">
        <v>44</v>
      </c>
      <c r="H39" s="174" t="s">
        <v>45</v>
      </c>
      <c r="I39" s="118"/>
      <c r="J39" s="175">
        <f>SUM(J30:J37)</f>
        <v>0</v>
      </c>
      <c r="K39" s="176"/>
      <c r="L39" s="88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</row>
    <row r="40" spans="1:31" s="73" customFormat="1" ht="14.45" customHeight="1" x14ac:dyDescent="0.2">
      <c r="A40" s="67"/>
      <c r="B40" s="68"/>
      <c r="C40" s="67"/>
      <c r="D40" s="67"/>
      <c r="E40" s="67"/>
      <c r="F40" s="67"/>
      <c r="G40" s="67"/>
      <c r="H40" s="67"/>
      <c r="I40" s="67"/>
      <c r="J40" s="67"/>
      <c r="K40" s="67"/>
      <c r="L40" s="88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</row>
    <row r="41" spans="1:31" ht="14.45" customHeight="1" x14ac:dyDescent="0.2">
      <c r="B41" s="56"/>
      <c r="L41" s="56"/>
    </row>
    <row r="42" spans="1:31" ht="14.45" customHeight="1" x14ac:dyDescent="0.2">
      <c r="B42" s="56"/>
      <c r="L42" s="56"/>
    </row>
    <row r="43" spans="1:31" ht="14.45" customHeight="1" x14ac:dyDescent="0.2">
      <c r="B43" s="56"/>
      <c r="L43" s="56"/>
    </row>
    <row r="44" spans="1:31" ht="14.45" customHeight="1" x14ac:dyDescent="0.2">
      <c r="B44" s="56"/>
      <c r="L44" s="56"/>
    </row>
    <row r="45" spans="1:31" ht="14.45" customHeight="1" x14ac:dyDescent="0.2">
      <c r="B45" s="56"/>
      <c r="L45" s="56"/>
    </row>
    <row r="46" spans="1:31" ht="14.45" customHeight="1" x14ac:dyDescent="0.2">
      <c r="B46" s="56"/>
      <c r="L46" s="56"/>
    </row>
    <row r="47" spans="1:31" ht="14.45" customHeight="1" x14ac:dyDescent="0.2">
      <c r="B47" s="56"/>
      <c r="L47" s="56"/>
    </row>
    <row r="48" spans="1:31" ht="14.45" customHeight="1" x14ac:dyDescent="0.2">
      <c r="B48" s="56"/>
      <c r="L48" s="56"/>
    </row>
    <row r="49" spans="1:31" ht="14.45" customHeight="1" x14ac:dyDescent="0.2">
      <c r="B49" s="56"/>
      <c r="L49" s="56"/>
    </row>
    <row r="50" spans="1:31" s="73" customFormat="1" ht="14.45" customHeight="1" x14ac:dyDescent="0.2">
      <c r="B50" s="88"/>
      <c r="D50" s="89" t="s">
        <v>46</v>
      </c>
      <c r="E50" s="90"/>
      <c r="F50" s="90"/>
      <c r="G50" s="89" t="s">
        <v>47</v>
      </c>
      <c r="H50" s="90"/>
      <c r="I50" s="90"/>
      <c r="J50" s="90"/>
      <c r="K50" s="90"/>
      <c r="L50" s="88"/>
    </row>
    <row r="51" spans="1:31" x14ac:dyDescent="0.2">
      <c r="B51" s="56"/>
      <c r="L51" s="56"/>
    </row>
    <row r="52" spans="1:31" x14ac:dyDescent="0.2">
      <c r="B52" s="56"/>
      <c r="L52" s="56"/>
    </row>
    <row r="53" spans="1:31" x14ac:dyDescent="0.2">
      <c r="B53" s="56"/>
      <c r="L53" s="56"/>
    </row>
    <row r="54" spans="1:31" x14ac:dyDescent="0.2">
      <c r="B54" s="56"/>
      <c r="L54" s="56"/>
    </row>
    <row r="55" spans="1:31" x14ac:dyDescent="0.2">
      <c r="B55" s="56"/>
      <c r="L55" s="56"/>
    </row>
    <row r="56" spans="1:31" x14ac:dyDescent="0.2">
      <c r="B56" s="56"/>
      <c r="L56" s="56"/>
    </row>
    <row r="57" spans="1:31" x14ac:dyDescent="0.2">
      <c r="B57" s="56"/>
      <c r="L57" s="56"/>
    </row>
    <row r="58" spans="1:31" x14ac:dyDescent="0.2">
      <c r="B58" s="56"/>
      <c r="L58" s="56"/>
    </row>
    <row r="59" spans="1:31" x14ac:dyDescent="0.2">
      <c r="B59" s="56"/>
      <c r="L59" s="56"/>
    </row>
    <row r="60" spans="1:31" x14ac:dyDescent="0.2">
      <c r="B60" s="56"/>
      <c r="L60" s="56"/>
    </row>
    <row r="61" spans="1:31" s="73" customFormat="1" ht="12.75" x14ac:dyDescent="0.2">
      <c r="A61" s="67"/>
      <c r="B61" s="68"/>
      <c r="C61" s="67"/>
      <c r="D61" s="91" t="s">
        <v>48</v>
      </c>
      <c r="E61" s="70"/>
      <c r="F61" s="177" t="s">
        <v>49</v>
      </c>
      <c r="G61" s="91" t="s">
        <v>48</v>
      </c>
      <c r="H61" s="70"/>
      <c r="I61" s="70"/>
      <c r="J61" s="178" t="s">
        <v>49</v>
      </c>
      <c r="K61" s="70"/>
      <c r="L61" s="88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</row>
    <row r="62" spans="1:31" x14ac:dyDescent="0.2">
      <c r="B62" s="56"/>
      <c r="L62" s="56"/>
    </row>
    <row r="63" spans="1:31" x14ac:dyDescent="0.2">
      <c r="B63" s="56"/>
      <c r="L63" s="56"/>
    </row>
    <row r="64" spans="1:31" x14ac:dyDescent="0.2">
      <c r="B64" s="56"/>
      <c r="L64" s="56"/>
    </row>
    <row r="65" spans="1:31" s="73" customFormat="1" ht="12.75" x14ac:dyDescent="0.2">
      <c r="A65" s="67"/>
      <c r="B65" s="68"/>
      <c r="C65" s="67"/>
      <c r="D65" s="89" t="s">
        <v>50</v>
      </c>
      <c r="E65" s="92"/>
      <c r="F65" s="92"/>
      <c r="G65" s="89" t="s">
        <v>51</v>
      </c>
      <c r="H65" s="92"/>
      <c r="I65" s="92"/>
      <c r="J65" s="92"/>
      <c r="K65" s="92"/>
      <c r="L65" s="88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</row>
    <row r="66" spans="1:31" x14ac:dyDescent="0.2">
      <c r="B66" s="56"/>
      <c r="L66" s="56"/>
    </row>
    <row r="67" spans="1:31" x14ac:dyDescent="0.2">
      <c r="B67" s="56"/>
      <c r="L67" s="56"/>
    </row>
    <row r="68" spans="1:31" x14ac:dyDescent="0.2">
      <c r="B68" s="56"/>
      <c r="L68" s="56"/>
    </row>
    <row r="69" spans="1:31" x14ac:dyDescent="0.2">
      <c r="B69" s="56"/>
      <c r="L69" s="56"/>
    </row>
    <row r="70" spans="1:31" x14ac:dyDescent="0.2">
      <c r="B70" s="56"/>
      <c r="L70" s="56"/>
    </row>
    <row r="71" spans="1:31" x14ac:dyDescent="0.2">
      <c r="B71" s="56"/>
      <c r="L71" s="56"/>
    </row>
    <row r="72" spans="1:31" x14ac:dyDescent="0.2">
      <c r="B72" s="56"/>
      <c r="L72" s="56"/>
    </row>
    <row r="73" spans="1:31" x14ac:dyDescent="0.2">
      <c r="B73" s="56"/>
      <c r="L73" s="56"/>
    </row>
    <row r="74" spans="1:31" x14ac:dyDescent="0.2">
      <c r="B74" s="56"/>
      <c r="L74" s="56"/>
    </row>
    <row r="75" spans="1:31" x14ac:dyDescent="0.2">
      <c r="B75" s="56"/>
      <c r="L75" s="56"/>
    </row>
    <row r="76" spans="1:31" s="73" customFormat="1" ht="12.75" x14ac:dyDescent="0.2">
      <c r="A76" s="67"/>
      <c r="B76" s="68"/>
      <c r="C76" s="67"/>
      <c r="D76" s="91" t="s">
        <v>48</v>
      </c>
      <c r="E76" s="70"/>
      <c r="F76" s="177" t="s">
        <v>49</v>
      </c>
      <c r="G76" s="91" t="s">
        <v>48</v>
      </c>
      <c r="H76" s="70"/>
      <c r="I76" s="70"/>
      <c r="J76" s="178" t="s">
        <v>49</v>
      </c>
      <c r="K76" s="70"/>
      <c r="L76" s="88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</row>
    <row r="77" spans="1:31" s="73" customFormat="1" ht="14.45" customHeight="1" x14ac:dyDescent="0.2">
      <c r="A77" s="67"/>
      <c r="B77" s="93"/>
      <c r="C77" s="94"/>
      <c r="D77" s="94"/>
      <c r="E77" s="94"/>
      <c r="F77" s="94"/>
      <c r="G77" s="94"/>
      <c r="H77" s="94"/>
      <c r="I77" s="94"/>
      <c r="J77" s="94"/>
      <c r="K77" s="94"/>
      <c r="L77" s="88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</row>
    <row r="81" spans="1:47" s="73" customFormat="1" ht="6.95" customHeight="1" x14ac:dyDescent="0.2">
      <c r="A81" s="67"/>
      <c r="B81" s="95"/>
      <c r="C81" s="96"/>
      <c r="D81" s="96"/>
      <c r="E81" s="96"/>
      <c r="F81" s="96"/>
      <c r="G81" s="96"/>
      <c r="H81" s="96"/>
      <c r="I81" s="96"/>
      <c r="J81" s="96"/>
      <c r="K81" s="96"/>
      <c r="L81" s="88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</row>
    <row r="82" spans="1:47" s="73" customFormat="1" ht="24.95" customHeight="1" x14ac:dyDescent="0.2">
      <c r="A82" s="67"/>
      <c r="B82" s="68"/>
      <c r="C82" s="57" t="s">
        <v>87</v>
      </c>
      <c r="D82" s="67"/>
      <c r="E82" s="67"/>
      <c r="F82" s="67"/>
      <c r="G82" s="67"/>
      <c r="H82" s="67"/>
      <c r="I82" s="67"/>
      <c r="J82" s="67"/>
      <c r="K82" s="67"/>
      <c r="L82" s="88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</row>
    <row r="83" spans="1:47" s="73" customFormat="1" ht="6.95" customHeight="1" x14ac:dyDescent="0.2">
      <c r="A83" s="67"/>
      <c r="B83" s="68"/>
      <c r="C83" s="67"/>
      <c r="D83" s="67"/>
      <c r="E83" s="67"/>
      <c r="F83" s="67"/>
      <c r="G83" s="67"/>
      <c r="H83" s="67"/>
      <c r="I83" s="67"/>
      <c r="J83" s="67"/>
      <c r="K83" s="67"/>
      <c r="L83" s="88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</row>
    <row r="84" spans="1:47" s="73" customFormat="1" ht="12" customHeight="1" x14ac:dyDescent="0.2">
      <c r="A84" s="67"/>
      <c r="B84" s="68"/>
      <c r="C84" s="63" t="s">
        <v>14</v>
      </c>
      <c r="D84" s="67"/>
      <c r="E84" s="67"/>
      <c r="F84" s="67"/>
      <c r="G84" s="67"/>
      <c r="H84" s="67"/>
      <c r="I84" s="67"/>
      <c r="J84" s="67"/>
      <c r="K84" s="67"/>
      <c r="L84" s="88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</row>
    <row r="85" spans="1:47" s="73" customFormat="1" ht="16.5" customHeight="1" x14ac:dyDescent="0.2">
      <c r="A85" s="67"/>
      <c r="B85" s="68"/>
      <c r="C85" s="67"/>
      <c r="D85" s="67"/>
      <c r="E85" s="157" t="str">
        <f>E7</f>
        <v>Rekonstrukce venkovního sportoviště, Praha 6</v>
      </c>
      <c r="F85" s="158"/>
      <c r="G85" s="158"/>
      <c r="H85" s="158"/>
      <c r="I85" s="67"/>
      <c r="J85" s="67"/>
      <c r="K85" s="67"/>
      <c r="L85" s="88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</row>
    <row r="86" spans="1:47" s="73" customFormat="1" ht="12" customHeight="1" x14ac:dyDescent="0.2">
      <c r="A86" s="67"/>
      <c r="B86" s="68"/>
      <c r="C86" s="63" t="s">
        <v>85</v>
      </c>
      <c r="D86" s="67"/>
      <c r="E86" s="67"/>
      <c r="F86" s="67"/>
      <c r="G86" s="67"/>
      <c r="H86" s="67"/>
      <c r="I86" s="67"/>
      <c r="J86" s="67"/>
      <c r="K86" s="67"/>
      <c r="L86" s="88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</row>
    <row r="87" spans="1:47" s="73" customFormat="1" ht="16.5" customHeight="1" x14ac:dyDescent="0.2">
      <c r="A87" s="67"/>
      <c r="B87" s="68"/>
      <c r="C87" s="67"/>
      <c r="D87" s="67"/>
      <c r="E87" s="102" t="str">
        <f>E9</f>
        <v>SO - 01 - Rekonstrukce hřiště 44,20 x 24,40 m</v>
      </c>
      <c r="F87" s="159"/>
      <c r="G87" s="159"/>
      <c r="H87" s="159"/>
      <c r="I87" s="67"/>
      <c r="J87" s="67"/>
      <c r="K87" s="67"/>
      <c r="L87" s="88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</row>
    <row r="88" spans="1:47" s="73" customFormat="1" ht="6.95" customHeight="1" x14ac:dyDescent="0.2">
      <c r="A88" s="67"/>
      <c r="B88" s="68"/>
      <c r="C88" s="67"/>
      <c r="D88" s="67"/>
      <c r="E88" s="67"/>
      <c r="F88" s="67"/>
      <c r="G88" s="67"/>
      <c r="H88" s="67"/>
      <c r="I88" s="67"/>
      <c r="J88" s="67"/>
      <c r="K88" s="67"/>
      <c r="L88" s="88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</row>
    <row r="89" spans="1:47" s="73" customFormat="1" ht="12" customHeight="1" x14ac:dyDescent="0.2">
      <c r="A89" s="67"/>
      <c r="B89" s="68"/>
      <c r="C89" s="63" t="s">
        <v>18</v>
      </c>
      <c r="D89" s="67"/>
      <c r="E89" s="67"/>
      <c r="F89" s="64" t="str">
        <f>F12</f>
        <v>Pozemek p.č.656, k.ú. Dejvice</v>
      </c>
      <c r="G89" s="67"/>
      <c r="H89" s="67"/>
      <c r="I89" s="63" t="s">
        <v>20</v>
      </c>
      <c r="J89" s="160" t="str">
        <f>IF(J12="","",J12)</f>
        <v>14. 6. 2020</v>
      </c>
      <c r="K89" s="67"/>
      <c r="L89" s="88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</row>
    <row r="90" spans="1:47" s="73" customFormat="1" ht="6.95" customHeight="1" x14ac:dyDescent="0.2">
      <c r="A90" s="67"/>
      <c r="B90" s="68"/>
      <c r="C90" s="67"/>
      <c r="D90" s="67"/>
      <c r="E90" s="67"/>
      <c r="F90" s="67"/>
      <c r="G90" s="67"/>
      <c r="H90" s="67"/>
      <c r="I90" s="67"/>
      <c r="J90" s="67"/>
      <c r="K90" s="67"/>
      <c r="L90" s="88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</row>
    <row r="91" spans="1:47" s="73" customFormat="1" ht="25.7" customHeight="1" x14ac:dyDescent="0.2">
      <c r="A91" s="67"/>
      <c r="B91" s="68"/>
      <c r="C91" s="63" t="s">
        <v>22</v>
      </c>
      <c r="D91" s="67"/>
      <c r="E91" s="67"/>
      <c r="F91" s="64" t="str">
        <f>E15</f>
        <v xml:space="preserve"> </v>
      </c>
      <c r="G91" s="67"/>
      <c r="H91" s="67"/>
      <c r="I91" s="63" t="s">
        <v>27</v>
      </c>
      <c r="J91" s="179" t="str">
        <f>E21</f>
        <v>Sportovní projekty s.r.o.</v>
      </c>
      <c r="K91" s="67"/>
      <c r="L91" s="88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</row>
    <row r="92" spans="1:47" s="73" customFormat="1" ht="15.2" customHeight="1" x14ac:dyDescent="0.2">
      <c r="A92" s="67"/>
      <c r="B92" s="68"/>
      <c r="C92" s="63" t="s">
        <v>26</v>
      </c>
      <c r="D92" s="67"/>
      <c r="E92" s="67"/>
      <c r="F92" s="64" t="str">
        <f>IF(E18="","",E18)</f>
        <v xml:space="preserve"> </v>
      </c>
      <c r="G92" s="67"/>
      <c r="H92" s="67"/>
      <c r="I92" s="63" t="s">
        <v>30</v>
      </c>
      <c r="J92" s="179" t="str">
        <f>E24</f>
        <v>F.Pecka</v>
      </c>
      <c r="K92" s="67"/>
      <c r="L92" s="88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</row>
    <row r="93" spans="1:47" s="73" customFormat="1" ht="10.35" customHeight="1" x14ac:dyDescent="0.2">
      <c r="A93" s="67"/>
      <c r="B93" s="68"/>
      <c r="C93" s="67"/>
      <c r="D93" s="67"/>
      <c r="E93" s="67"/>
      <c r="F93" s="67"/>
      <c r="G93" s="67"/>
      <c r="H93" s="67"/>
      <c r="I93" s="67"/>
      <c r="J93" s="67"/>
      <c r="K93" s="67"/>
      <c r="L93" s="88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</row>
    <row r="94" spans="1:47" s="73" customFormat="1" ht="29.25" customHeight="1" x14ac:dyDescent="0.2">
      <c r="A94" s="67"/>
      <c r="B94" s="68"/>
      <c r="C94" s="180" t="s">
        <v>88</v>
      </c>
      <c r="D94" s="171"/>
      <c r="E94" s="171"/>
      <c r="F94" s="171"/>
      <c r="G94" s="171"/>
      <c r="H94" s="171"/>
      <c r="I94" s="171"/>
      <c r="J94" s="181" t="s">
        <v>89</v>
      </c>
      <c r="K94" s="171"/>
      <c r="L94" s="88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</row>
    <row r="95" spans="1:47" s="73" customFormat="1" ht="10.35" customHeight="1" x14ac:dyDescent="0.2">
      <c r="A95" s="67"/>
      <c r="B95" s="68"/>
      <c r="C95" s="67"/>
      <c r="D95" s="67"/>
      <c r="E95" s="67"/>
      <c r="F95" s="67"/>
      <c r="G95" s="67"/>
      <c r="H95" s="67"/>
      <c r="I95" s="67"/>
      <c r="J95" s="67"/>
      <c r="K95" s="67"/>
      <c r="L95" s="88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</row>
    <row r="96" spans="1:47" s="73" customFormat="1" ht="22.9" customHeight="1" x14ac:dyDescent="0.2">
      <c r="A96" s="67"/>
      <c r="B96" s="68"/>
      <c r="C96" s="182" t="s">
        <v>90</v>
      </c>
      <c r="D96" s="67"/>
      <c r="E96" s="67"/>
      <c r="F96" s="67"/>
      <c r="G96" s="67"/>
      <c r="H96" s="67"/>
      <c r="I96" s="67"/>
      <c r="J96" s="166">
        <f>J138</f>
        <v>0</v>
      </c>
      <c r="K96" s="67"/>
      <c r="L96" s="88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U96" s="53" t="s">
        <v>91</v>
      </c>
    </row>
    <row r="97" spans="2:12" s="184" customFormat="1" ht="24.95" customHeight="1" x14ac:dyDescent="0.2">
      <c r="B97" s="183"/>
      <c r="D97" s="185" t="s">
        <v>92</v>
      </c>
      <c r="E97" s="186"/>
      <c r="F97" s="186"/>
      <c r="G97" s="186"/>
      <c r="H97" s="186"/>
      <c r="I97" s="186"/>
      <c r="J97" s="187">
        <f>J139</f>
        <v>0</v>
      </c>
      <c r="L97" s="183"/>
    </row>
    <row r="98" spans="2:12" s="189" customFormat="1" ht="19.899999999999999" customHeight="1" x14ac:dyDescent="0.2">
      <c r="B98" s="188"/>
      <c r="D98" s="190" t="s">
        <v>93</v>
      </c>
      <c r="E98" s="191"/>
      <c r="F98" s="191"/>
      <c r="G98" s="191"/>
      <c r="H98" s="191"/>
      <c r="I98" s="191"/>
      <c r="J98" s="192">
        <f>J140</f>
        <v>0</v>
      </c>
      <c r="L98" s="188"/>
    </row>
    <row r="99" spans="2:12" s="189" customFormat="1" ht="19.899999999999999" customHeight="1" x14ac:dyDescent="0.2">
      <c r="B99" s="188"/>
      <c r="D99" s="190" t="s">
        <v>94</v>
      </c>
      <c r="E99" s="191"/>
      <c r="F99" s="191"/>
      <c r="G99" s="191"/>
      <c r="H99" s="191"/>
      <c r="I99" s="191"/>
      <c r="J99" s="192">
        <f>J209</f>
        <v>0</v>
      </c>
      <c r="L99" s="188"/>
    </row>
    <row r="100" spans="2:12" s="189" customFormat="1" ht="19.899999999999999" customHeight="1" x14ac:dyDescent="0.2">
      <c r="B100" s="188"/>
      <c r="D100" s="190" t="s">
        <v>95</v>
      </c>
      <c r="E100" s="191"/>
      <c r="F100" s="191"/>
      <c r="G100" s="191"/>
      <c r="H100" s="191"/>
      <c r="I100" s="191"/>
      <c r="J100" s="192">
        <f>J219</f>
        <v>0</v>
      </c>
      <c r="L100" s="188"/>
    </row>
    <row r="101" spans="2:12" s="189" customFormat="1" ht="19.899999999999999" customHeight="1" x14ac:dyDescent="0.2">
      <c r="B101" s="188"/>
      <c r="D101" s="190" t="s">
        <v>96</v>
      </c>
      <c r="E101" s="191"/>
      <c r="F101" s="191"/>
      <c r="G101" s="191"/>
      <c r="H101" s="191"/>
      <c r="I101" s="191"/>
      <c r="J101" s="192">
        <f>J230</f>
        <v>0</v>
      </c>
      <c r="L101" s="188"/>
    </row>
    <row r="102" spans="2:12" s="189" customFormat="1" ht="19.899999999999999" customHeight="1" x14ac:dyDescent="0.2">
      <c r="B102" s="188"/>
      <c r="D102" s="190" t="s">
        <v>97</v>
      </c>
      <c r="E102" s="191"/>
      <c r="F102" s="191"/>
      <c r="G102" s="191"/>
      <c r="H102" s="191"/>
      <c r="I102" s="191"/>
      <c r="J102" s="192">
        <f>J239</f>
        <v>0</v>
      </c>
      <c r="L102" s="188"/>
    </row>
    <row r="103" spans="2:12" s="189" customFormat="1" ht="19.899999999999999" customHeight="1" x14ac:dyDescent="0.2">
      <c r="B103" s="188"/>
      <c r="D103" s="190" t="s">
        <v>98</v>
      </c>
      <c r="E103" s="191"/>
      <c r="F103" s="191"/>
      <c r="G103" s="191"/>
      <c r="H103" s="191"/>
      <c r="I103" s="191"/>
      <c r="J103" s="192">
        <f>J241</f>
        <v>0</v>
      </c>
      <c r="L103" s="188"/>
    </row>
    <row r="104" spans="2:12" s="189" customFormat="1" ht="19.899999999999999" customHeight="1" x14ac:dyDescent="0.2">
      <c r="B104" s="188"/>
      <c r="D104" s="190" t="s">
        <v>99</v>
      </c>
      <c r="E104" s="191"/>
      <c r="F104" s="191"/>
      <c r="G104" s="191"/>
      <c r="H104" s="191"/>
      <c r="I104" s="191"/>
      <c r="J104" s="192">
        <f>J261</f>
        <v>0</v>
      </c>
      <c r="L104" s="188"/>
    </row>
    <row r="105" spans="2:12" s="189" customFormat="1" ht="19.899999999999999" customHeight="1" x14ac:dyDescent="0.2">
      <c r="B105" s="188"/>
      <c r="D105" s="190" t="s">
        <v>100</v>
      </c>
      <c r="E105" s="191"/>
      <c r="F105" s="191"/>
      <c r="G105" s="191"/>
      <c r="H105" s="191"/>
      <c r="I105" s="191"/>
      <c r="J105" s="192">
        <f>J272</f>
        <v>0</v>
      </c>
      <c r="L105" s="188"/>
    </row>
    <row r="106" spans="2:12" s="184" customFormat="1" ht="24.95" customHeight="1" x14ac:dyDescent="0.2">
      <c r="B106" s="183"/>
      <c r="D106" s="185" t="s">
        <v>101</v>
      </c>
      <c r="E106" s="186"/>
      <c r="F106" s="186"/>
      <c r="G106" s="186"/>
      <c r="H106" s="186"/>
      <c r="I106" s="186"/>
      <c r="J106" s="187">
        <f>J274</f>
        <v>0</v>
      </c>
      <c r="L106" s="183"/>
    </row>
    <row r="107" spans="2:12" s="189" customFormat="1" ht="19.899999999999999" customHeight="1" x14ac:dyDescent="0.2">
      <c r="B107" s="188"/>
      <c r="D107" s="190" t="s">
        <v>102</v>
      </c>
      <c r="E107" s="191"/>
      <c r="F107" s="191"/>
      <c r="G107" s="191"/>
      <c r="H107" s="191"/>
      <c r="I107" s="191"/>
      <c r="J107" s="192">
        <f>J275</f>
        <v>0</v>
      </c>
      <c r="L107" s="188"/>
    </row>
    <row r="108" spans="2:12" s="189" customFormat="1" ht="19.899999999999999" customHeight="1" x14ac:dyDescent="0.2">
      <c r="B108" s="188"/>
      <c r="D108" s="190" t="s">
        <v>103</v>
      </c>
      <c r="E108" s="191"/>
      <c r="F108" s="191"/>
      <c r="G108" s="191"/>
      <c r="H108" s="191"/>
      <c r="I108" s="191"/>
      <c r="J108" s="192">
        <f>J291</f>
        <v>0</v>
      </c>
      <c r="L108" s="188"/>
    </row>
    <row r="109" spans="2:12" s="189" customFormat="1" ht="19.899999999999999" customHeight="1" x14ac:dyDescent="0.2">
      <c r="B109" s="188"/>
      <c r="D109" s="190" t="s">
        <v>104</v>
      </c>
      <c r="E109" s="191"/>
      <c r="F109" s="191"/>
      <c r="G109" s="191"/>
      <c r="H109" s="191"/>
      <c r="I109" s="191"/>
      <c r="J109" s="192">
        <f>J315</f>
        <v>0</v>
      </c>
      <c r="L109" s="188"/>
    </row>
    <row r="110" spans="2:12" s="189" customFormat="1" ht="19.899999999999999" customHeight="1" x14ac:dyDescent="0.2">
      <c r="B110" s="188"/>
      <c r="D110" s="190" t="s">
        <v>105</v>
      </c>
      <c r="E110" s="191"/>
      <c r="F110" s="191"/>
      <c r="G110" s="191"/>
      <c r="H110" s="191"/>
      <c r="I110" s="191"/>
      <c r="J110" s="192">
        <f>J326</f>
        <v>0</v>
      </c>
      <c r="L110" s="188"/>
    </row>
    <row r="111" spans="2:12" s="189" customFormat="1" ht="19.899999999999999" customHeight="1" x14ac:dyDescent="0.2">
      <c r="B111" s="188"/>
      <c r="D111" s="190" t="s">
        <v>106</v>
      </c>
      <c r="E111" s="191"/>
      <c r="F111" s="191"/>
      <c r="G111" s="191"/>
      <c r="H111" s="191"/>
      <c r="I111" s="191"/>
      <c r="J111" s="192">
        <f>J338</f>
        <v>0</v>
      </c>
      <c r="L111" s="188"/>
    </row>
    <row r="112" spans="2:12" s="184" customFormat="1" ht="24.95" customHeight="1" x14ac:dyDescent="0.2">
      <c r="B112" s="183"/>
      <c r="D112" s="185" t="s">
        <v>107</v>
      </c>
      <c r="E112" s="186"/>
      <c r="F112" s="186"/>
      <c r="G112" s="186"/>
      <c r="H112" s="186"/>
      <c r="I112" s="186"/>
      <c r="J112" s="187">
        <f>J341</f>
        <v>0</v>
      </c>
      <c r="L112" s="183"/>
    </row>
    <row r="113" spans="1:31" s="189" customFormat="1" ht="19.899999999999999" customHeight="1" x14ac:dyDescent="0.2">
      <c r="B113" s="188"/>
      <c r="D113" s="190" t="s">
        <v>108</v>
      </c>
      <c r="E113" s="191"/>
      <c r="F113" s="191"/>
      <c r="G113" s="191"/>
      <c r="H113" s="191"/>
      <c r="I113" s="191"/>
      <c r="J113" s="192">
        <f>J342</f>
        <v>0</v>
      </c>
      <c r="L113" s="188"/>
    </row>
    <row r="114" spans="1:31" s="184" customFormat="1" ht="24.95" customHeight="1" x14ac:dyDescent="0.2">
      <c r="B114" s="183"/>
      <c r="D114" s="185" t="s">
        <v>109</v>
      </c>
      <c r="E114" s="186"/>
      <c r="F114" s="186"/>
      <c r="G114" s="186"/>
      <c r="H114" s="186"/>
      <c r="I114" s="186"/>
      <c r="J114" s="187">
        <f>J344</f>
        <v>0</v>
      </c>
      <c r="L114" s="183"/>
    </row>
    <row r="115" spans="1:31" s="189" customFormat="1" ht="19.899999999999999" customHeight="1" x14ac:dyDescent="0.2">
      <c r="B115" s="188"/>
      <c r="D115" s="190" t="s">
        <v>110</v>
      </c>
      <c r="E115" s="191"/>
      <c r="F115" s="191"/>
      <c r="G115" s="191"/>
      <c r="H115" s="191"/>
      <c r="I115" s="191"/>
      <c r="J115" s="192">
        <f>J345</f>
        <v>0</v>
      </c>
      <c r="L115" s="188"/>
    </row>
    <row r="116" spans="1:31" s="189" customFormat="1" ht="19.899999999999999" customHeight="1" x14ac:dyDescent="0.2">
      <c r="B116" s="188"/>
      <c r="D116" s="190" t="s">
        <v>111</v>
      </c>
      <c r="E116" s="191"/>
      <c r="F116" s="191"/>
      <c r="G116" s="191"/>
      <c r="H116" s="191"/>
      <c r="I116" s="191"/>
      <c r="J116" s="192">
        <f>J347</f>
        <v>0</v>
      </c>
      <c r="L116" s="188"/>
    </row>
    <row r="117" spans="1:31" s="189" customFormat="1" ht="19.899999999999999" customHeight="1" x14ac:dyDescent="0.2">
      <c r="B117" s="188"/>
      <c r="D117" s="190" t="s">
        <v>112</v>
      </c>
      <c r="E117" s="191"/>
      <c r="F117" s="191"/>
      <c r="G117" s="191"/>
      <c r="H117" s="191"/>
      <c r="I117" s="191"/>
      <c r="J117" s="192">
        <f>J349</f>
        <v>0</v>
      </c>
      <c r="L117" s="188"/>
    </row>
    <row r="118" spans="1:31" s="189" customFormat="1" ht="19.899999999999999" customHeight="1" x14ac:dyDescent="0.2">
      <c r="B118" s="188"/>
      <c r="D118" s="190" t="s">
        <v>113</v>
      </c>
      <c r="E118" s="191"/>
      <c r="F118" s="191"/>
      <c r="G118" s="191"/>
      <c r="H118" s="191"/>
      <c r="I118" s="191"/>
      <c r="J118" s="192">
        <f>J351</f>
        <v>0</v>
      </c>
      <c r="L118" s="188"/>
    </row>
    <row r="119" spans="1:31" s="73" customFormat="1" ht="21.75" customHeight="1" x14ac:dyDescent="0.2">
      <c r="A119" s="67"/>
      <c r="B119" s="68"/>
      <c r="C119" s="67"/>
      <c r="D119" s="67"/>
      <c r="E119" s="67"/>
      <c r="F119" s="67"/>
      <c r="G119" s="67"/>
      <c r="H119" s="67"/>
      <c r="I119" s="67"/>
      <c r="J119" s="67"/>
      <c r="K119" s="67"/>
      <c r="L119" s="88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</row>
    <row r="120" spans="1:31" s="73" customFormat="1" ht="6.95" customHeight="1" x14ac:dyDescent="0.2">
      <c r="A120" s="67"/>
      <c r="B120" s="93"/>
      <c r="C120" s="94"/>
      <c r="D120" s="94"/>
      <c r="E120" s="94"/>
      <c r="F120" s="94"/>
      <c r="G120" s="94"/>
      <c r="H120" s="94"/>
      <c r="I120" s="94"/>
      <c r="J120" s="94"/>
      <c r="K120" s="94"/>
      <c r="L120" s="88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</row>
    <row r="124" spans="1:31" s="73" customFormat="1" ht="6.95" customHeight="1" x14ac:dyDescent="0.2">
      <c r="A124" s="67"/>
      <c r="B124" s="95"/>
      <c r="C124" s="96"/>
      <c r="D124" s="96"/>
      <c r="E124" s="96"/>
      <c r="F124" s="96"/>
      <c r="G124" s="96"/>
      <c r="H124" s="96"/>
      <c r="I124" s="96"/>
      <c r="J124" s="96"/>
      <c r="K124" s="96"/>
      <c r="L124" s="88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</row>
    <row r="125" spans="1:31" s="73" customFormat="1" ht="24.95" customHeight="1" x14ac:dyDescent="0.2">
      <c r="A125" s="67"/>
      <c r="B125" s="68"/>
      <c r="C125" s="57" t="s">
        <v>114</v>
      </c>
      <c r="D125" s="67"/>
      <c r="E125" s="67"/>
      <c r="F125" s="67"/>
      <c r="G125" s="67"/>
      <c r="H125" s="67"/>
      <c r="I125" s="67"/>
      <c r="J125" s="67"/>
      <c r="K125" s="67"/>
      <c r="L125" s="88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</row>
    <row r="126" spans="1:31" s="73" customFormat="1" ht="6.95" customHeight="1" x14ac:dyDescent="0.2">
      <c r="A126" s="67"/>
      <c r="B126" s="68"/>
      <c r="C126" s="67"/>
      <c r="D126" s="67"/>
      <c r="E126" s="67"/>
      <c r="F126" s="67"/>
      <c r="G126" s="67"/>
      <c r="H126" s="67"/>
      <c r="I126" s="67"/>
      <c r="J126" s="67"/>
      <c r="K126" s="67"/>
      <c r="L126" s="88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</row>
    <row r="127" spans="1:31" s="73" customFormat="1" ht="12" customHeight="1" x14ac:dyDescent="0.2">
      <c r="A127" s="67"/>
      <c r="B127" s="68"/>
      <c r="C127" s="63" t="s">
        <v>14</v>
      </c>
      <c r="D127" s="67"/>
      <c r="E127" s="67"/>
      <c r="F127" s="67"/>
      <c r="G127" s="67"/>
      <c r="H127" s="67"/>
      <c r="I127" s="67"/>
      <c r="J127" s="67"/>
      <c r="K127" s="67"/>
      <c r="L127" s="88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</row>
    <row r="128" spans="1:31" s="73" customFormat="1" ht="16.5" customHeight="1" x14ac:dyDescent="0.2">
      <c r="A128" s="67"/>
      <c r="B128" s="68"/>
      <c r="C128" s="67"/>
      <c r="D128" s="67"/>
      <c r="E128" s="157" t="str">
        <f>E7</f>
        <v>Rekonstrukce venkovního sportoviště, Praha 6</v>
      </c>
      <c r="F128" s="158"/>
      <c r="G128" s="158"/>
      <c r="H128" s="158"/>
      <c r="I128" s="67"/>
      <c r="J128" s="67"/>
      <c r="K128" s="67"/>
      <c r="L128" s="88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</row>
    <row r="129" spans="1:65" s="73" customFormat="1" ht="12" customHeight="1" x14ac:dyDescent="0.2">
      <c r="A129" s="67"/>
      <c r="B129" s="68"/>
      <c r="C129" s="63" t="s">
        <v>85</v>
      </c>
      <c r="D129" s="67"/>
      <c r="E129" s="67"/>
      <c r="F129" s="67"/>
      <c r="G129" s="67"/>
      <c r="H129" s="67"/>
      <c r="I129" s="67"/>
      <c r="J129" s="67"/>
      <c r="K129" s="67"/>
      <c r="L129" s="88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</row>
    <row r="130" spans="1:65" s="73" customFormat="1" ht="16.5" customHeight="1" x14ac:dyDescent="0.2">
      <c r="A130" s="67"/>
      <c r="B130" s="68"/>
      <c r="C130" s="67"/>
      <c r="D130" s="67"/>
      <c r="E130" s="102" t="str">
        <f>E9</f>
        <v>SO - 01 - Rekonstrukce hřiště 44,20 x 24,40 m</v>
      </c>
      <c r="F130" s="159"/>
      <c r="G130" s="159"/>
      <c r="H130" s="159"/>
      <c r="I130" s="67"/>
      <c r="J130" s="67"/>
      <c r="K130" s="67"/>
      <c r="L130" s="88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</row>
    <row r="131" spans="1:65" s="73" customFormat="1" ht="6.95" customHeight="1" x14ac:dyDescent="0.2">
      <c r="A131" s="67"/>
      <c r="B131" s="68"/>
      <c r="C131" s="67"/>
      <c r="D131" s="67"/>
      <c r="E131" s="67"/>
      <c r="F131" s="67"/>
      <c r="G131" s="67"/>
      <c r="H131" s="67"/>
      <c r="I131" s="67"/>
      <c r="J131" s="67"/>
      <c r="K131" s="67"/>
      <c r="L131" s="88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</row>
    <row r="132" spans="1:65" s="73" customFormat="1" ht="12" customHeight="1" x14ac:dyDescent="0.2">
      <c r="A132" s="67"/>
      <c r="B132" s="68"/>
      <c r="C132" s="63" t="s">
        <v>18</v>
      </c>
      <c r="D132" s="67"/>
      <c r="E132" s="67"/>
      <c r="F132" s="64" t="str">
        <f>F12</f>
        <v>Pozemek p.č.656, k.ú. Dejvice</v>
      </c>
      <c r="G132" s="67"/>
      <c r="H132" s="67"/>
      <c r="I132" s="63" t="s">
        <v>20</v>
      </c>
      <c r="J132" s="160" t="str">
        <f>IF(J12="","",J12)</f>
        <v>14. 6. 2020</v>
      </c>
      <c r="K132" s="67"/>
      <c r="L132" s="88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</row>
    <row r="133" spans="1:65" s="73" customFormat="1" ht="6.95" customHeight="1" x14ac:dyDescent="0.2">
      <c r="A133" s="67"/>
      <c r="B133" s="68"/>
      <c r="C133" s="67"/>
      <c r="D133" s="67"/>
      <c r="E133" s="67"/>
      <c r="F133" s="67"/>
      <c r="G133" s="67"/>
      <c r="H133" s="67"/>
      <c r="I133" s="67"/>
      <c r="J133" s="67"/>
      <c r="K133" s="67"/>
      <c r="L133" s="88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</row>
    <row r="134" spans="1:65" s="73" customFormat="1" ht="25.7" customHeight="1" x14ac:dyDescent="0.2">
      <c r="A134" s="67"/>
      <c r="B134" s="68"/>
      <c r="C134" s="63" t="s">
        <v>22</v>
      </c>
      <c r="D134" s="67"/>
      <c r="E134" s="67"/>
      <c r="F134" s="64" t="str">
        <f>E15</f>
        <v xml:space="preserve"> </v>
      </c>
      <c r="G134" s="67"/>
      <c r="H134" s="67"/>
      <c r="I134" s="63" t="s">
        <v>27</v>
      </c>
      <c r="J134" s="179" t="str">
        <f>E21</f>
        <v>Sportovní projekty s.r.o.</v>
      </c>
      <c r="K134" s="67"/>
      <c r="L134" s="88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</row>
    <row r="135" spans="1:65" s="73" customFormat="1" ht="15.2" customHeight="1" x14ac:dyDescent="0.2">
      <c r="A135" s="67"/>
      <c r="B135" s="68"/>
      <c r="C135" s="63" t="s">
        <v>26</v>
      </c>
      <c r="D135" s="67"/>
      <c r="E135" s="67"/>
      <c r="F135" s="64" t="str">
        <f>IF(E18="","",E18)</f>
        <v xml:space="preserve"> </v>
      </c>
      <c r="G135" s="67"/>
      <c r="H135" s="67"/>
      <c r="I135" s="63" t="s">
        <v>30</v>
      </c>
      <c r="J135" s="179" t="str">
        <f>E24</f>
        <v>F.Pecka</v>
      </c>
      <c r="K135" s="67"/>
      <c r="L135" s="88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</row>
    <row r="136" spans="1:65" s="73" customFormat="1" ht="10.35" customHeight="1" x14ac:dyDescent="0.2">
      <c r="A136" s="67"/>
      <c r="B136" s="68"/>
      <c r="C136" s="67"/>
      <c r="D136" s="67"/>
      <c r="E136" s="67"/>
      <c r="F136" s="67"/>
      <c r="G136" s="67"/>
      <c r="H136" s="67"/>
      <c r="I136" s="67"/>
      <c r="J136" s="67"/>
      <c r="K136" s="67"/>
      <c r="L136" s="88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</row>
    <row r="137" spans="1:65" s="200" customFormat="1" ht="29.25" customHeight="1" x14ac:dyDescent="0.2">
      <c r="A137" s="193"/>
      <c r="B137" s="194"/>
      <c r="C137" s="195" t="s">
        <v>115</v>
      </c>
      <c r="D137" s="196" t="s">
        <v>58</v>
      </c>
      <c r="E137" s="196" t="s">
        <v>54</v>
      </c>
      <c r="F137" s="196" t="s">
        <v>55</v>
      </c>
      <c r="G137" s="196" t="s">
        <v>116</v>
      </c>
      <c r="H137" s="196" t="s">
        <v>117</v>
      </c>
      <c r="I137" s="196" t="s">
        <v>118</v>
      </c>
      <c r="J137" s="197" t="s">
        <v>89</v>
      </c>
      <c r="K137" s="198" t="s">
        <v>119</v>
      </c>
      <c r="L137" s="199"/>
      <c r="M137" s="123" t="s">
        <v>1</v>
      </c>
      <c r="N137" s="124" t="s">
        <v>37</v>
      </c>
      <c r="O137" s="124" t="s">
        <v>120</v>
      </c>
      <c r="P137" s="124" t="s">
        <v>121</v>
      </c>
      <c r="Q137" s="124" t="s">
        <v>122</v>
      </c>
      <c r="R137" s="124" t="s">
        <v>123</v>
      </c>
      <c r="S137" s="124" t="s">
        <v>124</v>
      </c>
      <c r="T137" s="125" t="s">
        <v>125</v>
      </c>
      <c r="U137" s="193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</row>
    <row r="138" spans="1:65" s="73" customFormat="1" ht="22.9" customHeight="1" x14ac:dyDescent="0.25">
      <c r="A138" s="67"/>
      <c r="B138" s="68"/>
      <c r="C138" s="131" t="s">
        <v>126</v>
      </c>
      <c r="D138" s="67"/>
      <c r="E138" s="67"/>
      <c r="F138" s="67"/>
      <c r="G138" s="67"/>
      <c r="H138" s="67"/>
      <c r="I138" s="67"/>
      <c r="J138" s="201">
        <f>BK138</f>
        <v>0</v>
      </c>
      <c r="K138" s="67"/>
      <c r="L138" s="68"/>
      <c r="M138" s="126"/>
      <c r="N138" s="110"/>
      <c r="O138" s="127"/>
      <c r="P138" s="202">
        <f>P139+P274+P341+P344</f>
        <v>1281.0278540000004</v>
      </c>
      <c r="Q138" s="127"/>
      <c r="R138" s="202">
        <f>R139+R274+R341+R344</f>
        <v>156.28608865999999</v>
      </c>
      <c r="S138" s="127"/>
      <c r="T138" s="203">
        <f>T139+T274+T341+T344</f>
        <v>53.486464000000005</v>
      </c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T138" s="53" t="s">
        <v>72</v>
      </c>
      <c r="AU138" s="53" t="s">
        <v>91</v>
      </c>
      <c r="BK138" s="204">
        <f>BK139+BK274+BK341+BK344</f>
        <v>0</v>
      </c>
    </row>
    <row r="139" spans="1:65" s="205" customFormat="1" ht="25.9" customHeight="1" x14ac:dyDescent="0.2">
      <c r="B139" s="206"/>
      <c r="D139" s="207" t="s">
        <v>72</v>
      </c>
      <c r="E139" s="208" t="s">
        <v>127</v>
      </c>
      <c r="F139" s="208" t="s">
        <v>128</v>
      </c>
      <c r="J139" s="209">
        <f>BK139</f>
        <v>0</v>
      </c>
      <c r="L139" s="206"/>
      <c r="M139" s="210"/>
      <c r="N139" s="211"/>
      <c r="O139" s="211"/>
      <c r="P139" s="212">
        <f>P140+P209+P219+P230+P239+P241+P261+P272</f>
        <v>984.58729400000027</v>
      </c>
      <c r="Q139" s="211"/>
      <c r="R139" s="212">
        <f>R140+R209+R219+R230+R239+R241+R261+R272</f>
        <v>69.787088659999995</v>
      </c>
      <c r="S139" s="211"/>
      <c r="T139" s="213">
        <f>T140+T209+T219+T230+T239+T241+T261+T272</f>
        <v>10.3104</v>
      </c>
      <c r="AR139" s="207" t="s">
        <v>81</v>
      </c>
      <c r="AT139" s="214" t="s">
        <v>72</v>
      </c>
      <c r="AU139" s="214" t="s">
        <v>73</v>
      </c>
      <c r="AY139" s="207" t="s">
        <v>129</v>
      </c>
      <c r="BK139" s="215">
        <f>BK140+BK209+BK219+BK230+BK239+BK241+BK261+BK272</f>
        <v>0</v>
      </c>
    </row>
    <row r="140" spans="1:65" s="205" customFormat="1" ht="22.9" customHeight="1" x14ac:dyDescent="0.2">
      <c r="B140" s="206"/>
      <c r="D140" s="207" t="s">
        <v>72</v>
      </c>
      <c r="E140" s="216" t="s">
        <v>81</v>
      </c>
      <c r="F140" s="216" t="s">
        <v>130</v>
      </c>
      <c r="J140" s="217">
        <f>BK140</f>
        <v>0</v>
      </c>
      <c r="L140" s="206"/>
      <c r="M140" s="210"/>
      <c r="N140" s="211"/>
      <c r="O140" s="211"/>
      <c r="P140" s="212">
        <f>SUM(P141:P208)</f>
        <v>586.90930800000012</v>
      </c>
      <c r="Q140" s="211"/>
      <c r="R140" s="212">
        <f>SUM(R141:R208)</f>
        <v>3.986E-3</v>
      </c>
      <c r="S140" s="211"/>
      <c r="T140" s="213">
        <f>SUM(T141:T208)</f>
        <v>8.4439999999999991</v>
      </c>
      <c r="AR140" s="207" t="s">
        <v>81</v>
      </c>
      <c r="AT140" s="214" t="s">
        <v>72</v>
      </c>
      <c r="AU140" s="214" t="s">
        <v>81</v>
      </c>
      <c r="AY140" s="207" t="s">
        <v>129</v>
      </c>
      <c r="BK140" s="215">
        <f>SUM(BK141:BK208)</f>
        <v>0</v>
      </c>
    </row>
    <row r="141" spans="1:65" s="73" customFormat="1" ht="21.75" customHeight="1" x14ac:dyDescent="0.2">
      <c r="A141" s="67"/>
      <c r="B141" s="68"/>
      <c r="C141" s="218" t="s">
        <v>81</v>
      </c>
      <c r="D141" s="218" t="s">
        <v>131</v>
      </c>
      <c r="E141" s="219" t="s">
        <v>132</v>
      </c>
      <c r="F141" s="220" t="s">
        <v>133</v>
      </c>
      <c r="G141" s="221" t="s">
        <v>134</v>
      </c>
      <c r="H141" s="222">
        <v>137</v>
      </c>
      <c r="I141" s="39"/>
      <c r="J141" s="223">
        <f>ROUND(I141*H141,2)</f>
        <v>0</v>
      </c>
      <c r="K141" s="224"/>
      <c r="L141" s="68"/>
      <c r="M141" s="225" t="s">
        <v>1</v>
      </c>
      <c r="N141" s="226" t="s">
        <v>38</v>
      </c>
      <c r="O141" s="227">
        <v>0.34799999999999998</v>
      </c>
      <c r="P141" s="227">
        <f>O141*H141</f>
        <v>47.675999999999995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R141" s="229" t="s">
        <v>135</v>
      </c>
      <c r="AT141" s="229" t="s">
        <v>131</v>
      </c>
      <c r="AU141" s="229" t="s">
        <v>83</v>
      </c>
      <c r="AY141" s="53" t="s">
        <v>129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53" t="s">
        <v>81</v>
      </c>
      <c r="BK141" s="230">
        <f>ROUND(I141*H141,2)</f>
        <v>0</v>
      </c>
      <c r="BL141" s="53" t="s">
        <v>135</v>
      </c>
      <c r="BM141" s="229" t="s">
        <v>136</v>
      </c>
    </row>
    <row r="142" spans="1:65" s="73" customFormat="1" ht="21.75" customHeight="1" x14ac:dyDescent="0.2">
      <c r="A142" s="67"/>
      <c r="B142" s="68"/>
      <c r="C142" s="218" t="s">
        <v>83</v>
      </c>
      <c r="D142" s="218" t="s">
        <v>131</v>
      </c>
      <c r="E142" s="219" t="s">
        <v>137</v>
      </c>
      <c r="F142" s="220" t="s">
        <v>138</v>
      </c>
      <c r="G142" s="221" t="s">
        <v>139</v>
      </c>
      <c r="H142" s="222">
        <v>13.7</v>
      </c>
      <c r="I142" s="39"/>
      <c r="J142" s="223">
        <f>ROUND(I142*H142,2)</f>
        <v>0</v>
      </c>
      <c r="K142" s="224"/>
      <c r="L142" s="68"/>
      <c r="M142" s="225" t="s">
        <v>1</v>
      </c>
      <c r="N142" s="226" t="s">
        <v>38</v>
      </c>
      <c r="O142" s="227">
        <v>5.1820000000000004</v>
      </c>
      <c r="P142" s="227">
        <f>O142*H142</f>
        <v>70.993400000000008</v>
      </c>
      <c r="Q142" s="227">
        <v>0</v>
      </c>
      <c r="R142" s="227">
        <f>Q142*H142</f>
        <v>0</v>
      </c>
      <c r="S142" s="227">
        <v>0.6</v>
      </c>
      <c r="T142" s="228">
        <f>S142*H142</f>
        <v>8.2199999999999989</v>
      </c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R142" s="229" t="s">
        <v>135</v>
      </c>
      <c r="AT142" s="229" t="s">
        <v>131</v>
      </c>
      <c r="AU142" s="229" t="s">
        <v>83</v>
      </c>
      <c r="AY142" s="53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53" t="s">
        <v>81</v>
      </c>
      <c r="BK142" s="230">
        <f>ROUND(I142*H142,2)</f>
        <v>0</v>
      </c>
      <c r="BL142" s="53" t="s">
        <v>135</v>
      </c>
      <c r="BM142" s="229" t="s">
        <v>140</v>
      </c>
    </row>
    <row r="143" spans="1:65" s="231" customFormat="1" x14ac:dyDescent="0.2">
      <c r="B143" s="232"/>
      <c r="D143" s="233" t="s">
        <v>141</v>
      </c>
      <c r="E143" s="234" t="s">
        <v>1</v>
      </c>
      <c r="F143" s="235" t="s">
        <v>142</v>
      </c>
      <c r="H143" s="236">
        <v>13.7</v>
      </c>
      <c r="L143" s="232"/>
      <c r="M143" s="237"/>
      <c r="N143" s="238"/>
      <c r="O143" s="238"/>
      <c r="P143" s="238"/>
      <c r="Q143" s="238"/>
      <c r="R143" s="238"/>
      <c r="S143" s="238"/>
      <c r="T143" s="239"/>
      <c r="AT143" s="234" t="s">
        <v>141</v>
      </c>
      <c r="AU143" s="234" t="s">
        <v>83</v>
      </c>
      <c r="AV143" s="231" t="s">
        <v>83</v>
      </c>
      <c r="AW143" s="231" t="s">
        <v>29</v>
      </c>
      <c r="AX143" s="231" t="s">
        <v>81</v>
      </c>
      <c r="AY143" s="234" t="s">
        <v>129</v>
      </c>
    </row>
    <row r="144" spans="1:65" s="73" customFormat="1" ht="16.5" customHeight="1" x14ac:dyDescent="0.2">
      <c r="A144" s="67"/>
      <c r="B144" s="68"/>
      <c r="C144" s="218" t="s">
        <v>143</v>
      </c>
      <c r="D144" s="218" t="s">
        <v>131</v>
      </c>
      <c r="E144" s="219" t="s">
        <v>144</v>
      </c>
      <c r="F144" s="220" t="s">
        <v>145</v>
      </c>
      <c r="G144" s="221" t="s">
        <v>146</v>
      </c>
      <c r="H144" s="222">
        <v>5.6</v>
      </c>
      <c r="I144" s="39"/>
      <c r="J144" s="223">
        <f>ROUND(I144*H144,2)</f>
        <v>0</v>
      </c>
      <c r="K144" s="224"/>
      <c r="L144" s="68"/>
      <c r="M144" s="225" t="s">
        <v>1</v>
      </c>
      <c r="N144" s="226" t="s">
        <v>38</v>
      </c>
      <c r="O144" s="227">
        <v>9.5000000000000001E-2</v>
      </c>
      <c r="P144" s="227">
        <f>O144*H144</f>
        <v>0.53199999999999992</v>
      </c>
      <c r="Q144" s="227">
        <v>0</v>
      </c>
      <c r="R144" s="227">
        <f>Q144*H144</f>
        <v>0</v>
      </c>
      <c r="S144" s="227">
        <v>0.04</v>
      </c>
      <c r="T144" s="228">
        <f>S144*H144</f>
        <v>0.22399999999999998</v>
      </c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R144" s="229" t="s">
        <v>135</v>
      </c>
      <c r="AT144" s="229" t="s">
        <v>131</v>
      </c>
      <c r="AU144" s="229" t="s">
        <v>83</v>
      </c>
      <c r="AY144" s="53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53" t="s">
        <v>81</v>
      </c>
      <c r="BK144" s="230">
        <f>ROUND(I144*H144,2)</f>
        <v>0</v>
      </c>
      <c r="BL144" s="53" t="s">
        <v>135</v>
      </c>
      <c r="BM144" s="229" t="s">
        <v>147</v>
      </c>
    </row>
    <row r="145" spans="1:65" s="73" customFormat="1" ht="16.5" customHeight="1" x14ac:dyDescent="0.2">
      <c r="A145" s="67"/>
      <c r="B145" s="68"/>
      <c r="C145" s="218" t="s">
        <v>135</v>
      </c>
      <c r="D145" s="218" t="s">
        <v>131</v>
      </c>
      <c r="E145" s="219" t="s">
        <v>148</v>
      </c>
      <c r="F145" s="220" t="s">
        <v>149</v>
      </c>
      <c r="G145" s="221" t="s">
        <v>134</v>
      </c>
      <c r="H145" s="222">
        <v>243</v>
      </c>
      <c r="I145" s="39"/>
      <c r="J145" s="223">
        <f>ROUND(I145*H145,2)</f>
        <v>0</v>
      </c>
      <c r="K145" s="224"/>
      <c r="L145" s="68"/>
      <c r="M145" s="225" t="s">
        <v>1</v>
      </c>
      <c r="N145" s="226" t="s">
        <v>38</v>
      </c>
      <c r="O145" s="227">
        <v>0.55100000000000005</v>
      </c>
      <c r="P145" s="227">
        <f>O145*H145</f>
        <v>133.893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R145" s="229" t="s">
        <v>135</v>
      </c>
      <c r="AT145" s="229" t="s">
        <v>131</v>
      </c>
      <c r="AU145" s="229" t="s">
        <v>83</v>
      </c>
      <c r="AY145" s="53" t="s">
        <v>129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53" t="s">
        <v>81</v>
      </c>
      <c r="BK145" s="230">
        <f>ROUND(I145*H145,2)</f>
        <v>0</v>
      </c>
      <c r="BL145" s="53" t="s">
        <v>135</v>
      </c>
      <c r="BM145" s="229" t="s">
        <v>150</v>
      </c>
    </row>
    <row r="146" spans="1:65" s="231" customFormat="1" x14ac:dyDescent="0.2">
      <c r="B146" s="232"/>
      <c r="D146" s="233" t="s">
        <v>141</v>
      </c>
      <c r="E146" s="234" t="s">
        <v>1</v>
      </c>
      <c r="F146" s="235" t="s">
        <v>151</v>
      </c>
      <c r="H146" s="236">
        <v>243</v>
      </c>
      <c r="L146" s="232"/>
      <c r="M146" s="237"/>
      <c r="N146" s="238"/>
      <c r="O146" s="238"/>
      <c r="P146" s="238"/>
      <c r="Q146" s="238"/>
      <c r="R146" s="238"/>
      <c r="S146" s="238"/>
      <c r="T146" s="239"/>
      <c r="AT146" s="234" t="s">
        <v>141</v>
      </c>
      <c r="AU146" s="234" t="s">
        <v>83</v>
      </c>
      <c r="AV146" s="231" t="s">
        <v>83</v>
      </c>
      <c r="AW146" s="231" t="s">
        <v>29</v>
      </c>
      <c r="AX146" s="231" t="s">
        <v>73</v>
      </c>
      <c r="AY146" s="234" t="s">
        <v>129</v>
      </c>
    </row>
    <row r="147" spans="1:65" s="240" customFormat="1" x14ac:dyDescent="0.2">
      <c r="B147" s="241"/>
      <c r="D147" s="233" t="s">
        <v>141</v>
      </c>
      <c r="E147" s="242" t="s">
        <v>1</v>
      </c>
      <c r="F147" s="243" t="s">
        <v>152</v>
      </c>
      <c r="H147" s="244">
        <v>243</v>
      </c>
      <c r="L147" s="241"/>
      <c r="M147" s="245"/>
      <c r="N147" s="246"/>
      <c r="O147" s="246"/>
      <c r="P147" s="246"/>
      <c r="Q147" s="246"/>
      <c r="R147" s="246"/>
      <c r="S147" s="246"/>
      <c r="T147" s="247"/>
      <c r="AT147" s="242" t="s">
        <v>141</v>
      </c>
      <c r="AU147" s="242" t="s">
        <v>83</v>
      </c>
      <c r="AV147" s="240" t="s">
        <v>135</v>
      </c>
      <c r="AW147" s="240" t="s">
        <v>29</v>
      </c>
      <c r="AX147" s="240" t="s">
        <v>81</v>
      </c>
      <c r="AY147" s="242" t="s">
        <v>129</v>
      </c>
    </row>
    <row r="148" spans="1:65" s="73" customFormat="1" ht="21.75" customHeight="1" x14ac:dyDescent="0.2">
      <c r="A148" s="67"/>
      <c r="B148" s="68"/>
      <c r="C148" s="218" t="s">
        <v>153</v>
      </c>
      <c r="D148" s="218" t="s">
        <v>131</v>
      </c>
      <c r="E148" s="219" t="s">
        <v>154</v>
      </c>
      <c r="F148" s="220" t="s">
        <v>155</v>
      </c>
      <c r="G148" s="221" t="s">
        <v>139</v>
      </c>
      <c r="H148" s="222">
        <v>19.600000000000001</v>
      </c>
      <c r="I148" s="39"/>
      <c r="J148" s="223">
        <f>ROUND(I148*H148,2)</f>
        <v>0</v>
      </c>
      <c r="K148" s="224"/>
      <c r="L148" s="68"/>
      <c r="M148" s="225" t="s">
        <v>1</v>
      </c>
      <c r="N148" s="226" t="s">
        <v>38</v>
      </c>
      <c r="O148" s="227">
        <v>0.40600000000000003</v>
      </c>
      <c r="P148" s="227">
        <f>O148*H148</f>
        <v>7.9576000000000011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R148" s="229" t="s">
        <v>135</v>
      </c>
      <c r="AT148" s="229" t="s">
        <v>131</v>
      </c>
      <c r="AU148" s="229" t="s">
        <v>83</v>
      </c>
      <c r="AY148" s="53" t="s">
        <v>129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53" t="s">
        <v>81</v>
      </c>
      <c r="BK148" s="230">
        <f>ROUND(I148*H148,2)</f>
        <v>0</v>
      </c>
      <c r="BL148" s="53" t="s">
        <v>135</v>
      </c>
      <c r="BM148" s="229" t="s">
        <v>156</v>
      </c>
    </row>
    <row r="149" spans="1:65" s="231" customFormat="1" x14ac:dyDescent="0.2">
      <c r="B149" s="232"/>
      <c r="D149" s="233" t="s">
        <v>141</v>
      </c>
      <c r="E149" s="234" t="s">
        <v>1</v>
      </c>
      <c r="F149" s="235" t="s">
        <v>157</v>
      </c>
      <c r="H149" s="236">
        <v>19.600000000000001</v>
      </c>
      <c r="L149" s="232"/>
      <c r="M149" s="237"/>
      <c r="N149" s="238"/>
      <c r="O149" s="238"/>
      <c r="P149" s="238"/>
      <c r="Q149" s="238"/>
      <c r="R149" s="238"/>
      <c r="S149" s="238"/>
      <c r="T149" s="239"/>
      <c r="AT149" s="234" t="s">
        <v>141</v>
      </c>
      <c r="AU149" s="234" t="s">
        <v>83</v>
      </c>
      <c r="AV149" s="231" t="s">
        <v>83</v>
      </c>
      <c r="AW149" s="231" t="s">
        <v>29</v>
      </c>
      <c r="AX149" s="231" t="s">
        <v>81</v>
      </c>
      <c r="AY149" s="234" t="s">
        <v>129</v>
      </c>
    </row>
    <row r="150" spans="1:65" s="73" customFormat="1" ht="21.75" customHeight="1" x14ac:dyDescent="0.2">
      <c r="A150" s="67"/>
      <c r="B150" s="68"/>
      <c r="C150" s="218" t="s">
        <v>158</v>
      </c>
      <c r="D150" s="218" t="s">
        <v>131</v>
      </c>
      <c r="E150" s="219" t="s">
        <v>159</v>
      </c>
      <c r="F150" s="220" t="s">
        <v>160</v>
      </c>
      <c r="G150" s="221" t="s">
        <v>139</v>
      </c>
      <c r="H150" s="222">
        <v>10.441000000000001</v>
      </c>
      <c r="I150" s="39"/>
      <c r="J150" s="223">
        <f>ROUND(I150*H150,2)</f>
        <v>0</v>
      </c>
      <c r="K150" s="224"/>
      <c r="L150" s="68"/>
      <c r="M150" s="225" t="s">
        <v>1</v>
      </c>
      <c r="N150" s="226" t="s">
        <v>38</v>
      </c>
      <c r="O150" s="227">
        <v>4.4930000000000003</v>
      </c>
      <c r="P150" s="227">
        <f>O150*H150</f>
        <v>46.911413000000003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R150" s="229" t="s">
        <v>135</v>
      </c>
      <c r="AT150" s="229" t="s">
        <v>131</v>
      </c>
      <c r="AU150" s="229" t="s">
        <v>83</v>
      </c>
      <c r="AY150" s="53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53" t="s">
        <v>81</v>
      </c>
      <c r="BK150" s="230">
        <f>ROUND(I150*H150,2)</f>
        <v>0</v>
      </c>
      <c r="BL150" s="53" t="s">
        <v>135</v>
      </c>
      <c r="BM150" s="229" t="s">
        <v>161</v>
      </c>
    </row>
    <row r="151" spans="1:65" s="231" customFormat="1" x14ac:dyDescent="0.2">
      <c r="B151" s="232"/>
      <c r="D151" s="233" t="s">
        <v>141</v>
      </c>
      <c r="E151" s="234" t="s">
        <v>1</v>
      </c>
      <c r="F151" s="235" t="s">
        <v>162</v>
      </c>
      <c r="H151" s="236">
        <v>0.374</v>
      </c>
      <c r="L151" s="232"/>
      <c r="M151" s="237"/>
      <c r="N151" s="238"/>
      <c r="O151" s="238"/>
      <c r="P151" s="238"/>
      <c r="Q151" s="238"/>
      <c r="R151" s="238"/>
      <c r="S151" s="238"/>
      <c r="T151" s="239"/>
      <c r="AT151" s="234" t="s">
        <v>141</v>
      </c>
      <c r="AU151" s="234" t="s">
        <v>83</v>
      </c>
      <c r="AV151" s="231" t="s">
        <v>83</v>
      </c>
      <c r="AW151" s="231" t="s">
        <v>29</v>
      </c>
      <c r="AX151" s="231" t="s">
        <v>73</v>
      </c>
      <c r="AY151" s="234" t="s">
        <v>129</v>
      </c>
    </row>
    <row r="152" spans="1:65" s="231" customFormat="1" x14ac:dyDescent="0.2">
      <c r="B152" s="232"/>
      <c r="D152" s="233" t="s">
        <v>141</v>
      </c>
      <c r="E152" s="234" t="s">
        <v>1</v>
      </c>
      <c r="F152" s="235" t="s">
        <v>163</v>
      </c>
      <c r="H152" s="236">
        <v>9.6029999999999998</v>
      </c>
      <c r="L152" s="232"/>
      <c r="M152" s="237"/>
      <c r="N152" s="238"/>
      <c r="O152" s="238"/>
      <c r="P152" s="238"/>
      <c r="Q152" s="238"/>
      <c r="R152" s="238"/>
      <c r="S152" s="238"/>
      <c r="T152" s="239"/>
      <c r="AT152" s="234" t="s">
        <v>141</v>
      </c>
      <c r="AU152" s="234" t="s">
        <v>83</v>
      </c>
      <c r="AV152" s="231" t="s">
        <v>83</v>
      </c>
      <c r="AW152" s="231" t="s">
        <v>29</v>
      </c>
      <c r="AX152" s="231" t="s">
        <v>73</v>
      </c>
      <c r="AY152" s="234" t="s">
        <v>129</v>
      </c>
    </row>
    <row r="153" spans="1:65" s="231" customFormat="1" x14ac:dyDescent="0.2">
      <c r="B153" s="232"/>
      <c r="D153" s="233" t="s">
        <v>141</v>
      </c>
      <c r="E153" s="234" t="s">
        <v>1</v>
      </c>
      <c r="F153" s="235" t="s">
        <v>164</v>
      </c>
      <c r="H153" s="236">
        <v>0.46400000000000002</v>
      </c>
      <c r="L153" s="232"/>
      <c r="M153" s="237"/>
      <c r="N153" s="238"/>
      <c r="O153" s="238"/>
      <c r="P153" s="238"/>
      <c r="Q153" s="238"/>
      <c r="R153" s="238"/>
      <c r="S153" s="238"/>
      <c r="T153" s="239"/>
      <c r="AT153" s="234" t="s">
        <v>141</v>
      </c>
      <c r="AU153" s="234" t="s">
        <v>83</v>
      </c>
      <c r="AV153" s="231" t="s">
        <v>83</v>
      </c>
      <c r="AW153" s="231" t="s">
        <v>29</v>
      </c>
      <c r="AX153" s="231" t="s">
        <v>73</v>
      </c>
      <c r="AY153" s="234" t="s">
        <v>129</v>
      </c>
    </row>
    <row r="154" spans="1:65" s="240" customFormat="1" x14ac:dyDescent="0.2">
      <c r="B154" s="241"/>
      <c r="D154" s="233" t="s">
        <v>141</v>
      </c>
      <c r="E154" s="242" t="s">
        <v>1</v>
      </c>
      <c r="F154" s="243" t="s">
        <v>152</v>
      </c>
      <c r="H154" s="244">
        <v>10.441000000000001</v>
      </c>
      <c r="L154" s="241"/>
      <c r="M154" s="245"/>
      <c r="N154" s="246"/>
      <c r="O154" s="246"/>
      <c r="P154" s="246"/>
      <c r="Q154" s="246"/>
      <c r="R154" s="246"/>
      <c r="S154" s="246"/>
      <c r="T154" s="247"/>
      <c r="AT154" s="242" t="s">
        <v>141</v>
      </c>
      <c r="AU154" s="242" t="s">
        <v>83</v>
      </c>
      <c r="AV154" s="240" t="s">
        <v>135</v>
      </c>
      <c r="AW154" s="240" t="s">
        <v>29</v>
      </c>
      <c r="AX154" s="240" t="s">
        <v>81</v>
      </c>
      <c r="AY154" s="242" t="s">
        <v>129</v>
      </c>
    </row>
    <row r="155" spans="1:65" s="73" customFormat="1" ht="21.75" customHeight="1" x14ac:dyDescent="0.2">
      <c r="A155" s="67"/>
      <c r="B155" s="68"/>
      <c r="C155" s="218" t="s">
        <v>165</v>
      </c>
      <c r="D155" s="218" t="s">
        <v>131</v>
      </c>
      <c r="E155" s="219" t="s">
        <v>166</v>
      </c>
      <c r="F155" s="220" t="s">
        <v>167</v>
      </c>
      <c r="G155" s="221" t="s">
        <v>139</v>
      </c>
      <c r="H155" s="222">
        <v>17</v>
      </c>
      <c r="I155" s="39"/>
      <c r="J155" s="223">
        <f>ROUND(I155*H155,2)</f>
        <v>0</v>
      </c>
      <c r="K155" s="224"/>
      <c r="L155" s="68"/>
      <c r="M155" s="225" t="s">
        <v>1</v>
      </c>
      <c r="N155" s="226" t="s">
        <v>38</v>
      </c>
      <c r="O155" s="227">
        <v>3.77</v>
      </c>
      <c r="P155" s="227">
        <f>O155*H155</f>
        <v>64.09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R155" s="229" t="s">
        <v>135</v>
      </c>
      <c r="AT155" s="229" t="s">
        <v>131</v>
      </c>
      <c r="AU155" s="229" t="s">
        <v>83</v>
      </c>
      <c r="AY155" s="53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53" t="s">
        <v>81</v>
      </c>
      <c r="BK155" s="230">
        <f>ROUND(I155*H155,2)</f>
        <v>0</v>
      </c>
      <c r="BL155" s="53" t="s">
        <v>135</v>
      </c>
      <c r="BM155" s="229" t="s">
        <v>168</v>
      </c>
    </row>
    <row r="156" spans="1:65" s="231" customFormat="1" x14ac:dyDescent="0.2">
      <c r="B156" s="232"/>
      <c r="D156" s="233" t="s">
        <v>141</v>
      </c>
      <c r="E156" s="234" t="s">
        <v>1</v>
      </c>
      <c r="F156" s="235" t="s">
        <v>169</v>
      </c>
      <c r="H156" s="236">
        <v>17</v>
      </c>
      <c r="L156" s="232"/>
      <c r="M156" s="237"/>
      <c r="N156" s="238"/>
      <c r="O156" s="238"/>
      <c r="P156" s="238"/>
      <c r="Q156" s="238"/>
      <c r="R156" s="238"/>
      <c r="S156" s="238"/>
      <c r="T156" s="239"/>
      <c r="AT156" s="234" t="s">
        <v>141</v>
      </c>
      <c r="AU156" s="234" t="s">
        <v>83</v>
      </c>
      <c r="AV156" s="231" t="s">
        <v>83</v>
      </c>
      <c r="AW156" s="231" t="s">
        <v>29</v>
      </c>
      <c r="AX156" s="231" t="s">
        <v>81</v>
      </c>
      <c r="AY156" s="234" t="s">
        <v>129</v>
      </c>
    </row>
    <row r="157" spans="1:65" s="73" customFormat="1" ht="21.75" customHeight="1" x14ac:dyDescent="0.2">
      <c r="A157" s="67"/>
      <c r="B157" s="68"/>
      <c r="C157" s="218" t="s">
        <v>170</v>
      </c>
      <c r="D157" s="218" t="s">
        <v>131</v>
      </c>
      <c r="E157" s="219" t="s">
        <v>171</v>
      </c>
      <c r="F157" s="220" t="s">
        <v>172</v>
      </c>
      <c r="G157" s="221" t="s">
        <v>139</v>
      </c>
      <c r="H157" s="222">
        <v>0.28799999999999998</v>
      </c>
      <c r="I157" s="39"/>
      <c r="J157" s="223">
        <f>ROUND(I157*H157,2)</f>
        <v>0</v>
      </c>
      <c r="K157" s="224"/>
      <c r="L157" s="68"/>
      <c r="M157" s="225" t="s">
        <v>1</v>
      </c>
      <c r="N157" s="226" t="s">
        <v>38</v>
      </c>
      <c r="O157" s="227">
        <v>7.133</v>
      </c>
      <c r="P157" s="227">
        <f>O157*H157</f>
        <v>2.0543039999999997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R157" s="229" t="s">
        <v>135</v>
      </c>
      <c r="AT157" s="229" t="s">
        <v>131</v>
      </c>
      <c r="AU157" s="229" t="s">
        <v>83</v>
      </c>
      <c r="AY157" s="53" t="s">
        <v>129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53" t="s">
        <v>81</v>
      </c>
      <c r="BK157" s="230">
        <f>ROUND(I157*H157,2)</f>
        <v>0</v>
      </c>
      <c r="BL157" s="53" t="s">
        <v>135</v>
      </c>
      <c r="BM157" s="229" t="s">
        <v>173</v>
      </c>
    </row>
    <row r="158" spans="1:65" s="231" customFormat="1" x14ac:dyDescent="0.2">
      <c r="B158" s="232"/>
      <c r="D158" s="233" t="s">
        <v>141</v>
      </c>
      <c r="E158" s="234" t="s">
        <v>1</v>
      </c>
      <c r="F158" s="235" t="s">
        <v>174</v>
      </c>
      <c r="H158" s="236">
        <v>0.28799999999999998</v>
      </c>
      <c r="L158" s="232"/>
      <c r="M158" s="237"/>
      <c r="N158" s="238"/>
      <c r="O158" s="238"/>
      <c r="P158" s="238"/>
      <c r="Q158" s="238"/>
      <c r="R158" s="238"/>
      <c r="S158" s="238"/>
      <c r="T158" s="239"/>
      <c r="AT158" s="234" t="s">
        <v>141</v>
      </c>
      <c r="AU158" s="234" t="s">
        <v>83</v>
      </c>
      <c r="AV158" s="231" t="s">
        <v>83</v>
      </c>
      <c r="AW158" s="231" t="s">
        <v>29</v>
      </c>
      <c r="AX158" s="231" t="s">
        <v>81</v>
      </c>
      <c r="AY158" s="234" t="s">
        <v>129</v>
      </c>
    </row>
    <row r="159" spans="1:65" s="73" customFormat="1" ht="33" customHeight="1" x14ac:dyDescent="0.2">
      <c r="A159" s="67"/>
      <c r="B159" s="68"/>
      <c r="C159" s="218" t="s">
        <v>175</v>
      </c>
      <c r="D159" s="218" t="s">
        <v>131</v>
      </c>
      <c r="E159" s="219" t="s">
        <v>176</v>
      </c>
      <c r="F159" s="220" t="s">
        <v>177</v>
      </c>
      <c r="G159" s="221" t="s">
        <v>139</v>
      </c>
      <c r="H159" s="222">
        <v>27.728999999999999</v>
      </c>
      <c r="I159" s="39"/>
      <c r="J159" s="223">
        <f>ROUND(I159*H159,2)</f>
        <v>0</v>
      </c>
      <c r="K159" s="224"/>
      <c r="L159" s="68"/>
      <c r="M159" s="225" t="s">
        <v>1</v>
      </c>
      <c r="N159" s="226" t="s">
        <v>38</v>
      </c>
      <c r="O159" s="227">
        <v>0.29099999999999998</v>
      </c>
      <c r="P159" s="227">
        <f>O159*H159</f>
        <v>8.0691389999999998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R159" s="229" t="s">
        <v>135</v>
      </c>
      <c r="AT159" s="229" t="s">
        <v>131</v>
      </c>
      <c r="AU159" s="229" t="s">
        <v>83</v>
      </c>
      <c r="AY159" s="53" t="s">
        <v>129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53" t="s">
        <v>81</v>
      </c>
      <c r="BK159" s="230">
        <f>ROUND(I159*H159,2)</f>
        <v>0</v>
      </c>
      <c r="BL159" s="53" t="s">
        <v>135</v>
      </c>
      <c r="BM159" s="229" t="s">
        <v>178</v>
      </c>
    </row>
    <row r="160" spans="1:65" s="231" customFormat="1" x14ac:dyDescent="0.2">
      <c r="B160" s="232"/>
      <c r="D160" s="233" t="s">
        <v>141</v>
      </c>
      <c r="E160" s="234" t="s">
        <v>1</v>
      </c>
      <c r="F160" s="235" t="s">
        <v>179</v>
      </c>
      <c r="H160" s="236">
        <v>27.728999999999999</v>
      </c>
      <c r="L160" s="232"/>
      <c r="M160" s="237"/>
      <c r="N160" s="238"/>
      <c r="O160" s="238"/>
      <c r="P160" s="238"/>
      <c r="Q160" s="238"/>
      <c r="R160" s="238"/>
      <c r="S160" s="238"/>
      <c r="T160" s="239"/>
      <c r="AT160" s="234" t="s">
        <v>141</v>
      </c>
      <c r="AU160" s="234" t="s">
        <v>83</v>
      </c>
      <c r="AV160" s="231" t="s">
        <v>83</v>
      </c>
      <c r="AW160" s="231" t="s">
        <v>29</v>
      </c>
      <c r="AX160" s="231" t="s">
        <v>81</v>
      </c>
      <c r="AY160" s="234" t="s">
        <v>129</v>
      </c>
    </row>
    <row r="161" spans="1:65" s="73" customFormat="1" ht="33" customHeight="1" x14ac:dyDescent="0.2">
      <c r="A161" s="67"/>
      <c r="B161" s="68"/>
      <c r="C161" s="218" t="s">
        <v>180</v>
      </c>
      <c r="D161" s="218" t="s">
        <v>131</v>
      </c>
      <c r="E161" s="219" t="s">
        <v>181</v>
      </c>
      <c r="F161" s="220" t="s">
        <v>182</v>
      </c>
      <c r="G161" s="221" t="s">
        <v>139</v>
      </c>
      <c r="H161" s="222">
        <v>110.916</v>
      </c>
      <c r="I161" s="39"/>
      <c r="J161" s="223">
        <f>ROUND(I161*H161,2)</f>
        <v>0</v>
      </c>
      <c r="K161" s="224"/>
      <c r="L161" s="68"/>
      <c r="M161" s="225" t="s">
        <v>1</v>
      </c>
      <c r="N161" s="226" t="s">
        <v>38</v>
      </c>
      <c r="O161" s="227">
        <v>0.316</v>
      </c>
      <c r="P161" s="227">
        <f>O161*H161</f>
        <v>35.049455999999999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R161" s="229" t="s">
        <v>135</v>
      </c>
      <c r="AT161" s="229" t="s">
        <v>131</v>
      </c>
      <c r="AU161" s="229" t="s">
        <v>83</v>
      </c>
      <c r="AY161" s="53" t="s">
        <v>129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53" t="s">
        <v>81</v>
      </c>
      <c r="BK161" s="230">
        <f>ROUND(I161*H161,2)</f>
        <v>0</v>
      </c>
      <c r="BL161" s="53" t="s">
        <v>135</v>
      </c>
      <c r="BM161" s="229" t="s">
        <v>183</v>
      </c>
    </row>
    <row r="162" spans="1:65" s="231" customFormat="1" x14ac:dyDescent="0.2">
      <c r="B162" s="232"/>
      <c r="D162" s="233" t="s">
        <v>141</v>
      </c>
      <c r="E162" s="234" t="s">
        <v>1</v>
      </c>
      <c r="F162" s="235" t="s">
        <v>184</v>
      </c>
      <c r="H162" s="236">
        <v>110.916</v>
      </c>
      <c r="L162" s="232"/>
      <c r="M162" s="237"/>
      <c r="N162" s="238"/>
      <c r="O162" s="238"/>
      <c r="P162" s="238"/>
      <c r="Q162" s="238"/>
      <c r="R162" s="238"/>
      <c r="S162" s="238"/>
      <c r="T162" s="239"/>
      <c r="AT162" s="234" t="s">
        <v>141</v>
      </c>
      <c r="AU162" s="234" t="s">
        <v>83</v>
      </c>
      <c r="AV162" s="231" t="s">
        <v>83</v>
      </c>
      <c r="AW162" s="231" t="s">
        <v>29</v>
      </c>
      <c r="AX162" s="231" t="s">
        <v>81</v>
      </c>
      <c r="AY162" s="234" t="s">
        <v>129</v>
      </c>
    </row>
    <row r="163" spans="1:65" s="73" customFormat="1" ht="21.75" customHeight="1" x14ac:dyDescent="0.2">
      <c r="A163" s="67"/>
      <c r="B163" s="68"/>
      <c r="C163" s="218" t="s">
        <v>185</v>
      </c>
      <c r="D163" s="218" t="s">
        <v>131</v>
      </c>
      <c r="E163" s="219" t="s">
        <v>186</v>
      </c>
      <c r="F163" s="220" t="s">
        <v>187</v>
      </c>
      <c r="G163" s="221" t="s">
        <v>139</v>
      </c>
      <c r="H163" s="222">
        <v>37.74</v>
      </c>
      <c r="I163" s="39"/>
      <c r="J163" s="223">
        <f>ROUND(I163*H163,2)</f>
        <v>0</v>
      </c>
      <c r="K163" s="224"/>
      <c r="L163" s="68"/>
      <c r="M163" s="225" t="s">
        <v>1</v>
      </c>
      <c r="N163" s="226" t="s">
        <v>38</v>
      </c>
      <c r="O163" s="227">
        <v>7.0000000000000007E-2</v>
      </c>
      <c r="P163" s="227">
        <f>O163*H163</f>
        <v>2.6418000000000004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R163" s="229" t="s">
        <v>135</v>
      </c>
      <c r="AT163" s="229" t="s">
        <v>131</v>
      </c>
      <c r="AU163" s="229" t="s">
        <v>83</v>
      </c>
      <c r="AY163" s="53" t="s">
        <v>129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53" t="s">
        <v>81</v>
      </c>
      <c r="BK163" s="230">
        <f>ROUND(I163*H163,2)</f>
        <v>0</v>
      </c>
      <c r="BL163" s="53" t="s">
        <v>135</v>
      </c>
      <c r="BM163" s="229" t="s">
        <v>188</v>
      </c>
    </row>
    <row r="164" spans="1:65" s="248" customFormat="1" x14ac:dyDescent="0.2">
      <c r="B164" s="249"/>
      <c r="D164" s="233" t="s">
        <v>141</v>
      </c>
      <c r="E164" s="250" t="s">
        <v>1</v>
      </c>
      <c r="F164" s="251" t="s">
        <v>189</v>
      </c>
      <c r="H164" s="250" t="s">
        <v>1</v>
      </c>
      <c r="L164" s="249"/>
      <c r="M164" s="252"/>
      <c r="N164" s="253"/>
      <c r="O164" s="253"/>
      <c r="P164" s="253"/>
      <c r="Q164" s="253"/>
      <c r="R164" s="253"/>
      <c r="S164" s="253"/>
      <c r="T164" s="254"/>
      <c r="AT164" s="250" t="s">
        <v>141</v>
      </c>
      <c r="AU164" s="250" t="s">
        <v>83</v>
      </c>
      <c r="AV164" s="248" t="s">
        <v>81</v>
      </c>
      <c r="AW164" s="248" t="s">
        <v>29</v>
      </c>
      <c r="AX164" s="248" t="s">
        <v>73</v>
      </c>
      <c r="AY164" s="250" t="s">
        <v>129</v>
      </c>
    </row>
    <row r="165" spans="1:65" s="231" customFormat="1" x14ac:dyDescent="0.2">
      <c r="B165" s="232"/>
      <c r="D165" s="233" t="s">
        <v>141</v>
      </c>
      <c r="E165" s="234" t="s">
        <v>1</v>
      </c>
      <c r="F165" s="235" t="s">
        <v>190</v>
      </c>
      <c r="H165" s="236">
        <v>13.24</v>
      </c>
      <c r="L165" s="232"/>
      <c r="M165" s="237"/>
      <c r="N165" s="238"/>
      <c r="O165" s="238"/>
      <c r="P165" s="238"/>
      <c r="Q165" s="238"/>
      <c r="R165" s="238"/>
      <c r="S165" s="238"/>
      <c r="T165" s="239"/>
      <c r="AT165" s="234" t="s">
        <v>141</v>
      </c>
      <c r="AU165" s="234" t="s">
        <v>83</v>
      </c>
      <c r="AV165" s="231" t="s">
        <v>83</v>
      </c>
      <c r="AW165" s="231" t="s">
        <v>29</v>
      </c>
      <c r="AX165" s="231" t="s">
        <v>73</v>
      </c>
      <c r="AY165" s="234" t="s">
        <v>129</v>
      </c>
    </row>
    <row r="166" spans="1:65" s="231" customFormat="1" x14ac:dyDescent="0.2">
      <c r="B166" s="232"/>
      <c r="D166" s="233" t="s">
        <v>141</v>
      </c>
      <c r="E166" s="234" t="s">
        <v>1</v>
      </c>
      <c r="F166" s="235" t="s">
        <v>191</v>
      </c>
      <c r="H166" s="236">
        <v>24.5</v>
      </c>
      <c r="L166" s="232"/>
      <c r="M166" s="237"/>
      <c r="N166" s="238"/>
      <c r="O166" s="238"/>
      <c r="P166" s="238"/>
      <c r="Q166" s="238"/>
      <c r="R166" s="238"/>
      <c r="S166" s="238"/>
      <c r="T166" s="239"/>
      <c r="AT166" s="234" t="s">
        <v>141</v>
      </c>
      <c r="AU166" s="234" t="s">
        <v>83</v>
      </c>
      <c r="AV166" s="231" t="s">
        <v>83</v>
      </c>
      <c r="AW166" s="231" t="s">
        <v>29</v>
      </c>
      <c r="AX166" s="231" t="s">
        <v>73</v>
      </c>
      <c r="AY166" s="234" t="s">
        <v>129</v>
      </c>
    </row>
    <row r="167" spans="1:65" s="240" customFormat="1" x14ac:dyDescent="0.2">
      <c r="B167" s="241"/>
      <c r="D167" s="233" t="s">
        <v>141</v>
      </c>
      <c r="E167" s="242" t="s">
        <v>1</v>
      </c>
      <c r="F167" s="243" t="s">
        <v>152</v>
      </c>
      <c r="H167" s="244">
        <v>37.74</v>
      </c>
      <c r="L167" s="241"/>
      <c r="M167" s="245"/>
      <c r="N167" s="246"/>
      <c r="O167" s="246"/>
      <c r="P167" s="246"/>
      <c r="Q167" s="246"/>
      <c r="R167" s="246"/>
      <c r="S167" s="246"/>
      <c r="T167" s="247"/>
      <c r="AT167" s="242" t="s">
        <v>141</v>
      </c>
      <c r="AU167" s="242" t="s">
        <v>83</v>
      </c>
      <c r="AV167" s="240" t="s">
        <v>135</v>
      </c>
      <c r="AW167" s="240" t="s">
        <v>29</v>
      </c>
      <c r="AX167" s="240" t="s">
        <v>81</v>
      </c>
      <c r="AY167" s="242" t="s">
        <v>129</v>
      </c>
    </row>
    <row r="168" spans="1:65" s="73" customFormat="1" ht="21.75" customHeight="1" x14ac:dyDescent="0.2">
      <c r="A168" s="67"/>
      <c r="B168" s="68"/>
      <c r="C168" s="218" t="s">
        <v>192</v>
      </c>
      <c r="D168" s="218" t="s">
        <v>131</v>
      </c>
      <c r="E168" s="219" t="s">
        <v>193</v>
      </c>
      <c r="F168" s="220" t="s">
        <v>194</v>
      </c>
      <c r="G168" s="221" t="s">
        <v>139</v>
      </c>
      <c r="H168" s="222">
        <v>38.588999999999999</v>
      </c>
      <c r="I168" s="39"/>
      <c r="J168" s="223">
        <f>ROUND(I168*H168,2)</f>
        <v>0</v>
      </c>
      <c r="K168" s="224"/>
      <c r="L168" s="68"/>
      <c r="M168" s="225" t="s">
        <v>1</v>
      </c>
      <c r="N168" s="226" t="s">
        <v>38</v>
      </c>
      <c r="O168" s="227">
        <v>8.6999999999999994E-2</v>
      </c>
      <c r="P168" s="227">
        <f>O168*H168</f>
        <v>3.3572429999999995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R168" s="229" t="s">
        <v>135</v>
      </c>
      <c r="AT168" s="229" t="s">
        <v>131</v>
      </c>
      <c r="AU168" s="229" t="s">
        <v>83</v>
      </c>
      <c r="AY168" s="53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53" t="s">
        <v>81</v>
      </c>
      <c r="BK168" s="230">
        <f>ROUND(I168*H168,2)</f>
        <v>0</v>
      </c>
      <c r="BL168" s="53" t="s">
        <v>135</v>
      </c>
      <c r="BM168" s="229" t="s">
        <v>195</v>
      </c>
    </row>
    <row r="169" spans="1:65" s="231" customFormat="1" x14ac:dyDescent="0.2">
      <c r="B169" s="232"/>
      <c r="D169" s="233" t="s">
        <v>141</v>
      </c>
      <c r="E169" s="234" t="s">
        <v>1</v>
      </c>
      <c r="F169" s="235" t="s">
        <v>196</v>
      </c>
      <c r="H169" s="236">
        <v>10.441000000000001</v>
      </c>
      <c r="L169" s="232"/>
      <c r="M169" s="237"/>
      <c r="N169" s="238"/>
      <c r="O169" s="238"/>
      <c r="P169" s="238"/>
      <c r="Q169" s="238"/>
      <c r="R169" s="238"/>
      <c r="S169" s="238"/>
      <c r="T169" s="239"/>
      <c r="AT169" s="234" t="s">
        <v>141</v>
      </c>
      <c r="AU169" s="234" t="s">
        <v>83</v>
      </c>
      <c r="AV169" s="231" t="s">
        <v>83</v>
      </c>
      <c r="AW169" s="231" t="s">
        <v>29</v>
      </c>
      <c r="AX169" s="231" t="s">
        <v>73</v>
      </c>
      <c r="AY169" s="234" t="s">
        <v>129</v>
      </c>
    </row>
    <row r="170" spans="1:65" s="231" customFormat="1" x14ac:dyDescent="0.2">
      <c r="B170" s="232"/>
      <c r="D170" s="233" t="s">
        <v>141</v>
      </c>
      <c r="E170" s="234" t="s">
        <v>1</v>
      </c>
      <c r="F170" s="235" t="s">
        <v>197</v>
      </c>
      <c r="H170" s="236">
        <v>17</v>
      </c>
      <c r="L170" s="232"/>
      <c r="M170" s="237"/>
      <c r="N170" s="238"/>
      <c r="O170" s="238"/>
      <c r="P170" s="238"/>
      <c r="Q170" s="238"/>
      <c r="R170" s="238"/>
      <c r="S170" s="238"/>
      <c r="T170" s="239"/>
      <c r="AT170" s="234" t="s">
        <v>141</v>
      </c>
      <c r="AU170" s="234" t="s">
        <v>83</v>
      </c>
      <c r="AV170" s="231" t="s">
        <v>83</v>
      </c>
      <c r="AW170" s="231" t="s">
        <v>29</v>
      </c>
      <c r="AX170" s="231" t="s">
        <v>73</v>
      </c>
      <c r="AY170" s="234" t="s">
        <v>129</v>
      </c>
    </row>
    <row r="171" spans="1:65" s="231" customFormat="1" x14ac:dyDescent="0.2">
      <c r="B171" s="232"/>
      <c r="D171" s="233" t="s">
        <v>141</v>
      </c>
      <c r="E171" s="234" t="s">
        <v>1</v>
      </c>
      <c r="F171" s="235" t="s">
        <v>198</v>
      </c>
      <c r="H171" s="236">
        <v>0.28799999999999998</v>
      </c>
      <c r="L171" s="232"/>
      <c r="M171" s="237"/>
      <c r="N171" s="238"/>
      <c r="O171" s="238"/>
      <c r="P171" s="238"/>
      <c r="Q171" s="238"/>
      <c r="R171" s="238"/>
      <c r="S171" s="238"/>
      <c r="T171" s="239"/>
      <c r="AT171" s="234" t="s">
        <v>141</v>
      </c>
      <c r="AU171" s="234" t="s">
        <v>83</v>
      </c>
      <c r="AV171" s="231" t="s">
        <v>83</v>
      </c>
      <c r="AW171" s="231" t="s">
        <v>29</v>
      </c>
      <c r="AX171" s="231" t="s">
        <v>73</v>
      </c>
      <c r="AY171" s="234" t="s">
        <v>129</v>
      </c>
    </row>
    <row r="172" spans="1:65" s="231" customFormat="1" x14ac:dyDescent="0.2">
      <c r="B172" s="232"/>
      <c r="D172" s="233" t="s">
        <v>141</v>
      </c>
      <c r="E172" s="234" t="s">
        <v>1</v>
      </c>
      <c r="F172" s="235" t="s">
        <v>199</v>
      </c>
      <c r="H172" s="236">
        <v>10.86</v>
      </c>
      <c r="L172" s="232"/>
      <c r="M172" s="237"/>
      <c r="N172" s="238"/>
      <c r="O172" s="238"/>
      <c r="P172" s="238"/>
      <c r="Q172" s="238"/>
      <c r="R172" s="238"/>
      <c r="S172" s="238"/>
      <c r="T172" s="239"/>
      <c r="AT172" s="234" t="s">
        <v>141</v>
      </c>
      <c r="AU172" s="234" t="s">
        <v>83</v>
      </c>
      <c r="AV172" s="231" t="s">
        <v>83</v>
      </c>
      <c r="AW172" s="231" t="s">
        <v>29</v>
      </c>
      <c r="AX172" s="231" t="s">
        <v>73</v>
      </c>
      <c r="AY172" s="234" t="s">
        <v>129</v>
      </c>
    </row>
    <row r="173" spans="1:65" s="240" customFormat="1" x14ac:dyDescent="0.2">
      <c r="B173" s="241"/>
      <c r="D173" s="233" t="s">
        <v>141</v>
      </c>
      <c r="E173" s="242" t="s">
        <v>1</v>
      </c>
      <c r="F173" s="243" t="s">
        <v>152</v>
      </c>
      <c r="H173" s="244">
        <v>38.588999999999999</v>
      </c>
      <c r="L173" s="241"/>
      <c r="M173" s="245"/>
      <c r="N173" s="246"/>
      <c r="O173" s="246"/>
      <c r="P173" s="246"/>
      <c r="Q173" s="246"/>
      <c r="R173" s="246"/>
      <c r="S173" s="246"/>
      <c r="T173" s="247"/>
      <c r="AT173" s="242" t="s">
        <v>141</v>
      </c>
      <c r="AU173" s="242" t="s">
        <v>83</v>
      </c>
      <c r="AV173" s="240" t="s">
        <v>135</v>
      </c>
      <c r="AW173" s="240" t="s">
        <v>29</v>
      </c>
      <c r="AX173" s="240" t="s">
        <v>81</v>
      </c>
      <c r="AY173" s="242" t="s">
        <v>129</v>
      </c>
    </row>
    <row r="174" spans="1:65" s="73" customFormat="1" ht="33" customHeight="1" x14ac:dyDescent="0.2">
      <c r="A174" s="67"/>
      <c r="B174" s="68"/>
      <c r="C174" s="218" t="s">
        <v>200</v>
      </c>
      <c r="D174" s="218" t="s">
        <v>131</v>
      </c>
      <c r="E174" s="219" t="s">
        <v>201</v>
      </c>
      <c r="F174" s="220" t="s">
        <v>202</v>
      </c>
      <c r="G174" s="221" t="s">
        <v>139</v>
      </c>
      <c r="H174" s="222">
        <v>385.89</v>
      </c>
      <c r="I174" s="39"/>
      <c r="J174" s="223">
        <f>ROUND(I174*H174,2)</f>
        <v>0</v>
      </c>
      <c r="K174" s="224"/>
      <c r="L174" s="68"/>
      <c r="M174" s="225" t="s">
        <v>1</v>
      </c>
      <c r="N174" s="226" t="s">
        <v>38</v>
      </c>
      <c r="O174" s="227">
        <v>5.0000000000000001E-3</v>
      </c>
      <c r="P174" s="227">
        <f>O174*H174</f>
        <v>1.9294499999999999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R174" s="229" t="s">
        <v>135</v>
      </c>
      <c r="AT174" s="229" t="s">
        <v>131</v>
      </c>
      <c r="AU174" s="229" t="s">
        <v>83</v>
      </c>
      <c r="AY174" s="53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53" t="s">
        <v>81</v>
      </c>
      <c r="BK174" s="230">
        <f>ROUND(I174*H174,2)</f>
        <v>0</v>
      </c>
      <c r="BL174" s="53" t="s">
        <v>135</v>
      </c>
      <c r="BM174" s="229" t="s">
        <v>203</v>
      </c>
    </row>
    <row r="175" spans="1:65" s="231" customFormat="1" x14ac:dyDescent="0.2">
      <c r="B175" s="232"/>
      <c r="D175" s="233" t="s">
        <v>141</v>
      </c>
      <c r="E175" s="234" t="s">
        <v>1</v>
      </c>
      <c r="F175" s="235" t="s">
        <v>204</v>
      </c>
      <c r="H175" s="236">
        <v>385.89</v>
      </c>
      <c r="L175" s="232"/>
      <c r="M175" s="237"/>
      <c r="N175" s="238"/>
      <c r="O175" s="238"/>
      <c r="P175" s="238"/>
      <c r="Q175" s="238"/>
      <c r="R175" s="238"/>
      <c r="S175" s="238"/>
      <c r="T175" s="239"/>
      <c r="AT175" s="234" t="s">
        <v>141</v>
      </c>
      <c r="AU175" s="234" t="s">
        <v>83</v>
      </c>
      <c r="AV175" s="231" t="s">
        <v>83</v>
      </c>
      <c r="AW175" s="231" t="s">
        <v>29</v>
      </c>
      <c r="AX175" s="231" t="s">
        <v>81</v>
      </c>
      <c r="AY175" s="234" t="s">
        <v>129</v>
      </c>
    </row>
    <row r="176" spans="1:65" s="73" customFormat="1" ht="21.75" customHeight="1" x14ac:dyDescent="0.2">
      <c r="A176" s="67"/>
      <c r="B176" s="68"/>
      <c r="C176" s="218" t="s">
        <v>205</v>
      </c>
      <c r="D176" s="218" t="s">
        <v>131</v>
      </c>
      <c r="E176" s="219" t="s">
        <v>206</v>
      </c>
      <c r="F176" s="220" t="s">
        <v>207</v>
      </c>
      <c r="G176" s="221" t="s">
        <v>139</v>
      </c>
      <c r="H176" s="222">
        <v>37.74</v>
      </c>
      <c r="I176" s="39"/>
      <c r="J176" s="223">
        <f>ROUND(I176*H176,2)</f>
        <v>0</v>
      </c>
      <c r="K176" s="224"/>
      <c r="L176" s="68"/>
      <c r="M176" s="225" t="s">
        <v>1</v>
      </c>
      <c r="N176" s="226" t="s">
        <v>38</v>
      </c>
      <c r="O176" s="227">
        <v>0.19700000000000001</v>
      </c>
      <c r="P176" s="227">
        <f>O176*H176</f>
        <v>7.4347800000000008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R176" s="229" t="s">
        <v>135</v>
      </c>
      <c r="AT176" s="229" t="s">
        <v>131</v>
      </c>
      <c r="AU176" s="229" t="s">
        <v>83</v>
      </c>
      <c r="AY176" s="53" t="s">
        <v>129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53" t="s">
        <v>81</v>
      </c>
      <c r="BK176" s="230">
        <f>ROUND(I176*H176,2)</f>
        <v>0</v>
      </c>
      <c r="BL176" s="53" t="s">
        <v>135</v>
      </c>
      <c r="BM176" s="229" t="s">
        <v>208</v>
      </c>
    </row>
    <row r="177" spans="1:65" s="248" customFormat="1" x14ac:dyDescent="0.2">
      <c r="B177" s="249"/>
      <c r="D177" s="233" t="s">
        <v>141</v>
      </c>
      <c r="E177" s="250" t="s">
        <v>1</v>
      </c>
      <c r="F177" s="251" t="s">
        <v>209</v>
      </c>
      <c r="H177" s="250" t="s">
        <v>1</v>
      </c>
      <c r="L177" s="249"/>
      <c r="M177" s="252"/>
      <c r="N177" s="253"/>
      <c r="O177" s="253"/>
      <c r="P177" s="253"/>
      <c r="Q177" s="253"/>
      <c r="R177" s="253"/>
      <c r="S177" s="253"/>
      <c r="T177" s="254"/>
      <c r="AT177" s="250" t="s">
        <v>141</v>
      </c>
      <c r="AU177" s="250" t="s">
        <v>83</v>
      </c>
      <c r="AV177" s="248" t="s">
        <v>81</v>
      </c>
      <c r="AW177" s="248" t="s">
        <v>29</v>
      </c>
      <c r="AX177" s="248" t="s">
        <v>73</v>
      </c>
      <c r="AY177" s="250" t="s">
        <v>129</v>
      </c>
    </row>
    <row r="178" spans="1:65" s="231" customFormat="1" x14ac:dyDescent="0.2">
      <c r="B178" s="232"/>
      <c r="D178" s="233" t="s">
        <v>141</v>
      </c>
      <c r="E178" s="234" t="s">
        <v>1</v>
      </c>
      <c r="F178" s="235" t="s">
        <v>190</v>
      </c>
      <c r="H178" s="236">
        <v>13.24</v>
      </c>
      <c r="L178" s="232"/>
      <c r="M178" s="237"/>
      <c r="N178" s="238"/>
      <c r="O178" s="238"/>
      <c r="P178" s="238"/>
      <c r="Q178" s="238"/>
      <c r="R178" s="238"/>
      <c r="S178" s="238"/>
      <c r="T178" s="239"/>
      <c r="AT178" s="234" t="s">
        <v>141</v>
      </c>
      <c r="AU178" s="234" t="s">
        <v>83</v>
      </c>
      <c r="AV178" s="231" t="s">
        <v>83</v>
      </c>
      <c r="AW178" s="231" t="s">
        <v>29</v>
      </c>
      <c r="AX178" s="231" t="s">
        <v>73</v>
      </c>
      <c r="AY178" s="234" t="s">
        <v>129</v>
      </c>
    </row>
    <row r="179" spans="1:65" s="231" customFormat="1" x14ac:dyDescent="0.2">
      <c r="B179" s="232"/>
      <c r="D179" s="233" t="s">
        <v>141</v>
      </c>
      <c r="E179" s="234" t="s">
        <v>1</v>
      </c>
      <c r="F179" s="235" t="s">
        <v>210</v>
      </c>
      <c r="H179" s="236">
        <v>24.5</v>
      </c>
      <c r="L179" s="232"/>
      <c r="M179" s="237"/>
      <c r="N179" s="238"/>
      <c r="O179" s="238"/>
      <c r="P179" s="238"/>
      <c r="Q179" s="238"/>
      <c r="R179" s="238"/>
      <c r="S179" s="238"/>
      <c r="T179" s="239"/>
      <c r="AT179" s="234" t="s">
        <v>141</v>
      </c>
      <c r="AU179" s="234" t="s">
        <v>83</v>
      </c>
      <c r="AV179" s="231" t="s">
        <v>83</v>
      </c>
      <c r="AW179" s="231" t="s">
        <v>29</v>
      </c>
      <c r="AX179" s="231" t="s">
        <v>73</v>
      </c>
      <c r="AY179" s="234" t="s">
        <v>129</v>
      </c>
    </row>
    <row r="180" spans="1:65" s="240" customFormat="1" x14ac:dyDescent="0.2">
      <c r="B180" s="241"/>
      <c r="D180" s="233" t="s">
        <v>141</v>
      </c>
      <c r="E180" s="242" t="s">
        <v>1</v>
      </c>
      <c r="F180" s="243" t="s">
        <v>152</v>
      </c>
      <c r="H180" s="244">
        <v>37.74</v>
      </c>
      <c r="L180" s="241"/>
      <c r="M180" s="245"/>
      <c r="N180" s="246"/>
      <c r="O180" s="246"/>
      <c r="P180" s="246"/>
      <c r="Q180" s="246"/>
      <c r="R180" s="246"/>
      <c r="S180" s="246"/>
      <c r="T180" s="247"/>
      <c r="AT180" s="242" t="s">
        <v>141</v>
      </c>
      <c r="AU180" s="242" t="s">
        <v>83</v>
      </c>
      <c r="AV180" s="240" t="s">
        <v>135</v>
      </c>
      <c r="AW180" s="240" t="s">
        <v>29</v>
      </c>
      <c r="AX180" s="240" t="s">
        <v>81</v>
      </c>
      <c r="AY180" s="242" t="s">
        <v>129</v>
      </c>
    </row>
    <row r="181" spans="1:65" s="73" customFormat="1" ht="21.75" customHeight="1" x14ac:dyDescent="0.2">
      <c r="A181" s="67"/>
      <c r="B181" s="68"/>
      <c r="C181" s="218" t="s">
        <v>8</v>
      </c>
      <c r="D181" s="218" t="s">
        <v>131</v>
      </c>
      <c r="E181" s="219" t="s">
        <v>211</v>
      </c>
      <c r="F181" s="220" t="s">
        <v>212</v>
      </c>
      <c r="G181" s="221" t="s">
        <v>213</v>
      </c>
      <c r="H181" s="222">
        <v>44.366</v>
      </c>
      <c r="I181" s="39"/>
      <c r="J181" s="223">
        <f>ROUND(I181*H181,2)</f>
        <v>0</v>
      </c>
      <c r="K181" s="224"/>
      <c r="L181" s="68"/>
      <c r="M181" s="225" t="s">
        <v>1</v>
      </c>
      <c r="N181" s="226" t="s">
        <v>38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R181" s="229" t="s">
        <v>135</v>
      </c>
      <c r="AT181" s="229" t="s">
        <v>131</v>
      </c>
      <c r="AU181" s="229" t="s">
        <v>83</v>
      </c>
      <c r="AY181" s="53" t="s">
        <v>129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53" t="s">
        <v>81</v>
      </c>
      <c r="BK181" s="230">
        <f>ROUND(I181*H181,2)</f>
        <v>0</v>
      </c>
      <c r="BL181" s="53" t="s">
        <v>135</v>
      </c>
      <c r="BM181" s="229" t="s">
        <v>214</v>
      </c>
    </row>
    <row r="182" spans="1:65" s="231" customFormat="1" x14ac:dyDescent="0.2">
      <c r="B182" s="232"/>
      <c r="D182" s="233" t="s">
        <v>141</v>
      </c>
      <c r="E182" s="234" t="s">
        <v>1</v>
      </c>
      <c r="F182" s="235" t="s">
        <v>215</v>
      </c>
      <c r="H182" s="236">
        <v>44.366</v>
      </c>
      <c r="L182" s="232"/>
      <c r="M182" s="237"/>
      <c r="N182" s="238"/>
      <c r="O182" s="238"/>
      <c r="P182" s="238"/>
      <c r="Q182" s="238"/>
      <c r="R182" s="238"/>
      <c r="S182" s="238"/>
      <c r="T182" s="239"/>
      <c r="AT182" s="234" t="s">
        <v>141</v>
      </c>
      <c r="AU182" s="234" t="s">
        <v>83</v>
      </c>
      <c r="AV182" s="231" t="s">
        <v>83</v>
      </c>
      <c r="AW182" s="231" t="s">
        <v>29</v>
      </c>
      <c r="AX182" s="231" t="s">
        <v>81</v>
      </c>
      <c r="AY182" s="234" t="s">
        <v>129</v>
      </c>
    </row>
    <row r="183" spans="1:65" s="73" customFormat="1" ht="16.5" customHeight="1" x14ac:dyDescent="0.2">
      <c r="A183" s="67"/>
      <c r="B183" s="68"/>
      <c r="C183" s="218" t="s">
        <v>216</v>
      </c>
      <c r="D183" s="218" t="s">
        <v>131</v>
      </c>
      <c r="E183" s="219" t="s">
        <v>217</v>
      </c>
      <c r="F183" s="220" t="s">
        <v>218</v>
      </c>
      <c r="G183" s="221" t="s">
        <v>139</v>
      </c>
      <c r="H183" s="222">
        <v>38.588999999999999</v>
      </c>
      <c r="I183" s="39"/>
      <c r="J183" s="223">
        <f>ROUND(I183*H183,2)</f>
        <v>0</v>
      </c>
      <c r="K183" s="224"/>
      <c r="L183" s="68"/>
      <c r="M183" s="225" t="s">
        <v>1</v>
      </c>
      <c r="N183" s="226" t="s">
        <v>38</v>
      </c>
      <c r="O183" s="227">
        <v>8.9999999999999993E-3</v>
      </c>
      <c r="P183" s="227">
        <f>O183*H183</f>
        <v>0.34730099999999997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R183" s="229" t="s">
        <v>135</v>
      </c>
      <c r="AT183" s="229" t="s">
        <v>131</v>
      </c>
      <c r="AU183" s="229" t="s">
        <v>83</v>
      </c>
      <c r="AY183" s="53" t="s">
        <v>129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53" t="s">
        <v>81</v>
      </c>
      <c r="BK183" s="230">
        <f>ROUND(I183*H183,2)</f>
        <v>0</v>
      </c>
      <c r="BL183" s="53" t="s">
        <v>135</v>
      </c>
      <c r="BM183" s="229" t="s">
        <v>219</v>
      </c>
    </row>
    <row r="184" spans="1:65" s="231" customFormat="1" x14ac:dyDescent="0.2">
      <c r="B184" s="232"/>
      <c r="D184" s="233" t="s">
        <v>141</v>
      </c>
      <c r="E184" s="234" t="s">
        <v>1</v>
      </c>
      <c r="F184" s="235" t="s">
        <v>196</v>
      </c>
      <c r="H184" s="236">
        <v>10.441000000000001</v>
      </c>
      <c r="L184" s="232"/>
      <c r="M184" s="237"/>
      <c r="N184" s="238"/>
      <c r="O184" s="238"/>
      <c r="P184" s="238"/>
      <c r="Q184" s="238"/>
      <c r="R184" s="238"/>
      <c r="S184" s="238"/>
      <c r="T184" s="239"/>
      <c r="AT184" s="234" t="s">
        <v>141</v>
      </c>
      <c r="AU184" s="234" t="s">
        <v>83</v>
      </c>
      <c r="AV184" s="231" t="s">
        <v>83</v>
      </c>
      <c r="AW184" s="231" t="s">
        <v>29</v>
      </c>
      <c r="AX184" s="231" t="s">
        <v>73</v>
      </c>
      <c r="AY184" s="234" t="s">
        <v>129</v>
      </c>
    </row>
    <row r="185" spans="1:65" s="231" customFormat="1" x14ac:dyDescent="0.2">
      <c r="B185" s="232"/>
      <c r="D185" s="233" t="s">
        <v>141</v>
      </c>
      <c r="E185" s="234" t="s">
        <v>1</v>
      </c>
      <c r="F185" s="235" t="s">
        <v>197</v>
      </c>
      <c r="H185" s="236">
        <v>17</v>
      </c>
      <c r="L185" s="232"/>
      <c r="M185" s="237"/>
      <c r="N185" s="238"/>
      <c r="O185" s="238"/>
      <c r="P185" s="238"/>
      <c r="Q185" s="238"/>
      <c r="R185" s="238"/>
      <c r="S185" s="238"/>
      <c r="T185" s="239"/>
      <c r="AT185" s="234" t="s">
        <v>141</v>
      </c>
      <c r="AU185" s="234" t="s">
        <v>83</v>
      </c>
      <c r="AV185" s="231" t="s">
        <v>83</v>
      </c>
      <c r="AW185" s="231" t="s">
        <v>29</v>
      </c>
      <c r="AX185" s="231" t="s">
        <v>73</v>
      </c>
      <c r="AY185" s="234" t="s">
        <v>129</v>
      </c>
    </row>
    <row r="186" spans="1:65" s="231" customFormat="1" x14ac:dyDescent="0.2">
      <c r="B186" s="232"/>
      <c r="D186" s="233" t="s">
        <v>141</v>
      </c>
      <c r="E186" s="234" t="s">
        <v>1</v>
      </c>
      <c r="F186" s="235" t="s">
        <v>198</v>
      </c>
      <c r="H186" s="236">
        <v>0.28799999999999998</v>
      </c>
      <c r="L186" s="232"/>
      <c r="M186" s="237"/>
      <c r="N186" s="238"/>
      <c r="O186" s="238"/>
      <c r="P186" s="238"/>
      <c r="Q186" s="238"/>
      <c r="R186" s="238"/>
      <c r="S186" s="238"/>
      <c r="T186" s="239"/>
      <c r="AT186" s="234" t="s">
        <v>141</v>
      </c>
      <c r="AU186" s="234" t="s">
        <v>83</v>
      </c>
      <c r="AV186" s="231" t="s">
        <v>83</v>
      </c>
      <c r="AW186" s="231" t="s">
        <v>29</v>
      </c>
      <c r="AX186" s="231" t="s">
        <v>73</v>
      </c>
      <c r="AY186" s="234" t="s">
        <v>129</v>
      </c>
    </row>
    <row r="187" spans="1:65" s="231" customFormat="1" x14ac:dyDescent="0.2">
      <c r="B187" s="232"/>
      <c r="D187" s="233" t="s">
        <v>141</v>
      </c>
      <c r="E187" s="234" t="s">
        <v>1</v>
      </c>
      <c r="F187" s="235" t="s">
        <v>199</v>
      </c>
      <c r="H187" s="236">
        <v>10.86</v>
      </c>
      <c r="L187" s="232"/>
      <c r="M187" s="237"/>
      <c r="N187" s="238"/>
      <c r="O187" s="238"/>
      <c r="P187" s="238"/>
      <c r="Q187" s="238"/>
      <c r="R187" s="238"/>
      <c r="S187" s="238"/>
      <c r="T187" s="239"/>
      <c r="AT187" s="234" t="s">
        <v>141</v>
      </c>
      <c r="AU187" s="234" t="s">
        <v>83</v>
      </c>
      <c r="AV187" s="231" t="s">
        <v>83</v>
      </c>
      <c r="AW187" s="231" t="s">
        <v>29</v>
      </c>
      <c r="AX187" s="231" t="s">
        <v>73</v>
      </c>
      <c r="AY187" s="234" t="s">
        <v>129</v>
      </c>
    </row>
    <row r="188" spans="1:65" s="240" customFormat="1" x14ac:dyDescent="0.2">
      <c r="B188" s="241"/>
      <c r="D188" s="233" t="s">
        <v>141</v>
      </c>
      <c r="E188" s="242" t="s">
        <v>1</v>
      </c>
      <c r="F188" s="243" t="s">
        <v>152</v>
      </c>
      <c r="H188" s="244">
        <v>38.588999999999999</v>
      </c>
      <c r="L188" s="241"/>
      <c r="M188" s="245"/>
      <c r="N188" s="246"/>
      <c r="O188" s="246"/>
      <c r="P188" s="246"/>
      <c r="Q188" s="246"/>
      <c r="R188" s="246"/>
      <c r="S188" s="246"/>
      <c r="T188" s="247"/>
      <c r="AT188" s="242" t="s">
        <v>141</v>
      </c>
      <c r="AU188" s="242" t="s">
        <v>83</v>
      </c>
      <c r="AV188" s="240" t="s">
        <v>135</v>
      </c>
      <c r="AW188" s="240" t="s">
        <v>29</v>
      </c>
      <c r="AX188" s="240" t="s">
        <v>81</v>
      </c>
      <c r="AY188" s="242" t="s">
        <v>129</v>
      </c>
    </row>
    <row r="189" spans="1:65" s="73" customFormat="1" ht="21.75" customHeight="1" x14ac:dyDescent="0.2">
      <c r="A189" s="67"/>
      <c r="B189" s="68"/>
      <c r="C189" s="218" t="s">
        <v>220</v>
      </c>
      <c r="D189" s="218" t="s">
        <v>131</v>
      </c>
      <c r="E189" s="219" t="s">
        <v>221</v>
      </c>
      <c r="F189" s="220" t="s">
        <v>222</v>
      </c>
      <c r="G189" s="221" t="s">
        <v>134</v>
      </c>
      <c r="H189" s="222">
        <v>66.2</v>
      </c>
      <c r="I189" s="39"/>
      <c r="J189" s="223">
        <f>ROUND(I189*H189,2)</f>
        <v>0</v>
      </c>
      <c r="K189" s="224"/>
      <c r="L189" s="68"/>
      <c r="M189" s="225" t="s">
        <v>1</v>
      </c>
      <c r="N189" s="226" t="s">
        <v>38</v>
      </c>
      <c r="O189" s="227">
        <v>0.66800000000000004</v>
      </c>
      <c r="P189" s="227">
        <f>O189*H189</f>
        <v>44.221600000000002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R189" s="229" t="s">
        <v>135</v>
      </c>
      <c r="AT189" s="229" t="s">
        <v>131</v>
      </c>
      <c r="AU189" s="229" t="s">
        <v>83</v>
      </c>
      <c r="AY189" s="53" t="s">
        <v>129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53" t="s">
        <v>81</v>
      </c>
      <c r="BK189" s="230">
        <f>ROUND(I189*H189,2)</f>
        <v>0</v>
      </c>
      <c r="BL189" s="53" t="s">
        <v>135</v>
      </c>
      <c r="BM189" s="229" t="s">
        <v>223</v>
      </c>
    </row>
    <row r="190" spans="1:65" s="231" customFormat="1" x14ac:dyDescent="0.2">
      <c r="B190" s="232"/>
      <c r="D190" s="233" t="s">
        <v>141</v>
      </c>
      <c r="E190" s="234" t="s">
        <v>1</v>
      </c>
      <c r="F190" s="235" t="s">
        <v>224</v>
      </c>
      <c r="H190" s="236">
        <v>66.2</v>
      </c>
      <c r="L190" s="232"/>
      <c r="M190" s="237"/>
      <c r="N190" s="238"/>
      <c r="O190" s="238"/>
      <c r="P190" s="238"/>
      <c r="Q190" s="238"/>
      <c r="R190" s="238"/>
      <c r="S190" s="238"/>
      <c r="T190" s="239"/>
      <c r="AT190" s="234" t="s">
        <v>141</v>
      </c>
      <c r="AU190" s="234" t="s">
        <v>83</v>
      </c>
      <c r="AV190" s="231" t="s">
        <v>83</v>
      </c>
      <c r="AW190" s="231" t="s">
        <v>29</v>
      </c>
      <c r="AX190" s="231" t="s">
        <v>81</v>
      </c>
      <c r="AY190" s="234" t="s">
        <v>129</v>
      </c>
    </row>
    <row r="191" spans="1:65" s="73" customFormat="1" ht="21.75" customHeight="1" x14ac:dyDescent="0.2">
      <c r="A191" s="67"/>
      <c r="B191" s="68"/>
      <c r="C191" s="218" t="s">
        <v>225</v>
      </c>
      <c r="D191" s="218" t="s">
        <v>131</v>
      </c>
      <c r="E191" s="219" t="s">
        <v>226</v>
      </c>
      <c r="F191" s="220" t="s">
        <v>227</v>
      </c>
      <c r="G191" s="221" t="s">
        <v>134</v>
      </c>
      <c r="H191" s="222">
        <v>98</v>
      </c>
      <c r="I191" s="39"/>
      <c r="J191" s="223">
        <f>ROUND(I191*H191,2)</f>
        <v>0</v>
      </c>
      <c r="K191" s="224"/>
      <c r="L191" s="68"/>
      <c r="M191" s="225" t="s">
        <v>1</v>
      </c>
      <c r="N191" s="226" t="s">
        <v>38</v>
      </c>
      <c r="O191" s="227">
        <v>0.875</v>
      </c>
      <c r="P191" s="227">
        <f>O191*H191</f>
        <v>85.75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67"/>
      <c r="V191" s="67"/>
      <c r="W191" s="67"/>
      <c r="X191" s="67"/>
      <c r="Y191" s="67"/>
      <c r="Z191" s="67"/>
      <c r="AA191" s="67"/>
      <c r="AB191" s="67"/>
      <c r="AC191" s="67"/>
      <c r="AD191" s="67"/>
      <c r="AE191" s="67"/>
      <c r="AR191" s="229" t="s">
        <v>135</v>
      </c>
      <c r="AT191" s="229" t="s">
        <v>131</v>
      </c>
      <c r="AU191" s="229" t="s">
        <v>83</v>
      </c>
      <c r="AY191" s="53" t="s">
        <v>129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53" t="s">
        <v>81</v>
      </c>
      <c r="BK191" s="230">
        <f>ROUND(I191*H191,2)</f>
        <v>0</v>
      </c>
      <c r="BL191" s="53" t="s">
        <v>135</v>
      </c>
      <c r="BM191" s="229" t="s">
        <v>228</v>
      </c>
    </row>
    <row r="192" spans="1:65" s="231" customFormat="1" x14ac:dyDescent="0.2">
      <c r="B192" s="232"/>
      <c r="D192" s="233" t="s">
        <v>141</v>
      </c>
      <c r="E192" s="234" t="s">
        <v>1</v>
      </c>
      <c r="F192" s="235" t="s">
        <v>229</v>
      </c>
      <c r="H192" s="236">
        <v>98</v>
      </c>
      <c r="L192" s="232"/>
      <c r="M192" s="237"/>
      <c r="N192" s="238"/>
      <c r="O192" s="238"/>
      <c r="P192" s="238"/>
      <c r="Q192" s="238"/>
      <c r="R192" s="238"/>
      <c r="S192" s="238"/>
      <c r="T192" s="239"/>
      <c r="AT192" s="234" t="s">
        <v>141</v>
      </c>
      <c r="AU192" s="234" t="s">
        <v>83</v>
      </c>
      <c r="AV192" s="231" t="s">
        <v>83</v>
      </c>
      <c r="AW192" s="231" t="s">
        <v>29</v>
      </c>
      <c r="AX192" s="231" t="s">
        <v>81</v>
      </c>
      <c r="AY192" s="234" t="s">
        <v>129</v>
      </c>
    </row>
    <row r="193" spans="1:65" s="73" customFormat="1" ht="21.75" customHeight="1" x14ac:dyDescent="0.2">
      <c r="A193" s="67"/>
      <c r="B193" s="68"/>
      <c r="C193" s="218" t="s">
        <v>230</v>
      </c>
      <c r="D193" s="218" t="s">
        <v>131</v>
      </c>
      <c r="E193" s="219" t="s">
        <v>231</v>
      </c>
      <c r="F193" s="220" t="s">
        <v>232</v>
      </c>
      <c r="G193" s="221" t="s">
        <v>134</v>
      </c>
      <c r="H193" s="222">
        <v>66.2</v>
      </c>
      <c r="I193" s="39"/>
      <c r="J193" s="223">
        <f>ROUND(I193*H193,2)</f>
        <v>0</v>
      </c>
      <c r="K193" s="224"/>
      <c r="L193" s="68"/>
      <c r="M193" s="225" t="s">
        <v>1</v>
      </c>
      <c r="N193" s="226" t="s">
        <v>38</v>
      </c>
      <c r="O193" s="227">
        <v>5.8000000000000003E-2</v>
      </c>
      <c r="P193" s="227">
        <f>O193*H193</f>
        <v>3.8396000000000003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67"/>
      <c r="V193" s="67"/>
      <c r="W193" s="67"/>
      <c r="X193" s="67"/>
      <c r="Y193" s="67"/>
      <c r="Z193" s="67"/>
      <c r="AA193" s="67"/>
      <c r="AB193" s="67"/>
      <c r="AC193" s="67"/>
      <c r="AD193" s="67"/>
      <c r="AE193" s="67"/>
      <c r="AR193" s="229" t="s">
        <v>135</v>
      </c>
      <c r="AT193" s="229" t="s">
        <v>131</v>
      </c>
      <c r="AU193" s="229" t="s">
        <v>83</v>
      </c>
      <c r="AY193" s="53" t="s">
        <v>129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53" t="s">
        <v>81</v>
      </c>
      <c r="BK193" s="230">
        <f>ROUND(I193*H193,2)</f>
        <v>0</v>
      </c>
      <c r="BL193" s="53" t="s">
        <v>135</v>
      </c>
      <c r="BM193" s="229" t="s">
        <v>233</v>
      </c>
    </row>
    <row r="194" spans="1:65" s="73" customFormat="1" ht="16.5" customHeight="1" x14ac:dyDescent="0.2">
      <c r="A194" s="67"/>
      <c r="B194" s="68"/>
      <c r="C194" s="255" t="s">
        <v>234</v>
      </c>
      <c r="D194" s="255" t="s">
        <v>235</v>
      </c>
      <c r="E194" s="256" t="s">
        <v>236</v>
      </c>
      <c r="F194" s="257" t="s">
        <v>237</v>
      </c>
      <c r="G194" s="258" t="s">
        <v>238</v>
      </c>
      <c r="H194" s="259">
        <v>1.986</v>
      </c>
      <c r="I194" s="40"/>
      <c r="J194" s="260">
        <f>ROUND(I194*H194,2)</f>
        <v>0</v>
      </c>
      <c r="K194" s="261"/>
      <c r="L194" s="262"/>
      <c r="M194" s="263" t="s">
        <v>1</v>
      </c>
      <c r="N194" s="264" t="s">
        <v>38</v>
      </c>
      <c r="O194" s="227">
        <v>0</v>
      </c>
      <c r="P194" s="227">
        <f>O194*H194</f>
        <v>0</v>
      </c>
      <c r="Q194" s="227">
        <v>1E-3</v>
      </c>
      <c r="R194" s="227">
        <f>Q194*H194</f>
        <v>1.9859999999999999E-3</v>
      </c>
      <c r="S194" s="227">
        <v>0</v>
      </c>
      <c r="T194" s="228">
        <f>S194*H194</f>
        <v>0</v>
      </c>
      <c r="U194" s="67"/>
      <c r="V194" s="67"/>
      <c r="W194" s="67"/>
      <c r="X194" s="67"/>
      <c r="Y194" s="67"/>
      <c r="Z194" s="67"/>
      <c r="AA194" s="67"/>
      <c r="AB194" s="67"/>
      <c r="AC194" s="67"/>
      <c r="AD194" s="67"/>
      <c r="AE194" s="67"/>
      <c r="AR194" s="229" t="s">
        <v>170</v>
      </c>
      <c r="AT194" s="229" t="s">
        <v>235</v>
      </c>
      <c r="AU194" s="229" t="s">
        <v>83</v>
      </c>
      <c r="AY194" s="53" t="s">
        <v>129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53" t="s">
        <v>81</v>
      </c>
      <c r="BK194" s="230">
        <f>ROUND(I194*H194,2)</f>
        <v>0</v>
      </c>
      <c r="BL194" s="53" t="s">
        <v>135</v>
      </c>
      <c r="BM194" s="229" t="s">
        <v>239</v>
      </c>
    </row>
    <row r="195" spans="1:65" s="231" customFormat="1" x14ac:dyDescent="0.2">
      <c r="B195" s="232"/>
      <c r="D195" s="233" t="s">
        <v>141</v>
      </c>
      <c r="E195" s="234" t="s">
        <v>1</v>
      </c>
      <c r="F195" s="235" t="s">
        <v>240</v>
      </c>
      <c r="H195" s="236">
        <v>1.986</v>
      </c>
      <c r="L195" s="232"/>
      <c r="M195" s="237"/>
      <c r="N195" s="238"/>
      <c r="O195" s="238"/>
      <c r="P195" s="238"/>
      <c r="Q195" s="238"/>
      <c r="R195" s="238"/>
      <c r="S195" s="238"/>
      <c r="T195" s="239"/>
      <c r="AT195" s="234" t="s">
        <v>141</v>
      </c>
      <c r="AU195" s="234" t="s">
        <v>83</v>
      </c>
      <c r="AV195" s="231" t="s">
        <v>83</v>
      </c>
      <c r="AW195" s="231" t="s">
        <v>29</v>
      </c>
      <c r="AX195" s="231" t="s">
        <v>81</v>
      </c>
      <c r="AY195" s="234" t="s">
        <v>129</v>
      </c>
    </row>
    <row r="196" spans="1:65" s="73" customFormat="1" ht="33" customHeight="1" x14ac:dyDescent="0.2">
      <c r="A196" s="67"/>
      <c r="B196" s="68"/>
      <c r="C196" s="218" t="s">
        <v>7</v>
      </c>
      <c r="D196" s="218" t="s">
        <v>131</v>
      </c>
      <c r="E196" s="219" t="s">
        <v>241</v>
      </c>
      <c r="F196" s="220" t="s">
        <v>242</v>
      </c>
      <c r="G196" s="221" t="s">
        <v>134</v>
      </c>
      <c r="H196" s="222">
        <v>71.5</v>
      </c>
      <c r="I196" s="39"/>
      <c r="J196" s="223">
        <f>ROUND(I196*H196,2)</f>
        <v>0</v>
      </c>
      <c r="K196" s="224"/>
      <c r="L196" s="68"/>
      <c r="M196" s="225" t="s">
        <v>1</v>
      </c>
      <c r="N196" s="226" t="s">
        <v>38</v>
      </c>
      <c r="O196" s="227">
        <v>2.5000000000000001E-2</v>
      </c>
      <c r="P196" s="227">
        <f>O196*H196</f>
        <v>1.7875000000000001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67"/>
      <c r="V196" s="67"/>
      <c r="W196" s="67"/>
      <c r="X196" s="67"/>
      <c r="Y196" s="67"/>
      <c r="Z196" s="67"/>
      <c r="AA196" s="67"/>
      <c r="AB196" s="67"/>
      <c r="AC196" s="67"/>
      <c r="AD196" s="67"/>
      <c r="AE196" s="67"/>
      <c r="AR196" s="229" t="s">
        <v>135</v>
      </c>
      <c r="AT196" s="229" t="s">
        <v>131</v>
      </c>
      <c r="AU196" s="229" t="s">
        <v>83</v>
      </c>
      <c r="AY196" s="53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53" t="s">
        <v>81</v>
      </c>
      <c r="BK196" s="230">
        <f>ROUND(I196*H196,2)</f>
        <v>0</v>
      </c>
      <c r="BL196" s="53" t="s">
        <v>135</v>
      </c>
      <c r="BM196" s="229" t="s">
        <v>243</v>
      </c>
    </row>
    <row r="197" spans="1:65" s="231" customFormat="1" x14ac:dyDescent="0.2">
      <c r="B197" s="232"/>
      <c r="D197" s="233" t="s">
        <v>141</v>
      </c>
      <c r="E197" s="234" t="s">
        <v>1</v>
      </c>
      <c r="F197" s="235" t="s">
        <v>244</v>
      </c>
      <c r="H197" s="236">
        <v>68</v>
      </c>
      <c r="L197" s="232"/>
      <c r="M197" s="237"/>
      <c r="N197" s="238"/>
      <c r="O197" s="238"/>
      <c r="P197" s="238"/>
      <c r="Q197" s="238"/>
      <c r="R197" s="238"/>
      <c r="S197" s="238"/>
      <c r="T197" s="239"/>
      <c r="AT197" s="234" t="s">
        <v>141</v>
      </c>
      <c r="AU197" s="234" t="s">
        <v>83</v>
      </c>
      <c r="AV197" s="231" t="s">
        <v>83</v>
      </c>
      <c r="AW197" s="231" t="s">
        <v>29</v>
      </c>
      <c r="AX197" s="231" t="s">
        <v>73</v>
      </c>
      <c r="AY197" s="234" t="s">
        <v>129</v>
      </c>
    </row>
    <row r="198" spans="1:65" s="231" customFormat="1" x14ac:dyDescent="0.2">
      <c r="B198" s="232"/>
      <c r="D198" s="233" t="s">
        <v>141</v>
      </c>
      <c r="E198" s="234" t="s">
        <v>1</v>
      </c>
      <c r="F198" s="235" t="s">
        <v>245</v>
      </c>
      <c r="H198" s="236">
        <v>3.5</v>
      </c>
      <c r="L198" s="232"/>
      <c r="M198" s="237"/>
      <c r="N198" s="238"/>
      <c r="O198" s="238"/>
      <c r="P198" s="238"/>
      <c r="Q198" s="238"/>
      <c r="R198" s="238"/>
      <c r="S198" s="238"/>
      <c r="T198" s="239"/>
      <c r="AT198" s="234" t="s">
        <v>141</v>
      </c>
      <c r="AU198" s="234" t="s">
        <v>83</v>
      </c>
      <c r="AV198" s="231" t="s">
        <v>83</v>
      </c>
      <c r="AW198" s="231" t="s">
        <v>29</v>
      </c>
      <c r="AX198" s="231" t="s">
        <v>73</v>
      </c>
      <c r="AY198" s="234" t="s">
        <v>129</v>
      </c>
    </row>
    <row r="199" spans="1:65" s="240" customFormat="1" x14ac:dyDescent="0.2">
      <c r="B199" s="241"/>
      <c r="D199" s="233" t="s">
        <v>141</v>
      </c>
      <c r="E199" s="242" t="s">
        <v>1</v>
      </c>
      <c r="F199" s="243" t="s">
        <v>152</v>
      </c>
      <c r="H199" s="244">
        <v>71.5</v>
      </c>
      <c r="L199" s="241"/>
      <c r="M199" s="245"/>
      <c r="N199" s="246"/>
      <c r="O199" s="246"/>
      <c r="P199" s="246"/>
      <c r="Q199" s="246"/>
      <c r="R199" s="246"/>
      <c r="S199" s="246"/>
      <c r="T199" s="247"/>
      <c r="AT199" s="242" t="s">
        <v>141</v>
      </c>
      <c r="AU199" s="242" t="s">
        <v>83</v>
      </c>
      <c r="AV199" s="240" t="s">
        <v>135</v>
      </c>
      <c r="AW199" s="240" t="s">
        <v>29</v>
      </c>
      <c r="AX199" s="240" t="s">
        <v>81</v>
      </c>
      <c r="AY199" s="242" t="s">
        <v>129</v>
      </c>
    </row>
    <row r="200" spans="1:65" s="73" customFormat="1" ht="21.75" customHeight="1" x14ac:dyDescent="0.2">
      <c r="A200" s="67"/>
      <c r="B200" s="68"/>
      <c r="C200" s="218" t="s">
        <v>246</v>
      </c>
      <c r="D200" s="218" t="s">
        <v>131</v>
      </c>
      <c r="E200" s="219" t="s">
        <v>247</v>
      </c>
      <c r="F200" s="220" t="s">
        <v>248</v>
      </c>
      <c r="G200" s="221" t="s">
        <v>134</v>
      </c>
      <c r="H200" s="222">
        <v>66.2</v>
      </c>
      <c r="I200" s="39"/>
      <c r="J200" s="223">
        <f>ROUND(I200*H200,2)</f>
        <v>0</v>
      </c>
      <c r="K200" s="224"/>
      <c r="L200" s="68"/>
      <c r="M200" s="225" t="s">
        <v>1</v>
      </c>
      <c r="N200" s="226" t="s">
        <v>38</v>
      </c>
      <c r="O200" s="227">
        <v>4.0000000000000001E-3</v>
      </c>
      <c r="P200" s="227">
        <f>O200*H200</f>
        <v>0.26480000000000004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67"/>
      <c r="V200" s="67"/>
      <c r="W200" s="67"/>
      <c r="X200" s="67"/>
      <c r="Y200" s="67"/>
      <c r="Z200" s="67"/>
      <c r="AA200" s="67"/>
      <c r="AB200" s="67"/>
      <c r="AC200" s="67"/>
      <c r="AD200" s="67"/>
      <c r="AE200" s="67"/>
      <c r="AR200" s="229" t="s">
        <v>135</v>
      </c>
      <c r="AT200" s="229" t="s">
        <v>131</v>
      </c>
      <c r="AU200" s="229" t="s">
        <v>83</v>
      </c>
      <c r="AY200" s="53" t="s">
        <v>129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53" t="s">
        <v>81</v>
      </c>
      <c r="BK200" s="230">
        <f>ROUND(I200*H200,2)</f>
        <v>0</v>
      </c>
      <c r="BL200" s="53" t="s">
        <v>135</v>
      </c>
      <c r="BM200" s="229" t="s">
        <v>249</v>
      </c>
    </row>
    <row r="201" spans="1:65" s="73" customFormat="1" ht="21.75" customHeight="1" x14ac:dyDescent="0.2">
      <c r="A201" s="67"/>
      <c r="B201" s="68"/>
      <c r="C201" s="218" t="s">
        <v>250</v>
      </c>
      <c r="D201" s="218" t="s">
        <v>131</v>
      </c>
      <c r="E201" s="219" t="s">
        <v>251</v>
      </c>
      <c r="F201" s="220" t="s">
        <v>252</v>
      </c>
      <c r="G201" s="221" t="s">
        <v>213</v>
      </c>
      <c r="H201" s="222">
        <v>2E-3</v>
      </c>
      <c r="I201" s="39"/>
      <c r="J201" s="223">
        <f>ROUND(I201*H201,2)</f>
        <v>0</v>
      </c>
      <c r="K201" s="224"/>
      <c r="L201" s="68"/>
      <c r="M201" s="225" t="s">
        <v>1</v>
      </c>
      <c r="N201" s="226" t="s">
        <v>38</v>
      </c>
      <c r="O201" s="227">
        <v>21.428999999999998</v>
      </c>
      <c r="P201" s="227">
        <f>O201*H201</f>
        <v>4.2858E-2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6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R201" s="229" t="s">
        <v>135</v>
      </c>
      <c r="AT201" s="229" t="s">
        <v>131</v>
      </c>
      <c r="AU201" s="229" t="s">
        <v>83</v>
      </c>
      <c r="AY201" s="53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53" t="s">
        <v>81</v>
      </c>
      <c r="BK201" s="230">
        <f>ROUND(I201*H201,2)</f>
        <v>0</v>
      </c>
      <c r="BL201" s="53" t="s">
        <v>135</v>
      </c>
      <c r="BM201" s="229" t="s">
        <v>253</v>
      </c>
    </row>
    <row r="202" spans="1:65" s="231" customFormat="1" x14ac:dyDescent="0.2">
      <c r="B202" s="232"/>
      <c r="D202" s="233" t="s">
        <v>141</v>
      </c>
      <c r="E202" s="234" t="s">
        <v>1</v>
      </c>
      <c r="F202" s="235" t="s">
        <v>254</v>
      </c>
      <c r="H202" s="236">
        <v>2E-3</v>
      </c>
      <c r="L202" s="232"/>
      <c r="M202" s="237"/>
      <c r="N202" s="238"/>
      <c r="O202" s="238"/>
      <c r="P202" s="238"/>
      <c r="Q202" s="238"/>
      <c r="R202" s="238"/>
      <c r="S202" s="238"/>
      <c r="T202" s="239"/>
      <c r="AT202" s="234" t="s">
        <v>141</v>
      </c>
      <c r="AU202" s="234" t="s">
        <v>83</v>
      </c>
      <c r="AV202" s="231" t="s">
        <v>83</v>
      </c>
      <c r="AW202" s="231" t="s">
        <v>29</v>
      </c>
      <c r="AX202" s="231" t="s">
        <v>81</v>
      </c>
      <c r="AY202" s="234" t="s">
        <v>129</v>
      </c>
    </row>
    <row r="203" spans="1:65" s="73" customFormat="1" ht="16.5" customHeight="1" x14ac:dyDescent="0.2">
      <c r="A203" s="67"/>
      <c r="B203" s="68"/>
      <c r="C203" s="255" t="s">
        <v>255</v>
      </c>
      <c r="D203" s="255" t="s">
        <v>235</v>
      </c>
      <c r="E203" s="256" t="s">
        <v>256</v>
      </c>
      <c r="F203" s="257" t="s">
        <v>257</v>
      </c>
      <c r="G203" s="258" t="s">
        <v>238</v>
      </c>
      <c r="H203" s="259">
        <v>2</v>
      </c>
      <c r="I203" s="40"/>
      <c r="J203" s="260">
        <f>ROUND(I203*H203,2)</f>
        <v>0</v>
      </c>
      <c r="K203" s="261"/>
      <c r="L203" s="262"/>
      <c r="M203" s="263" t="s">
        <v>1</v>
      </c>
      <c r="N203" s="264" t="s">
        <v>38</v>
      </c>
      <c r="O203" s="227">
        <v>0</v>
      </c>
      <c r="P203" s="227">
        <f>O203*H203</f>
        <v>0</v>
      </c>
      <c r="Q203" s="227">
        <v>1E-3</v>
      </c>
      <c r="R203" s="227">
        <f>Q203*H203</f>
        <v>2E-3</v>
      </c>
      <c r="S203" s="227">
        <v>0</v>
      </c>
      <c r="T203" s="228">
        <f>S203*H203</f>
        <v>0</v>
      </c>
      <c r="U203" s="6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R203" s="229" t="s">
        <v>170</v>
      </c>
      <c r="AT203" s="229" t="s">
        <v>235</v>
      </c>
      <c r="AU203" s="229" t="s">
        <v>83</v>
      </c>
      <c r="AY203" s="53" t="s">
        <v>129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53" t="s">
        <v>81</v>
      </c>
      <c r="BK203" s="230">
        <f>ROUND(I203*H203,2)</f>
        <v>0</v>
      </c>
      <c r="BL203" s="53" t="s">
        <v>135</v>
      </c>
      <c r="BM203" s="229" t="s">
        <v>258</v>
      </c>
    </row>
    <row r="204" spans="1:65" s="231" customFormat="1" x14ac:dyDescent="0.2">
      <c r="B204" s="232"/>
      <c r="D204" s="233" t="s">
        <v>141</v>
      </c>
      <c r="F204" s="235" t="s">
        <v>259</v>
      </c>
      <c r="H204" s="236">
        <v>2</v>
      </c>
      <c r="L204" s="232"/>
      <c r="M204" s="237"/>
      <c r="N204" s="238"/>
      <c r="O204" s="238"/>
      <c r="P204" s="238"/>
      <c r="Q204" s="238"/>
      <c r="R204" s="238"/>
      <c r="S204" s="238"/>
      <c r="T204" s="239"/>
      <c r="AT204" s="234" t="s">
        <v>141</v>
      </c>
      <c r="AU204" s="234" t="s">
        <v>83</v>
      </c>
      <c r="AV204" s="231" t="s">
        <v>83</v>
      </c>
      <c r="AW204" s="231" t="s">
        <v>3</v>
      </c>
      <c r="AX204" s="231" t="s">
        <v>81</v>
      </c>
      <c r="AY204" s="234" t="s">
        <v>129</v>
      </c>
    </row>
    <row r="205" spans="1:65" s="73" customFormat="1" ht="21.75" customHeight="1" x14ac:dyDescent="0.2">
      <c r="A205" s="67"/>
      <c r="B205" s="68"/>
      <c r="C205" s="218" t="s">
        <v>260</v>
      </c>
      <c r="D205" s="218" t="s">
        <v>131</v>
      </c>
      <c r="E205" s="219" t="s">
        <v>261</v>
      </c>
      <c r="F205" s="220" t="s">
        <v>262</v>
      </c>
      <c r="G205" s="221" t="s">
        <v>134</v>
      </c>
      <c r="H205" s="222">
        <v>66.2</v>
      </c>
      <c r="I205" s="39"/>
      <c r="J205" s="223">
        <f>ROUND(I205*H205,2)</f>
        <v>0</v>
      </c>
      <c r="K205" s="224"/>
      <c r="L205" s="68"/>
      <c r="M205" s="225" t="s">
        <v>1</v>
      </c>
      <c r="N205" s="226" t="s">
        <v>38</v>
      </c>
      <c r="O205" s="227">
        <v>1.0999999999999999E-2</v>
      </c>
      <c r="P205" s="227">
        <f>O205*H205</f>
        <v>0.72819999999999996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67"/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R205" s="229" t="s">
        <v>135</v>
      </c>
      <c r="AT205" s="229" t="s">
        <v>131</v>
      </c>
      <c r="AU205" s="229" t="s">
        <v>83</v>
      </c>
      <c r="AY205" s="53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53" t="s">
        <v>81</v>
      </c>
      <c r="BK205" s="230">
        <f>ROUND(I205*H205,2)</f>
        <v>0</v>
      </c>
      <c r="BL205" s="53" t="s">
        <v>135</v>
      </c>
      <c r="BM205" s="229" t="s">
        <v>263</v>
      </c>
    </row>
    <row r="206" spans="1:65" s="73" customFormat="1" ht="16.5" customHeight="1" x14ac:dyDescent="0.2">
      <c r="A206" s="67"/>
      <c r="B206" s="68"/>
      <c r="C206" s="218" t="s">
        <v>264</v>
      </c>
      <c r="D206" s="218" t="s">
        <v>131</v>
      </c>
      <c r="E206" s="219" t="s">
        <v>265</v>
      </c>
      <c r="F206" s="220" t="s">
        <v>266</v>
      </c>
      <c r="G206" s="221" t="s">
        <v>139</v>
      </c>
      <c r="H206" s="222">
        <v>66.2</v>
      </c>
      <c r="I206" s="39"/>
      <c r="J206" s="223">
        <f>ROUND(I206*H206,2)</f>
        <v>0</v>
      </c>
      <c r="K206" s="224"/>
      <c r="L206" s="68"/>
      <c r="M206" s="225" t="s">
        <v>1</v>
      </c>
      <c r="N206" s="226" t="s">
        <v>38</v>
      </c>
      <c r="O206" s="227">
        <v>0.26100000000000001</v>
      </c>
      <c r="P206" s="227">
        <f>O206*H206</f>
        <v>17.278200000000002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6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R206" s="229" t="s">
        <v>135</v>
      </c>
      <c r="AT206" s="229" t="s">
        <v>131</v>
      </c>
      <c r="AU206" s="229" t="s">
        <v>83</v>
      </c>
      <c r="AY206" s="53" t="s">
        <v>129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53" t="s">
        <v>81</v>
      </c>
      <c r="BK206" s="230">
        <f>ROUND(I206*H206,2)</f>
        <v>0</v>
      </c>
      <c r="BL206" s="53" t="s">
        <v>135</v>
      </c>
      <c r="BM206" s="229" t="s">
        <v>267</v>
      </c>
    </row>
    <row r="207" spans="1:65" s="73" customFormat="1" ht="16.5" customHeight="1" x14ac:dyDescent="0.2">
      <c r="A207" s="67"/>
      <c r="B207" s="68"/>
      <c r="C207" s="218" t="s">
        <v>268</v>
      </c>
      <c r="D207" s="218" t="s">
        <v>131</v>
      </c>
      <c r="E207" s="219" t="s">
        <v>269</v>
      </c>
      <c r="F207" s="220" t="s">
        <v>270</v>
      </c>
      <c r="G207" s="221" t="s">
        <v>139</v>
      </c>
      <c r="H207" s="222">
        <v>0.13200000000000001</v>
      </c>
      <c r="I207" s="39"/>
      <c r="J207" s="223">
        <f>ROUND(I207*H207,2)</f>
        <v>0</v>
      </c>
      <c r="K207" s="224"/>
      <c r="L207" s="68"/>
      <c r="M207" s="225" t="s">
        <v>1</v>
      </c>
      <c r="N207" s="226" t="s">
        <v>38</v>
      </c>
      <c r="O207" s="227">
        <v>0.45200000000000001</v>
      </c>
      <c r="P207" s="227">
        <f>O207*H207</f>
        <v>5.9664000000000002E-2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6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R207" s="229" t="s">
        <v>135</v>
      </c>
      <c r="AT207" s="229" t="s">
        <v>131</v>
      </c>
      <c r="AU207" s="229" t="s">
        <v>83</v>
      </c>
      <c r="AY207" s="53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53" t="s">
        <v>81</v>
      </c>
      <c r="BK207" s="230">
        <f>ROUND(I207*H207,2)</f>
        <v>0</v>
      </c>
      <c r="BL207" s="53" t="s">
        <v>135</v>
      </c>
      <c r="BM207" s="229" t="s">
        <v>271</v>
      </c>
    </row>
    <row r="208" spans="1:65" s="231" customFormat="1" x14ac:dyDescent="0.2">
      <c r="B208" s="232"/>
      <c r="D208" s="233" t="s">
        <v>141</v>
      </c>
      <c r="E208" s="234" t="s">
        <v>1</v>
      </c>
      <c r="F208" s="235" t="s">
        <v>272</v>
      </c>
      <c r="H208" s="236">
        <v>0.13200000000000001</v>
      </c>
      <c r="L208" s="232"/>
      <c r="M208" s="237"/>
      <c r="N208" s="238"/>
      <c r="O208" s="238"/>
      <c r="P208" s="238"/>
      <c r="Q208" s="238"/>
      <c r="R208" s="238"/>
      <c r="S208" s="238"/>
      <c r="T208" s="239"/>
      <c r="AT208" s="234" t="s">
        <v>141</v>
      </c>
      <c r="AU208" s="234" t="s">
        <v>83</v>
      </c>
      <c r="AV208" s="231" t="s">
        <v>83</v>
      </c>
      <c r="AW208" s="231" t="s">
        <v>29</v>
      </c>
      <c r="AX208" s="231" t="s">
        <v>81</v>
      </c>
      <c r="AY208" s="234" t="s">
        <v>129</v>
      </c>
    </row>
    <row r="209" spans="1:65" s="205" customFormat="1" ht="22.9" customHeight="1" x14ac:dyDescent="0.2">
      <c r="B209" s="206"/>
      <c r="D209" s="207" t="s">
        <v>72</v>
      </c>
      <c r="E209" s="216" t="s">
        <v>83</v>
      </c>
      <c r="F209" s="216" t="s">
        <v>273</v>
      </c>
      <c r="J209" s="217">
        <f>BK209</f>
        <v>0</v>
      </c>
      <c r="L209" s="206"/>
      <c r="M209" s="210"/>
      <c r="N209" s="211"/>
      <c r="O209" s="211"/>
      <c r="P209" s="212">
        <f>SUM(P210:P218)</f>
        <v>0.58983999999999992</v>
      </c>
      <c r="Q209" s="211"/>
      <c r="R209" s="212">
        <f>SUM(R210:R218)</f>
        <v>2.4778228999999996</v>
      </c>
      <c r="S209" s="211"/>
      <c r="T209" s="213">
        <f>SUM(T210:T218)</f>
        <v>0</v>
      </c>
      <c r="AR209" s="207" t="s">
        <v>81</v>
      </c>
      <c r="AT209" s="214" t="s">
        <v>72</v>
      </c>
      <c r="AU209" s="214" t="s">
        <v>81</v>
      </c>
      <c r="AY209" s="207" t="s">
        <v>129</v>
      </c>
      <c r="BK209" s="215">
        <f>SUM(BK210:BK218)</f>
        <v>0</v>
      </c>
    </row>
    <row r="210" spans="1:65" s="73" customFormat="1" ht="16.5" customHeight="1" x14ac:dyDescent="0.2">
      <c r="A210" s="67"/>
      <c r="B210" s="68"/>
      <c r="C210" s="218" t="s">
        <v>274</v>
      </c>
      <c r="D210" s="218" t="s">
        <v>131</v>
      </c>
      <c r="E210" s="219" t="s">
        <v>275</v>
      </c>
      <c r="F210" s="220" t="s">
        <v>276</v>
      </c>
      <c r="G210" s="221" t="s">
        <v>139</v>
      </c>
      <c r="H210" s="222">
        <v>0.72199999999999998</v>
      </c>
      <c r="I210" s="39"/>
      <c r="J210" s="223">
        <f>ROUND(I210*H210,2)</f>
        <v>0</v>
      </c>
      <c r="K210" s="224"/>
      <c r="L210" s="68"/>
      <c r="M210" s="225" t="s">
        <v>1</v>
      </c>
      <c r="N210" s="226" t="s">
        <v>38</v>
      </c>
      <c r="O210" s="227">
        <v>0.58399999999999996</v>
      </c>
      <c r="P210" s="227">
        <f>O210*H210</f>
        <v>0.42164799999999997</v>
      </c>
      <c r="Q210" s="227">
        <v>2.45329</v>
      </c>
      <c r="R210" s="227">
        <f>Q210*H210</f>
        <v>1.7712753799999998</v>
      </c>
      <c r="S210" s="227">
        <v>0</v>
      </c>
      <c r="T210" s="228">
        <f>S210*H210</f>
        <v>0</v>
      </c>
      <c r="U210" s="67"/>
      <c r="V210" s="67"/>
      <c r="W210" s="67"/>
      <c r="X210" s="67"/>
      <c r="Y210" s="67"/>
      <c r="Z210" s="67"/>
      <c r="AA210" s="67"/>
      <c r="AB210" s="67"/>
      <c r="AC210" s="67"/>
      <c r="AD210" s="67"/>
      <c r="AE210" s="67"/>
      <c r="AR210" s="229" t="s">
        <v>135</v>
      </c>
      <c r="AT210" s="229" t="s">
        <v>131</v>
      </c>
      <c r="AU210" s="229" t="s">
        <v>83</v>
      </c>
      <c r="AY210" s="53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53" t="s">
        <v>81</v>
      </c>
      <c r="BK210" s="230">
        <f>ROUND(I210*H210,2)</f>
        <v>0</v>
      </c>
      <c r="BL210" s="53" t="s">
        <v>135</v>
      </c>
      <c r="BM210" s="229" t="s">
        <v>277</v>
      </c>
    </row>
    <row r="211" spans="1:65" s="248" customFormat="1" x14ac:dyDescent="0.2">
      <c r="B211" s="249"/>
      <c r="D211" s="233" t="s">
        <v>141</v>
      </c>
      <c r="E211" s="250" t="s">
        <v>1</v>
      </c>
      <c r="F211" s="251" t="s">
        <v>278</v>
      </c>
      <c r="H211" s="250" t="s">
        <v>1</v>
      </c>
      <c r="L211" s="249"/>
      <c r="M211" s="252"/>
      <c r="N211" s="253"/>
      <c r="O211" s="253"/>
      <c r="P211" s="253"/>
      <c r="Q211" s="253"/>
      <c r="R211" s="253"/>
      <c r="S211" s="253"/>
      <c r="T211" s="254"/>
      <c r="AT211" s="250" t="s">
        <v>141</v>
      </c>
      <c r="AU211" s="250" t="s">
        <v>83</v>
      </c>
      <c r="AV211" s="248" t="s">
        <v>81</v>
      </c>
      <c r="AW211" s="248" t="s">
        <v>29</v>
      </c>
      <c r="AX211" s="248" t="s">
        <v>73</v>
      </c>
      <c r="AY211" s="250" t="s">
        <v>129</v>
      </c>
    </row>
    <row r="212" spans="1:65" s="231" customFormat="1" x14ac:dyDescent="0.2">
      <c r="B212" s="232"/>
      <c r="D212" s="233" t="s">
        <v>141</v>
      </c>
      <c r="E212" s="234" t="s">
        <v>1</v>
      </c>
      <c r="F212" s="235" t="s">
        <v>279</v>
      </c>
      <c r="H212" s="236">
        <v>0.374</v>
      </c>
      <c r="L212" s="232"/>
      <c r="M212" s="237"/>
      <c r="N212" s="238"/>
      <c r="O212" s="238"/>
      <c r="P212" s="238"/>
      <c r="Q212" s="238"/>
      <c r="R212" s="238"/>
      <c r="S212" s="238"/>
      <c r="T212" s="239"/>
      <c r="AT212" s="234" t="s">
        <v>141</v>
      </c>
      <c r="AU212" s="234" t="s">
        <v>83</v>
      </c>
      <c r="AV212" s="231" t="s">
        <v>83</v>
      </c>
      <c r="AW212" s="231" t="s">
        <v>29</v>
      </c>
      <c r="AX212" s="231" t="s">
        <v>73</v>
      </c>
      <c r="AY212" s="234" t="s">
        <v>129</v>
      </c>
    </row>
    <row r="213" spans="1:65" s="248" customFormat="1" x14ac:dyDescent="0.2">
      <c r="B213" s="249"/>
      <c r="D213" s="233" t="s">
        <v>141</v>
      </c>
      <c r="E213" s="250" t="s">
        <v>1</v>
      </c>
      <c r="F213" s="251" t="s">
        <v>280</v>
      </c>
      <c r="H213" s="250" t="s">
        <v>1</v>
      </c>
      <c r="L213" s="249"/>
      <c r="M213" s="252"/>
      <c r="N213" s="253"/>
      <c r="O213" s="253"/>
      <c r="P213" s="253"/>
      <c r="Q213" s="253"/>
      <c r="R213" s="253"/>
      <c r="S213" s="253"/>
      <c r="T213" s="254"/>
      <c r="AT213" s="250" t="s">
        <v>141</v>
      </c>
      <c r="AU213" s="250" t="s">
        <v>83</v>
      </c>
      <c r="AV213" s="248" t="s">
        <v>81</v>
      </c>
      <c r="AW213" s="248" t="s">
        <v>29</v>
      </c>
      <c r="AX213" s="248" t="s">
        <v>73</v>
      </c>
      <c r="AY213" s="250" t="s">
        <v>129</v>
      </c>
    </row>
    <row r="214" spans="1:65" s="231" customFormat="1" x14ac:dyDescent="0.2">
      <c r="B214" s="232"/>
      <c r="D214" s="233" t="s">
        <v>141</v>
      </c>
      <c r="E214" s="234" t="s">
        <v>1</v>
      </c>
      <c r="F214" s="235" t="s">
        <v>281</v>
      </c>
      <c r="H214" s="236">
        <v>0.34799999999999998</v>
      </c>
      <c r="L214" s="232"/>
      <c r="M214" s="237"/>
      <c r="N214" s="238"/>
      <c r="O214" s="238"/>
      <c r="P214" s="238"/>
      <c r="Q214" s="238"/>
      <c r="R214" s="238"/>
      <c r="S214" s="238"/>
      <c r="T214" s="239"/>
      <c r="AT214" s="234" t="s">
        <v>141</v>
      </c>
      <c r="AU214" s="234" t="s">
        <v>83</v>
      </c>
      <c r="AV214" s="231" t="s">
        <v>83</v>
      </c>
      <c r="AW214" s="231" t="s">
        <v>29</v>
      </c>
      <c r="AX214" s="231" t="s">
        <v>73</v>
      </c>
      <c r="AY214" s="234" t="s">
        <v>129</v>
      </c>
    </row>
    <row r="215" spans="1:65" s="240" customFormat="1" x14ac:dyDescent="0.2">
      <c r="B215" s="241"/>
      <c r="D215" s="233" t="s">
        <v>141</v>
      </c>
      <c r="E215" s="242" t="s">
        <v>1</v>
      </c>
      <c r="F215" s="243" t="s">
        <v>152</v>
      </c>
      <c r="H215" s="244">
        <v>0.72199999999999998</v>
      </c>
      <c r="L215" s="241"/>
      <c r="M215" s="245"/>
      <c r="N215" s="246"/>
      <c r="O215" s="246"/>
      <c r="P215" s="246"/>
      <c r="Q215" s="246"/>
      <c r="R215" s="246"/>
      <c r="S215" s="246"/>
      <c r="T215" s="247"/>
      <c r="AT215" s="242" t="s">
        <v>141</v>
      </c>
      <c r="AU215" s="242" t="s">
        <v>83</v>
      </c>
      <c r="AV215" s="240" t="s">
        <v>135</v>
      </c>
      <c r="AW215" s="240" t="s">
        <v>29</v>
      </c>
      <c r="AX215" s="240" t="s">
        <v>81</v>
      </c>
      <c r="AY215" s="242" t="s">
        <v>129</v>
      </c>
    </row>
    <row r="216" spans="1:65" s="73" customFormat="1" ht="16.5" customHeight="1" x14ac:dyDescent="0.2">
      <c r="A216" s="67"/>
      <c r="B216" s="68"/>
      <c r="C216" s="218" t="s">
        <v>282</v>
      </c>
      <c r="D216" s="218" t="s">
        <v>131</v>
      </c>
      <c r="E216" s="219" t="s">
        <v>283</v>
      </c>
      <c r="F216" s="220" t="s">
        <v>284</v>
      </c>
      <c r="G216" s="221" t="s">
        <v>139</v>
      </c>
      <c r="H216" s="222">
        <v>0.28799999999999998</v>
      </c>
      <c r="I216" s="39"/>
      <c r="J216" s="223">
        <f>ROUND(I216*H216,2)</f>
        <v>0</v>
      </c>
      <c r="K216" s="224"/>
      <c r="L216" s="68"/>
      <c r="M216" s="225" t="s">
        <v>1</v>
      </c>
      <c r="N216" s="226" t="s">
        <v>38</v>
      </c>
      <c r="O216" s="227">
        <v>0.58399999999999996</v>
      </c>
      <c r="P216" s="227">
        <f>O216*H216</f>
        <v>0.16819199999999998</v>
      </c>
      <c r="Q216" s="227">
        <v>2.45329</v>
      </c>
      <c r="R216" s="227">
        <f>Q216*H216</f>
        <v>0.70654751999999998</v>
      </c>
      <c r="S216" s="227">
        <v>0</v>
      </c>
      <c r="T216" s="228">
        <f>S216*H216</f>
        <v>0</v>
      </c>
      <c r="U216" s="67"/>
      <c r="V216" s="67"/>
      <c r="W216" s="67"/>
      <c r="X216" s="67"/>
      <c r="Y216" s="67"/>
      <c r="Z216" s="67"/>
      <c r="AA216" s="67"/>
      <c r="AB216" s="67"/>
      <c r="AC216" s="67"/>
      <c r="AD216" s="67"/>
      <c r="AE216" s="67"/>
      <c r="AR216" s="229" t="s">
        <v>135</v>
      </c>
      <c r="AT216" s="229" t="s">
        <v>131</v>
      </c>
      <c r="AU216" s="229" t="s">
        <v>83</v>
      </c>
      <c r="AY216" s="53" t="s">
        <v>129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53" t="s">
        <v>81</v>
      </c>
      <c r="BK216" s="230">
        <f>ROUND(I216*H216,2)</f>
        <v>0</v>
      </c>
      <c r="BL216" s="53" t="s">
        <v>135</v>
      </c>
      <c r="BM216" s="229" t="s">
        <v>285</v>
      </c>
    </row>
    <row r="217" spans="1:65" s="248" customFormat="1" x14ac:dyDescent="0.2">
      <c r="B217" s="249"/>
      <c r="D217" s="233" t="s">
        <v>141</v>
      </c>
      <c r="E217" s="250" t="s">
        <v>1</v>
      </c>
      <c r="F217" s="251" t="s">
        <v>286</v>
      </c>
      <c r="H217" s="250" t="s">
        <v>1</v>
      </c>
      <c r="L217" s="249"/>
      <c r="M217" s="252"/>
      <c r="N217" s="253"/>
      <c r="O217" s="253"/>
      <c r="P217" s="253"/>
      <c r="Q217" s="253"/>
      <c r="R217" s="253"/>
      <c r="S217" s="253"/>
      <c r="T217" s="254"/>
      <c r="AT217" s="250" t="s">
        <v>141</v>
      </c>
      <c r="AU217" s="250" t="s">
        <v>83</v>
      </c>
      <c r="AV217" s="248" t="s">
        <v>81</v>
      </c>
      <c r="AW217" s="248" t="s">
        <v>29</v>
      </c>
      <c r="AX217" s="248" t="s">
        <v>73</v>
      </c>
      <c r="AY217" s="250" t="s">
        <v>129</v>
      </c>
    </row>
    <row r="218" spans="1:65" s="231" customFormat="1" x14ac:dyDescent="0.2">
      <c r="B218" s="232"/>
      <c r="D218" s="233" t="s">
        <v>141</v>
      </c>
      <c r="E218" s="234" t="s">
        <v>1</v>
      </c>
      <c r="F218" s="235" t="s">
        <v>174</v>
      </c>
      <c r="H218" s="236">
        <v>0.28799999999999998</v>
      </c>
      <c r="L218" s="232"/>
      <c r="M218" s="237"/>
      <c r="N218" s="238"/>
      <c r="O218" s="238"/>
      <c r="P218" s="238"/>
      <c r="Q218" s="238"/>
      <c r="R218" s="238"/>
      <c r="S218" s="238"/>
      <c r="T218" s="239"/>
      <c r="AT218" s="234" t="s">
        <v>141</v>
      </c>
      <c r="AU218" s="234" t="s">
        <v>83</v>
      </c>
      <c r="AV218" s="231" t="s">
        <v>83</v>
      </c>
      <c r="AW218" s="231" t="s">
        <v>29</v>
      </c>
      <c r="AX218" s="231" t="s">
        <v>81</v>
      </c>
      <c r="AY218" s="234" t="s">
        <v>129</v>
      </c>
    </row>
    <row r="219" spans="1:65" s="205" customFormat="1" ht="22.9" customHeight="1" x14ac:dyDescent="0.2">
      <c r="B219" s="206"/>
      <c r="D219" s="207" t="s">
        <v>72</v>
      </c>
      <c r="E219" s="216" t="s">
        <v>143</v>
      </c>
      <c r="F219" s="216" t="s">
        <v>287</v>
      </c>
      <c r="J219" s="217">
        <f>BK219</f>
        <v>0</v>
      </c>
      <c r="L219" s="206"/>
      <c r="M219" s="210"/>
      <c r="N219" s="211"/>
      <c r="O219" s="211"/>
      <c r="P219" s="212">
        <f>SUM(P220:P229)</f>
        <v>0.84138400000000013</v>
      </c>
      <c r="Q219" s="211"/>
      <c r="R219" s="212">
        <f>SUM(R220:R229)</f>
        <v>0.13968148</v>
      </c>
      <c r="S219" s="211"/>
      <c r="T219" s="213">
        <f>SUM(T220:T229)</f>
        <v>0</v>
      </c>
      <c r="AR219" s="207" t="s">
        <v>81</v>
      </c>
      <c r="AT219" s="214" t="s">
        <v>72</v>
      </c>
      <c r="AU219" s="214" t="s">
        <v>81</v>
      </c>
      <c r="AY219" s="207" t="s">
        <v>129</v>
      </c>
      <c r="BK219" s="215">
        <f>SUM(BK220:BK229)</f>
        <v>0</v>
      </c>
    </row>
    <row r="220" spans="1:65" s="73" customFormat="1" ht="16.5" customHeight="1" x14ac:dyDescent="0.2">
      <c r="A220" s="67"/>
      <c r="B220" s="68"/>
      <c r="C220" s="218" t="s">
        <v>288</v>
      </c>
      <c r="D220" s="218" t="s">
        <v>131</v>
      </c>
      <c r="E220" s="219" t="s">
        <v>289</v>
      </c>
      <c r="F220" s="220" t="s">
        <v>290</v>
      </c>
      <c r="G220" s="221" t="s">
        <v>139</v>
      </c>
      <c r="H220" s="222">
        <v>5.3999999999999999E-2</v>
      </c>
      <c r="I220" s="39"/>
      <c r="J220" s="223">
        <f>ROUND(I220*H220,2)</f>
        <v>0</v>
      </c>
      <c r="K220" s="224"/>
      <c r="L220" s="68"/>
      <c r="M220" s="225" t="s">
        <v>1</v>
      </c>
      <c r="N220" s="226" t="s">
        <v>38</v>
      </c>
      <c r="O220" s="227">
        <v>1.3740000000000001</v>
      </c>
      <c r="P220" s="227">
        <f>O220*H220</f>
        <v>7.4196000000000012E-2</v>
      </c>
      <c r="Q220" s="227">
        <v>2.45329</v>
      </c>
      <c r="R220" s="227">
        <f>Q220*H220</f>
        <v>0.13247766</v>
      </c>
      <c r="S220" s="227">
        <v>0</v>
      </c>
      <c r="T220" s="228">
        <f>S220*H220</f>
        <v>0</v>
      </c>
      <c r="U220" s="67"/>
      <c r="V220" s="67"/>
      <c r="W220" s="67"/>
      <c r="X220" s="67"/>
      <c r="Y220" s="67"/>
      <c r="Z220" s="67"/>
      <c r="AA220" s="67"/>
      <c r="AB220" s="67"/>
      <c r="AC220" s="67"/>
      <c r="AD220" s="67"/>
      <c r="AE220" s="67"/>
      <c r="AR220" s="229" t="s">
        <v>135</v>
      </c>
      <c r="AT220" s="229" t="s">
        <v>131</v>
      </c>
      <c r="AU220" s="229" t="s">
        <v>83</v>
      </c>
      <c r="AY220" s="53" t="s">
        <v>129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53" t="s">
        <v>81</v>
      </c>
      <c r="BK220" s="230">
        <f>ROUND(I220*H220,2)</f>
        <v>0</v>
      </c>
      <c r="BL220" s="53" t="s">
        <v>135</v>
      </c>
      <c r="BM220" s="229" t="s">
        <v>291</v>
      </c>
    </row>
    <row r="221" spans="1:65" s="248" customFormat="1" x14ac:dyDescent="0.2">
      <c r="B221" s="249"/>
      <c r="D221" s="233" t="s">
        <v>141</v>
      </c>
      <c r="E221" s="250" t="s">
        <v>1</v>
      </c>
      <c r="F221" s="251" t="s">
        <v>292</v>
      </c>
      <c r="H221" s="250" t="s">
        <v>1</v>
      </c>
      <c r="L221" s="249"/>
      <c r="M221" s="252"/>
      <c r="N221" s="253"/>
      <c r="O221" s="253"/>
      <c r="P221" s="253"/>
      <c r="Q221" s="253"/>
      <c r="R221" s="253"/>
      <c r="S221" s="253"/>
      <c r="T221" s="254"/>
      <c r="AT221" s="250" t="s">
        <v>141</v>
      </c>
      <c r="AU221" s="250" t="s">
        <v>83</v>
      </c>
      <c r="AV221" s="248" t="s">
        <v>81</v>
      </c>
      <c r="AW221" s="248" t="s">
        <v>29</v>
      </c>
      <c r="AX221" s="248" t="s">
        <v>73</v>
      </c>
      <c r="AY221" s="250" t="s">
        <v>129</v>
      </c>
    </row>
    <row r="222" spans="1:65" s="231" customFormat="1" x14ac:dyDescent="0.2">
      <c r="B222" s="232"/>
      <c r="D222" s="233" t="s">
        <v>141</v>
      </c>
      <c r="E222" s="234" t="s">
        <v>1</v>
      </c>
      <c r="F222" s="235" t="s">
        <v>293</v>
      </c>
      <c r="H222" s="236">
        <v>4.2000000000000003E-2</v>
      </c>
      <c r="L222" s="232"/>
      <c r="M222" s="237"/>
      <c r="N222" s="238"/>
      <c r="O222" s="238"/>
      <c r="P222" s="238"/>
      <c r="Q222" s="238"/>
      <c r="R222" s="238"/>
      <c r="S222" s="238"/>
      <c r="T222" s="239"/>
      <c r="AT222" s="234" t="s">
        <v>141</v>
      </c>
      <c r="AU222" s="234" t="s">
        <v>83</v>
      </c>
      <c r="AV222" s="231" t="s">
        <v>83</v>
      </c>
      <c r="AW222" s="231" t="s">
        <v>29</v>
      </c>
      <c r="AX222" s="231" t="s">
        <v>73</v>
      </c>
      <c r="AY222" s="234" t="s">
        <v>129</v>
      </c>
    </row>
    <row r="223" spans="1:65" s="231" customFormat="1" x14ac:dyDescent="0.2">
      <c r="B223" s="232"/>
      <c r="D223" s="233" t="s">
        <v>141</v>
      </c>
      <c r="E223" s="234" t="s">
        <v>1</v>
      </c>
      <c r="F223" s="235" t="s">
        <v>294</v>
      </c>
      <c r="H223" s="236">
        <v>1.2E-2</v>
      </c>
      <c r="L223" s="232"/>
      <c r="M223" s="237"/>
      <c r="N223" s="238"/>
      <c r="O223" s="238"/>
      <c r="P223" s="238"/>
      <c r="Q223" s="238"/>
      <c r="R223" s="238"/>
      <c r="S223" s="238"/>
      <c r="T223" s="239"/>
      <c r="AT223" s="234" t="s">
        <v>141</v>
      </c>
      <c r="AU223" s="234" t="s">
        <v>83</v>
      </c>
      <c r="AV223" s="231" t="s">
        <v>83</v>
      </c>
      <c r="AW223" s="231" t="s">
        <v>29</v>
      </c>
      <c r="AX223" s="231" t="s">
        <v>73</v>
      </c>
      <c r="AY223" s="234" t="s">
        <v>129</v>
      </c>
    </row>
    <row r="224" spans="1:65" s="240" customFormat="1" x14ac:dyDescent="0.2">
      <c r="B224" s="241"/>
      <c r="D224" s="233" t="s">
        <v>141</v>
      </c>
      <c r="E224" s="242" t="s">
        <v>1</v>
      </c>
      <c r="F224" s="243" t="s">
        <v>152</v>
      </c>
      <c r="H224" s="244">
        <v>5.3999999999999999E-2</v>
      </c>
      <c r="L224" s="241"/>
      <c r="M224" s="245"/>
      <c r="N224" s="246"/>
      <c r="O224" s="246"/>
      <c r="P224" s="246"/>
      <c r="Q224" s="246"/>
      <c r="R224" s="246"/>
      <c r="S224" s="246"/>
      <c r="T224" s="247"/>
      <c r="AT224" s="242" t="s">
        <v>141</v>
      </c>
      <c r="AU224" s="242" t="s">
        <v>83</v>
      </c>
      <c r="AV224" s="240" t="s">
        <v>135</v>
      </c>
      <c r="AW224" s="240" t="s">
        <v>29</v>
      </c>
      <c r="AX224" s="240" t="s">
        <v>81</v>
      </c>
      <c r="AY224" s="242" t="s">
        <v>129</v>
      </c>
    </row>
    <row r="225" spans="1:65" s="73" customFormat="1" ht="16.5" customHeight="1" x14ac:dyDescent="0.2">
      <c r="A225" s="67"/>
      <c r="B225" s="68"/>
      <c r="C225" s="218" t="s">
        <v>295</v>
      </c>
      <c r="D225" s="218" t="s">
        <v>131</v>
      </c>
      <c r="E225" s="219" t="s">
        <v>296</v>
      </c>
      <c r="F225" s="220" t="s">
        <v>297</v>
      </c>
      <c r="G225" s="221" t="s">
        <v>134</v>
      </c>
      <c r="H225" s="222">
        <v>0.53800000000000003</v>
      </c>
      <c r="I225" s="39"/>
      <c r="J225" s="223">
        <f>ROUND(I225*H225,2)</f>
        <v>0</v>
      </c>
      <c r="K225" s="224"/>
      <c r="L225" s="68"/>
      <c r="M225" s="225" t="s">
        <v>1</v>
      </c>
      <c r="N225" s="226" t="s">
        <v>38</v>
      </c>
      <c r="O225" s="227">
        <v>1.125</v>
      </c>
      <c r="P225" s="227">
        <f>O225*H225</f>
        <v>0.60525000000000007</v>
      </c>
      <c r="Q225" s="227">
        <v>1.3390000000000001E-2</v>
      </c>
      <c r="R225" s="227">
        <f>Q225*H225</f>
        <v>7.2038200000000005E-3</v>
      </c>
      <c r="S225" s="227">
        <v>0</v>
      </c>
      <c r="T225" s="228">
        <f>S225*H225</f>
        <v>0</v>
      </c>
      <c r="U225" s="67"/>
      <c r="V225" s="67"/>
      <c r="W225" s="67"/>
      <c r="X225" s="67"/>
      <c r="Y225" s="67"/>
      <c r="Z225" s="67"/>
      <c r="AA225" s="67"/>
      <c r="AB225" s="67"/>
      <c r="AC225" s="67"/>
      <c r="AD225" s="67"/>
      <c r="AE225" s="67"/>
      <c r="AR225" s="229" t="s">
        <v>135</v>
      </c>
      <c r="AT225" s="229" t="s">
        <v>131</v>
      </c>
      <c r="AU225" s="229" t="s">
        <v>83</v>
      </c>
      <c r="AY225" s="53" t="s">
        <v>129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53" t="s">
        <v>81</v>
      </c>
      <c r="BK225" s="230">
        <f>ROUND(I225*H225,2)</f>
        <v>0</v>
      </c>
      <c r="BL225" s="53" t="s">
        <v>135</v>
      </c>
      <c r="BM225" s="229" t="s">
        <v>298</v>
      </c>
    </row>
    <row r="226" spans="1:65" s="231" customFormat="1" x14ac:dyDescent="0.2">
      <c r="B226" s="232"/>
      <c r="D226" s="233" t="s">
        <v>141</v>
      </c>
      <c r="E226" s="234" t="s">
        <v>1</v>
      </c>
      <c r="F226" s="235" t="s">
        <v>299</v>
      </c>
      <c r="H226" s="236">
        <v>0.42099999999999999</v>
      </c>
      <c r="L226" s="232"/>
      <c r="M226" s="237"/>
      <c r="N226" s="238"/>
      <c r="O226" s="238"/>
      <c r="P226" s="238"/>
      <c r="Q226" s="238"/>
      <c r="R226" s="238"/>
      <c r="S226" s="238"/>
      <c r="T226" s="239"/>
      <c r="AT226" s="234" t="s">
        <v>141</v>
      </c>
      <c r="AU226" s="234" t="s">
        <v>83</v>
      </c>
      <c r="AV226" s="231" t="s">
        <v>83</v>
      </c>
      <c r="AW226" s="231" t="s">
        <v>29</v>
      </c>
      <c r="AX226" s="231" t="s">
        <v>73</v>
      </c>
      <c r="AY226" s="234" t="s">
        <v>129</v>
      </c>
    </row>
    <row r="227" spans="1:65" s="231" customFormat="1" x14ac:dyDescent="0.2">
      <c r="B227" s="232"/>
      <c r="D227" s="233" t="s">
        <v>141</v>
      </c>
      <c r="E227" s="234" t="s">
        <v>1</v>
      </c>
      <c r="F227" s="235" t="s">
        <v>300</v>
      </c>
      <c r="H227" s="236">
        <v>0.11700000000000001</v>
      </c>
      <c r="L227" s="232"/>
      <c r="M227" s="237"/>
      <c r="N227" s="238"/>
      <c r="O227" s="238"/>
      <c r="P227" s="238"/>
      <c r="Q227" s="238"/>
      <c r="R227" s="238"/>
      <c r="S227" s="238"/>
      <c r="T227" s="239"/>
      <c r="AT227" s="234" t="s">
        <v>141</v>
      </c>
      <c r="AU227" s="234" t="s">
        <v>83</v>
      </c>
      <c r="AV227" s="231" t="s">
        <v>83</v>
      </c>
      <c r="AW227" s="231" t="s">
        <v>29</v>
      </c>
      <c r="AX227" s="231" t="s">
        <v>73</v>
      </c>
      <c r="AY227" s="234" t="s">
        <v>129</v>
      </c>
    </row>
    <row r="228" spans="1:65" s="240" customFormat="1" x14ac:dyDescent="0.2">
      <c r="B228" s="241"/>
      <c r="D228" s="233" t="s">
        <v>141</v>
      </c>
      <c r="E228" s="242" t="s">
        <v>1</v>
      </c>
      <c r="F228" s="243" t="s">
        <v>152</v>
      </c>
      <c r="H228" s="244">
        <v>0.53800000000000003</v>
      </c>
      <c r="L228" s="241"/>
      <c r="M228" s="245"/>
      <c r="N228" s="246"/>
      <c r="O228" s="246"/>
      <c r="P228" s="246"/>
      <c r="Q228" s="246"/>
      <c r="R228" s="246"/>
      <c r="S228" s="246"/>
      <c r="T228" s="247"/>
      <c r="AT228" s="242" t="s">
        <v>141</v>
      </c>
      <c r="AU228" s="242" t="s">
        <v>83</v>
      </c>
      <c r="AV228" s="240" t="s">
        <v>135</v>
      </c>
      <c r="AW228" s="240" t="s">
        <v>29</v>
      </c>
      <c r="AX228" s="240" t="s">
        <v>81</v>
      </c>
      <c r="AY228" s="242" t="s">
        <v>129</v>
      </c>
    </row>
    <row r="229" spans="1:65" s="73" customFormat="1" ht="21.75" customHeight="1" x14ac:dyDescent="0.2">
      <c r="A229" s="67"/>
      <c r="B229" s="68"/>
      <c r="C229" s="218" t="s">
        <v>301</v>
      </c>
      <c r="D229" s="218" t="s">
        <v>131</v>
      </c>
      <c r="E229" s="219" t="s">
        <v>302</v>
      </c>
      <c r="F229" s="220" t="s">
        <v>303</v>
      </c>
      <c r="G229" s="221" t="s">
        <v>134</v>
      </c>
      <c r="H229" s="222">
        <v>0.53800000000000003</v>
      </c>
      <c r="I229" s="39"/>
      <c r="J229" s="223">
        <f>ROUND(I229*H229,2)</f>
        <v>0</v>
      </c>
      <c r="K229" s="224"/>
      <c r="L229" s="68"/>
      <c r="M229" s="225" t="s">
        <v>1</v>
      </c>
      <c r="N229" s="226" t="s">
        <v>38</v>
      </c>
      <c r="O229" s="227">
        <v>0.30099999999999999</v>
      </c>
      <c r="P229" s="227">
        <f>O229*H229</f>
        <v>0.161938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67"/>
      <c r="V229" s="67"/>
      <c r="W229" s="67"/>
      <c r="X229" s="67"/>
      <c r="Y229" s="67"/>
      <c r="Z229" s="67"/>
      <c r="AA229" s="67"/>
      <c r="AB229" s="67"/>
      <c r="AC229" s="67"/>
      <c r="AD229" s="67"/>
      <c r="AE229" s="67"/>
      <c r="AR229" s="229" t="s">
        <v>135</v>
      </c>
      <c r="AT229" s="229" t="s">
        <v>131</v>
      </c>
      <c r="AU229" s="229" t="s">
        <v>83</v>
      </c>
      <c r="AY229" s="53" t="s">
        <v>129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53" t="s">
        <v>81</v>
      </c>
      <c r="BK229" s="230">
        <f>ROUND(I229*H229,2)</f>
        <v>0</v>
      </c>
      <c r="BL229" s="53" t="s">
        <v>135</v>
      </c>
      <c r="BM229" s="229" t="s">
        <v>304</v>
      </c>
    </row>
    <row r="230" spans="1:65" s="205" customFormat="1" ht="22.9" customHeight="1" x14ac:dyDescent="0.2">
      <c r="B230" s="206"/>
      <c r="D230" s="207" t="s">
        <v>72</v>
      </c>
      <c r="E230" s="216" t="s">
        <v>153</v>
      </c>
      <c r="F230" s="216" t="s">
        <v>305</v>
      </c>
      <c r="J230" s="217">
        <f>BK230</f>
        <v>0</v>
      </c>
      <c r="L230" s="206"/>
      <c r="M230" s="210"/>
      <c r="N230" s="211"/>
      <c r="O230" s="211"/>
      <c r="P230" s="212">
        <f>SUM(P231:P238)</f>
        <v>40.093500000000006</v>
      </c>
      <c r="Q230" s="211"/>
      <c r="R230" s="212">
        <f>SUM(R231:R238)</f>
        <v>39.097664999999992</v>
      </c>
      <c r="S230" s="211"/>
      <c r="T230" s="213">
        <f>SUM(T231:T238)</f>
        <v>0</v>
      </c>
      <c r="AR230" s="207" t="s">
        <v>81</v>
      </c>
      <c r="AT230" s="214" t="s">
        <v>72</v>
      </c>
      <c r="AU230" s="214" t="s">
        <v>81</v>
      </c>
      <c r="AY230" s="207" t="s">
        <v>129</v>
      </c>
      <c r="BK230" s="215">
        <f>SUM(BK231:BK238)</f>
        <v>0</v>
      </c>
    </row>
    <row r="231" spans="1:65" s="73" customFormat="1" ht="21.75" customHeight="1" x14ac:dyDescent="0.2">
      <c r="A231" s="67"/>
      <c r="B231" s="68"/>
      <c r="C231" s="218" t="s">
        <v>306</v>
      </c>
      <c r="D231" s="218" t="s">
        <v>131</v>
      </c>
      <c r="E231" s="219" t="s">
        <v>307</v>
      </c>
      <c r="F231" s="220" t="s">
        <v>308</v>
      </c>
      <c r="G231" s="221" t="s">
        <v>134</v>
      </c>
      <c r="H231" s="222">
        <v>68</v>
      </c>
      <c r="I231" s="39"/>
      <c r="J231" s="223">
        <f>ROUND(I231*H231,2)</f>
        <v>0</v>
      </c>
      <c r="K231" s="224"/>
      <c r="L231" s="68"/>
      <c r="M231" s="225" t="s">
        <v>1</v>
      </c>
      <c r="N231" s="226" t="s">
        <v>38</v>
      </c>
      <c r="O231" s="227">
        <v>2.4E-2</v>
      </c>
      <c r="P231" s="227">
        <f>O231*H231</f>
        <v>1.6320000000000001</v>
      </c>
      <c r="Q231" s="227">
        <v>0.106</v>
      </c>
      <c r="R231" s="227">
        <f>Q231*H231</f>
        <v>7.2080000000000002</v>
      </c>
      <c r="S231" s="227">
        <v>0</v>
      </c>
      <c r="T231" s="228">
        <f>S231*H231</f>
        <v>0</v>
      </c>
      <c r="U231" s="67"/>
      <c r="V231" s="67"/>
      <c r="W231" s="67"/>
      <c r="X231" s="67"/>
      <c r="Y231" s="67"/>
      <c r="Z231" s="67"/>
      <c r="AA231" s="67"/>
      <c r="AB231" s="67"/>
      <c r="AC231" s="67"/>
      <c r="AD231" s="67"/>
      <c r="AE231" s="67"/>
      <c r="AR231" s="229" t="s">
        <v>135</v>
      </c>
      <c r="AT231" s="229" t="s">
        <v>131</v>
      </c>
      <c r="AU231" s="229" t="s">
        <v>83</v>
      </c>
      <c r="AY231" s="53" t="s">
        <v>129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53" t="s">
        <v>81</v>
      </c>
      <c r="BK231" s="230">
        <f>ROUND(I231*H231,2)</f>
        <v>0</v>
      </c>
      <c r="BL231" s="53" t="s">
        <v>135</v>
      </c>
      <c r="BM231" s="229" t="s">
        <v>309</v>
      </c>
    </row>
    <row r="232" spans="1:65" s="231" customFormat="1" x14ac:dyDescent="0.2">
      <c r="B232" s="232"/>
      <c r="D232" s="233" t="s">
        <v>141</v>
      </c>
      <c r="E232" s="234" t="s">
        <v>1</v>
      </c>
      <c r="F232" s="235" t="s">
        <v>310</v>
      </c>
      <c r="H232" s="236">
        <v>68</v>
      </c>
      <c r="L232" s="232"/>
      <c r="M232" s="237"/>
      <c r="N232" s="238"/>
      <c r="O232" s="238"/>
      <c r="P232" s="238"/>
      <c r="Q232" s="238"/>
      <c r="R232" s="238"/>
      <c r="S232" s="238"/>
      <c r="T232" s="239"/>
      <c r="AT232" s="234" t="s">
        <v>141</v>
      </c>
      <c r="AU232" s="234" t="s">
        <v>83</v>
      </c>
      <c r="AV232" s="231" t="s">
        <v>83</v>
      </c>
      <c r="AW232" s="231" t="s">
        <v>29</v>
      </c>
      <c r="AX232" s="231" t="s">
        <v>81</v>
      </c>
      <c r="AY232" s="234" t="s">
        <v>129</v>
      </c>
    </row>
    <row r="233" spans="1:65" s="73" customFormat="1" ht="21.75" customHeight="1" x14ac:dyDescent="0.2">
      <c r="A233" s="67"/>
      <c r="B233" s="68"/>
      <c r="C233" s="218" t="s">
        <v>311</v>
      </c>
      <c r="D233" s="218" t="s">
        <v>131</v>
      </c>
      <c r="E233" s="219" t="s">
        <v>312</v>
      </c>
      <c r="F233" s="220" t="s">
        <v>313</v>
      </c>
      <c r="G233" s="221" t="s">
        <v>134</v>
      </c>
      <c r="H233" s="222">
        <v>68</v>
      </c>
      <c r="I233" s="39"/>
      <c r="J233" s="223">
        <f>ROUND(I233*H233,2)</f>
        <v>0</v>
      </c>
      <c r="K233" s="224"/>
      <c r="L233" s="68"/>
      <c r="M233" s="225" t="s">
        <v>1</v>
      </c>
      <c r="N233" s="226" t="s">
        <v>38</v>
      </c>
      <c r="O233" s="227">
        <v>2.5000000000000001E-2</v>
      </c>
      <c r="P233" s="227">
        <f>O233*H233</f>
        <v>1.7000000000000002</v>
      </c>
      <c r="Q233" s="227">
        <v>0.19700000000000001</v>
      </c>
      <c r="R233" s="227">
        <f>Q233*H233</f>
        <v>13.396000000000001</v>
      </c>
      <c r="S233" s="227">
        <v>0</v>
      </c>
      <c r="T233" s="228">
        <f>S233*H233</f>
        <v>0</v>
      </c>
      <c r="U233" s="67"/>
      <c r="V233" s="67"/>
      <c r="W233" s="67"/>
      <c r="X233" s="67"/>
      <c r="Y233" s="67"/>
      <c r="Z233" s="67"/>
      <c r="AA233" s="67"/>
      <c r="AB233" s="67"/>
      <c r="AC233" s="67"/>
      <c r="AD233" s="67"/>
      <c r="AE233" s="67"/>
      <c r="AR233" s="229" t="s">
        <v>135</v>
      </c>
      <c r="AT233" s="229" t="s">
        <v>131</v>
      </c>
      <c r="AU233" s="229" t="s">
        <v>83</v>
      </c>
      <c r="AY233" s="53" t="s">
        <v>129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53" t="s">
        <v>81</v>
      </c>
      <c r="BK233" s="230">
        <f>ROUND(I233*H233,2)</f>
        <v>0</v>
      </c>
      <c r="BL233" s="53" t="s">
        <v>135</v>
      </c>
      <c r="BM233" s="229" t="s">
        <v>314</v>
      </c>
    </row>
    <row r="234" spans="1:65" s="73" customFormat="1" ht="16.5" customHeight="1" x14ac:dyDescent="0.2">
      <c r="A234" s="67"/>
      <c r="B234" s="68"/>
      <c r="C234" s="218" t="s">
        <v>315</v>
      </c>
      <c r="D234" s="218" t="s">
        <v>131</v>
      </c>
      <c r="E234" s="219" t="s">
        <v>316</v>
      </c>
      <c r="F234" s="220" t="s">
        <v>317</v>
      </c>
      <c r="G234" s="221" t="s">
        <v>134</v>
      </c>
      <c r="H234" s="222">
        <v>3.5</v>
      </c>
      <c r="I234" s="39"/>
      <c r="J234" s="223">
        <f>ROUND(I234*H234,2)</f>
        <v>0</v>
      </c>
      <c r="K234" s="224"/>
      <c r="L234" s="68"/>
      <c r="M234" s="225" t="s">
        <v>1</v>
      </c>
      <c r="N234" s="226" t="s">
        <v>38</v>
      </c>
      <c r="O234" s="227">
        <v>2.5999999999999999E-2</v>
      </c>
      <c r="P234" s="227">
        <f>O234*H234</f>
        <v>9.0999999999999998E-2</v>
      </c>
      <c r="Q234" s="227">
        <v>0.34499999999999997</v>
      </c>
      <c r="R234" s="227">
        <f>Q234*H234</f>
        <v>1.2075</v>
      </c>
      <c r="S234" s="227">
        <v>0</v>
      </c>
      <c r="T234" s="228">
        <f>S234*H234</f>
        <v>0</v>
      </c>
      <c r="U234" s="67"/>
      <c r="V234" s="67"/>
      <c r="W234" s="67"/>
      <c r="X234" s="67"/>
      <c r="Y234" s="67"/>
      <c r="Z234" s="67"/>
      <c r="AA234" s="67"/>
      <c r="AB234" s="67"/>
      <c r="AC234" s="67"/>
      <c r="AD234" s="67"/>
      <c r="AE234" s="67"/>
      <c r="AR234" s="229" t="s">
        <v>135</v>
      </c>
      <c r="AT234" s="229" t="s">
        <v>131</v>
      </c>
      <c r="AU234" s="229" t="s">
        <v>83</v>
      </c>
      <c r="AY234" s="53" t="s">
        <v>129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53" t="s">
        <v>81</v>
      </c>
      <c r="BK234" s="230">
        <f>ROUND(I234*H234,2)</f>
        <v>0</v>
      </c>
      <c r="BL234" s="53" t="s">
        <v>135</v>
      </c>
      <c r="BM234" s="229" t="s">
        <v>318</v>
      </c>
    </row>
    <row r="235" spans="1:65" s="73" customFormat="1" ht="21.75" customHeight="1" x14ac:dyDescent="0.2">
      <c r="A235" s="67"/>
      <c r="B235" s="68"/>
      <c r="C235" s="218" t="s">
        <v>319</v>
      </c>
      <c r="D235" s="218" t="s">
        <v>131</v>
      </c>
      <c r="E235" s="219" t="s">
        <v>320</v>
      </c>
      <c r="F235" s="220" t="s">
        <v>321</v>
      </c>
      <c r="G235" s="221" t="s">
        <v>134</v>
      </c>
      <c r="H235" s="222">
        <v>3.5</v>
      </c>
      <c r="I235" s="39"/>
      <c r="J235" s="223">
        <f>ROUND(I235*H235,2)</f>
        <v>0</v>
      </c>
      <c r="K235" s="224"/>
      <c r="L235" s="68"/>
      <c r="M235" s="225" t="s">
        <v>1</v>
      </c>
      <c r="N235" s="226" t="s">
        <v>38</v>
      </c>
      <c r="O235" s="227">
        <v>8.3000000000000004E-2</v>
      </c>
      <c r="P235" s="227">
        <f>O235*H235</f>
        <v>0.29050000000000004</v>
      </c>
      <c r="Q235" s="227">
        <v>0.15559000000000001</v>
      </c>
      <c r="R235" s="227">
        <f>Q235*H235</f>
        <v>0.54456499999999997</v>
      </c>
      <c r="S235" s="227">
        <v>0</v>
      </c>
      <c r="T235" s="228">
        <f>S235*H235</f>
        <v>0</v>
      </c>
      <c r="U235" s="67"/>
      <c r="V235" s="67"/>
      <c r="W235" s="67"/>
      <c r="X235" s="67"/>
      <c r="Y235" s="67"/>
      <c r="Z235" s="67"/>
      <c r="AA235" s="67"/>
      <c r="AB235" s="67"/>
      <c r="AC235" s="67"/>
      <c r="AD235" s="67"/>
      <c r="AE235" s="67"/>
      <c r="AR235" s="229" t="s">
        <v>135</v>
      </c>
      <c r="AT235" s="229" t="s">
        <v>131</v>
      </c>
      <c r="AU235" s="229" t="s">
        <v>83</v>
      </c>
      <c r="AY235" s="53" t="s">
        <v>129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53" t="s">
        <v>81</v>
      </c>
      <c r="BK235" s="230">
        <f>ROUND(I235*H235,2)</f>
        <v>0</v>
      </c>
      <c r="BL235" s="53" t="s">
        <v>135</v>
      </c>
      <c r="BM235" s="229" t="s">
        <v>322</v>
      </c>
    </row>
    <row r="236" spans="1:65" s="73" customFormat="1" ht="21.75" customHeight="1" x14ac:dyDescent="0.2">
      <c r="A236" s="67"/>
      <c r="B236" s="68"/>
      <c r="C236" s="218" t="s">
        <v>323</v>
      </c>
      <c r="D236" s="218" t="s">
        <v>131</v>
      </c>
      <c r="E236" s="219" t="s">
        <v>324</v>
      </c>
      <c r="F236" s="220" t="s">
        <v>325</v>
      </c>
      <c r="G236" s="221" t="s">
        <v>134</v>
      </c>
      <c r="H236" s="222">
        <v>68</v>
      </c>
      <c r="I236" s="39"/>
      <c r="J236" s="223">
        <f>ROUND(I236*H236,2)</f>
        <v>0</v>
      </c>
      <c r="K236" s="224"/>
      <c r="L236" s="68"/>
      <c r="M236" s="225" t="s">
        <v>1</v>
      </c>
      <c r="N236" s="226" t="s">
        <v>38</v>
      </c>
      <c r="O236" s="227">
        <v>0.53500000000000003</v>
      </c>
      <c r="P236" s="227">
        <f>O236*H236</f>
        <v>36.380000000000003</v>
      </c>
      <c r="Q236" s="227">
        <v>0.10100000000000001</v>
      </c>
      <c r="R236" s="227">
        <f>Q236*H236</f>
        <v>6.8680000000000003</v>
      </c>
      <c r="S236" s="227">
        <v>0</v>
      </c>
      <c r="T236" s="228">
        <f>S236*H236</f>
        <v>0</v>
      </c>
      <c r="U236" s="67"/>
      <c r="V236" s="67"/>
      <c r="W236" s="67"/>
      <c r="X236" s="67"/>
      <c r="Y236" s="67"/>
      <c r="Z236" s="67"/>
      <c r="AA236" s="67"/>
      <c r="AB236" s="67"/>
      <c r="AC236" s="67"/>
      <c r="AD236" s="67"/>
      <c r="AE236" s="67"/>
      <c r="AR236" s="229" t="s">
        <v>135</v>
      </c>
      <c r="AT236" s="229" t="s">
        <v>131</v>
      </c>
      <c r="AU236" s="229" t="s">
        <v>83</v>
      </c>
      <c r="AY236" s="53" t="s">
        <v>129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53" t="s">
        <v>81</v>
      </c>
      <c r="BK236" s="230">
        <f>ROUND(I236*H236,2)</f>
        <v>0</v>
      </c>
      <c r="BL236" s="53" t="s">
        <v>135</v>
      </c>
      <c r="BM236" s="229" t="s">
        <v>326</v>
      </c>
    </row>
    <row r="237" spans="1:65" s="73" customFormat="1" ht="16.5" customHeight="1" x14ac:dyDescent="0.2">
      <c r="A237" s="67"/>
      <c r="B237" s="68"/>
      <c r="C237" s="255" t="s">
        <v>327</v>
      </c>
      <c r="D237" s="255" t="s">
        <v>235</v>
      </c>
      <c r="E237" s="256" t="s">
        <v>328</v>
      </c>
      <c r="F237" s="257" t="s">
        <v>329</v>
      </c>
      <c r="G237" s="258" t="s">
        <v>134</v>
      </c>
      <c r="H237" s="259">
        <v>74.8</v>
      </c>
      <c r="I237" s="40"/>
      <c r="J237" s="260">
        <f>ROUND(I237*H237,2)</f>
        <v>0</v>
      </c>
      <c r="K237" s="261"/>
      <c r="L237" s="262"/>
      <c r="M237" s="263" t="s">
        <v>1</v>
      </c>
      <c r="N237" s="264" t="s">
        <v>38</v>
      </c>
      <c r="O237" s="227">
        <v>0</v>
      </c>
      <c r="P237" s="227">
        <f>O237*H237</f>
        <v>0</v>
      </c>
      <c r="Q237" s="227">
        <v>0.13200000000000001</v>
      </c>
      <c r="R237" s="227">
        <f>Q237*H237</f>
        <v>9.8735999999999997</v>
      </c>
      <c r="S237" s="227">
        <v>0</v>
      </c>
      <c r="T237" s="228">
        <f>S237*H237</f>
        <v>0</v>
      </c>
      <c r="U237" s="67"/>
      <c r="V237" s="67"/>
      <c r="W237" s="67"/>
      <c r="X237" s="67"/>
      <c r="Y237" s="67"/>
      <c r="Z237" s="67"/>
      <c r="AA237" s="67"/>
      <c r="AB237" s="67"/>
      <c r="AC237" s="67"/>
      <c r="AD237" s="67"/>
      <c r="AE237" s="67"/>
      <c r="AR237" s="229" t="s">
        <v>170</v>
      </c>
      <c r="AT237" s="229" t="s">
        <v>235</v>
      </c>
      <c r="AU237" s="229" t="s">
        <v>83</v>
      </c>
      <c r="AY237" s="53" t="s">
        <v>129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53" t="s">
        <v>81</v>
      </c>
      <c r="BK237" s="230">
        <f>ROUND(I237*H237,2)</f>
        <v>0</v>
      </c>
      <c r="BL237" s="53" t="s">
        <v>135</v>
      </c>
      <c r="BM237" s="229" t="s">
        <v>330</v>
      </c>
    </row>
    <row r="238" spans="1:65" s="231" customFormat="1" x14ac:dyDescent="0.2">
      <c r="B238" s="232"/>
      <c r="D238" s="233" t="s">
        <v>141</v>
      </c>
      <c r="F238" s="235" t="s">
        <v>331</v>
      </c>
      <c r="H238" s="236">
        <v>74.8</v>
      </c>
      <c r="L238" s="232"/>
      <c r="M238" s="237"/>
      <c r="N238" s="238"/>
      <c r="O238" s="238"/>
      <c r="P238" s="238"/>
      <c r="Q238" s="238"/>
      <c r="R238" s="238"/>
      <c r="S238" s="238"/>
      <c r="T238" s="239"/>
      <c r="AT238" s="234" t="s">
        <v>141</v>
      </c>
      <c r="AU238" s="234" t="s">
        <v>83</v>
      </c>
      <c r="AV238" s="231" t="s">
        <v>83</v>
      </c>
      <c r="AW238" s="231" t="s">
        <v>3</v>
      </c>
      <c r="AX238" s="231" t="s">
        <v>81</v>
      </c>
      <c r="AY238" s="234" t="s">
        <v>129</v>
      </c>
    </row>
    <row r="239" spans="1:65" s="205" customFormat="1" ht="22.9" customHeight="1" x14ac:dyDescent="0.2">
      <c r="B239" s="206"/>
      <c r="D239" s="207" t="s">
        <v>72</v>
      </c>
      <c r="E239" s="216" t="s">
        <v>170</v>
      </c>
      <c r="F239" s="216" t="s">
        <v>332</v>
      </c>
      <c r="J239" s="217">
        <f>BK239</f>
        <v>0</v>
      </c>
      <c r="L239" s="206"/>
      <c r="M239" s="210"/>
      <c r="N239" s="211"/>
      <c r="O239" s="211"/>
      <c r="P239" s="212">
        <f>P240</f>
        <v>0</v>
      </c>
      <c r="Q239" s="211"/>
      <c r="R239" s="212">
        <f>R240</f>
        <v>0</v>
      </c>
      <c r="S239" s="211"/>
      <c r="T239" s="213">
        <f>T240</f>
        <v>0</v>
      </c>
      <c r="AR239" s="207" t="s">
        <v>81</v>
      </c>
      <c r="AT239" s="214" t="s">
        <v>72</v>
      </c>
      <c r="AU239" s="214" t="s">
        <v>81</v>
      </c>
      <c r="AY239" s="207" t="s">
        <v>129</v>
      </c>
      <c r="BK239" s="215">
        <f>BK240</f>
        <v>0</v>
      </c>
    </row>
    <row r="240" spans="1:65" s="73" customFormat="1" ht="16.5" customHeight="1" x14ac:dyDescent="0.2">
      <c r="A240" s="67"/>
      <c r="B240" s="68"/>
      <c r="C240" s="218" t="s">
        <v>333</v>
      </c>
      <c r="D240" s="218" t="s">
        <v>131</v>
      </c>
      <c r="E240" s="219" t="s">
        <v>334</v>
      </c>
      <c r="F240" s="220" t="s">
        <v>335</v>
      </c>
      <c r="G240" s="221" t="s">
        <v>336</v>
      </c>
      <c r="H240" s="222">
        <v>1</v>
      </c>
      <c r="I240" s="223">
        <f>SUM('SO - 01 Vodovod'!J16:L16)</f>
        <v>0</v>
      </c>
      <c r="J240" s="223">
        <f>ROUND(I240*H240,2)</f>
        <v>0</v>
      </c>
      <c r="K240" s="224"/>
      <c r="L240" s="68"/>
      <c r="M240" s="225" t="s">
        <v>1</v>
      </c>
      <c r="N240" s="226" t="s">
        <v>38</v>
      </c>
      <c r="O240" s="227">
        <v>0</v>
      </c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67"/>
      <c r="V240" s="67"/>
      <c r="W240" s="67"/>
      <c r="X240" s="67"/>
      <c r="Y240" s="67"/>
      <c r="Z240" s="67"/>
      <c r="AA240" s="67"/>
      <c r="AB240" s="67"/>
      <c r="AC240" s="67"/>
      <c r="AD240" s="67"/>
      <c r="AE240" s="67"/>
      <c r="AR240" s="229" t="s">
        <v>135</v>
      </c>
      <c r="AT240" s="229" t="s">
        <v>131</v>
      </c>
      <c r="AU240" s="229" t="s">
        <v>83</v>
      </c>
      <c r="AY240" s="53" t="s">
        <v>129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53" t="s">
        <v>81</v>
      </c>
      <c r="BK240" s="230">
        <f>ROUND(I240*H240,2)</f>
        <v>0</v>
      </c>
      <c r="BL240" s="53" t="s">
        <v>135</v>
      </c>
      <c r="BM240" s="229" t="s">
        <v>337</v>
      </c>
    </row>
    <row r="241" spans="1:65" s="205" customFormat="1" ht="22.9" customHeight="1" x14ac:dyDescent="0.2">
      <c r="B241" s="206"/>
      <c r="D241" s="207" t="s">
        <v>72</v>
      </c>
      <c r="E241" s="216" t="s">
        <v>175</v>
      </c>
      <c r="F241" s="216" t="s">
        <v>338</v>
      </c>
      <c r="J241" s="217">
        <f>BK241</f>
        <v>0</v>
      </c>
      <c r="L241" s="206"/>
      <c r="M241" s="210"/>
      <c r="N241" s="211"/>
      <c r="O241" s="211"/>
      <c r="P241" s="212">
        <f>SUM(P242:P260)</f>
        <v>201.512944</v>
      </c>
      <c r="Q241" s="211"/>
      <c r="R241" s="212">
        <f>SUM(R242:R260)</f>
        <v>28.067933279999998</v>
      </c>
      <c r="S241" s="211"/>
      <c r="T241" s="213">
        <f>SUM(T242:T260)</f>
        <v>1.8664000000000003</v>
      </c>
      <c r="AR241" s="207" t="s">
        <v>81</v>
      </c>
      <c r="AT241" s="214" t="s">
        <v>72</v>
      </c>
      <c r="AU241" s="214" t="s">
        <v>81</v>
      </c>
      <c r="AY241" s="207" t="s">
        <v>129</v>
      </c>
      <c r="BK241" s="215">
        <f>SUM(BK242:BK260)</f>
        <v>0</v>
      </c>
    </row>
    <row r="242" spans="1:65" s="73" customFormat="1" ht="16.5" customHeight="1" x14ac:dyDescent="0.2">
      <c r="A242" s="67"/>
      <c r="B242" s="68"/>
      <c r="C242" s="218" t="s">
        <v>339</v>
      </c>
      <c r="D242" s="218" t="s">
        <v>131</v>
      </c>
      <c r="E242" s="219" t="s">
        <v>340</v>
      </c>
      <c r="F242" s="220" t="s">
        <v>341</v>
      </c>
      <c r="G242" s="221" t="s">
        <v>134</v>
      </c>
      <c r="H242" s="222">
        <v>554.4</v>
      </c>
      <c r="I242" s="39"/>
      <c r="J242" s="223">
        <f>ROUND(I242*H242,2)</f>
        <v>0</v>
      </c>
      <c r="K242" s="224"/>
      <c r="L242" s="68"/>
      <c r="M242" s="225" t="s">
        <v>1</v>
      </c>
      <c r="N242" s="226" t="s">
        <v>38</v>
      </c>
      <c r="O242" s="227">
        <v>0</v>
      </c>
      <c r="P242" s="227">
        <f>O242*H242</f>
        <v>0</v>
      </c>
      <c r="Q242" s="227">
        <v>0</v>
      </c>
      <c r="R242" s="227">
        <f>Q242*H242</f>
        <v>0</v>
      </c>
      <c r="S242" s="227">
        <v>1E-3</v>
      </c>
      <c r="T242" s="228">
        <f>S242*H242</f>
        <v>0.5544</v>
      </c>
      <c r="U242" s="67"/>
      <c r="V242" s="67"/>
      <c r="W242" s="67"/>
      <c r="X242" s="67"/>
      <c r="Y242" s="67"/>
      <c r="Z242" s="67"/>
      <c r="AA242" s="67"/>
      <c r="AB242" s="67"/>
      <c r="AC242" s="67"/>
      <c r="AD242" s="67"/>
      <c r="AE242" s="67"/>
      <c r="AR242" s="229" t="s">
        <v>135</v>
      </c>
      <c r="AT242" s="229" t="s">
        <v>131</v>
      </c>
      <c r="AU242" s="229" t="s">
        <v>83</v>
      </c>
      <c r="AY242" s="53" t="s">
        <v>129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53" t="s">
        <v>81</v>
      </c>
      <c r="BK242" s="230">
        <f>ROUND(I242*H242,2)</f>
        <v>0</v>
      </c>
      <c r="BL242" s="53" t="s">
        <v>135</v>
      </c>
      <c r="BM242" s="229" t="s">
        <v>342</v>
      </c>
    </row>
    <row r="243" spans="1:65" s="231" customFormat="1" x14ac:dyDescent="0.2">
      <c r="B243" s="232"/>
      <c r="D243" s="233" t="s">
        <v>141</v>
      </c>
      <c r="E243" s="234" t="s">
        <v>1</v>
      </c>
      <c r="F243" s="235" t="s">
        <v>343</v>
      </c>
      <c r="H243" s="236">
        <v>554.4</v>
      </c>
      <c r="L243" s="232"/>
      <c r="M243" s="237"/>
      <c r="N243" s="238"/>
      <c r="O243" s="238"/>
      <c r="P243" s="238"/>
      <c r="Q243" s="238"/>
      <c r="R243" s="238"/>
      <c r="S243" s="238"/>
      <c r="T243" s="239"/>
      <c r="AT243" s="234" t="s">
        <v>141</v>
      </c>
      <c r="AU243" s="234" t="s">
        <v>83</v>
      </c>
      <c r="AV243" s="231" t="s">
        <v>83</v>
      </c>
      <c r="AW243" s="231" t="s">
        <v>29</v>
      </c>
      <c r="AX243" s="231" t="s">
        <v>81</v>
      </c>
      <c r="AY243" s="234" t="s">
        <v>129</v>
      </c>
    </row>
    <row r="244" spans="1:65" s="73" customFormat="1" ht="21.75" customHeight="1" x14ac:dyDescent="0.2">
      <c r="A244" s="67"/>
      <c r="B244" s="68"/>
      <c r="C244" s="218" t="s">
        <v>344</v>
      </c>
      <c r="D244" s="218" t="s">
        <v>131</v>
      </c>
      <c r="E244" s="219" t="s">
        <v>345</v>
      </c>
      <c r="F244" s="220" t="s">
        <v>346</v>
      </c>
      <c r="G244" s="221" t="s">
        <v>146</v>
      </c>
      <c r="H244" s="222">
        <v>3.1</v>
      </c>
      <c r="I244" s="39"/>
      <c r="J244" s="223">
        <f t="shared" ref="J244:J252" si="0">ROUND(I244*H244,2)</f>
        <v>0</v>
      </c>
      <c r="K244" s="224"/>
      <c r="L244" s="68"/>
      <c r="M244" s="225" t="s">
        <v>1</v>
      </c>
      <c r="N244" s="226" t="s">
        <v>38</v>
      </c>
      <c r="O244" s="227">
        <v>0</v>
      </c>
      <c r="P244" s="227">
        <f t="shared" ref="P244:P252" si="1">O244*H244</f>
        <v>0</v>
      </c>
      <c r="Q244" s="227">
        <v>0</v>
      </c>
      <c r="R244" s="227">
        <f t="shared" ref="R244:R252" si="2">Q244*H244</f>
        <v>0</v>
      </c>
      <c r="S244" s="227">
        <v>0.01</v>
      </c>
      <c r="T244" s="228">
        <f t="shared" ref="T244:T252" si="3">S244*H244</f>
        <v>3.1000000000000003E-2</v>
      </c>
      <c r="U244" s="67"/>
      <c r="V244" s="67"/>
      <c r="W244" s="67"/>
      <c r="X244" s="67"/>
      <c r="Y244" s="67"/>
      <c r="Z244" s="67"/>
      <c r="AA244" s="67"/>
      <c r="AB244" s="67"/>
      <c r="AC244" s="67"/>
      <c r="AD244" s="67"/>
      <c r="AE244" s="67"/>
      <c r="AR244" s="229" t="s">
        <v>135</v>
      </c>
      <c r="AT244" s="229" t="s">
        <v>131</v>
      </c>
      <c r="AU244" s="229" t="s">
        <v>83</v>
      </c>
      <c r="AY244" s="53" t="s">
        <v>129</v>
      </c>
      <c r="BE244" s="230">
        <f t="shared" ref="BE244:BE252" si="4">IF(N244="základní",J244,0)</f>
        <v>0</v>
      </c>
      <c r="BF244" s="230">
        <f t="shared" ref="BF244:BF252" si="5">IF(N244="snížená",J244,0)</f>
        <v>0</v>
      </c>
      <c r="BG244" s="230">
        <f t="shared" ref="BG244:BG252" si="6">IF(N244="zákl. přenesená",J244,0)</f>
        <v>0</v>
      </c>
      <c r="BH244" s="230">
        <f t="shared" ref="BH244:BH252" si="7">IF(N244="sníž. přenesená",J244,0)</f>
        <v>0</v>
      </c>
      <c r="BI244" s="230">
        <f t="shared" ref="BI244:BI252" si="8">IF(N244="nulová",J244,0)</f>
        <v>0</v>
      </c>
      <c r="BJ244" s="53" t="s">
        <v>81</v>
      </c>
      <c r="BK244" s="230">
        <f t="shared" ref="BK244:BK252" si="9">ROUND(I244*H244,2)</f>
        <v>0</v>
      </c>
      <c r="BL244" s="53" t="s">
        <v>135</v>
      </c>
      <c r="BM244" s="229" t="s">
        <v>347</v>
      </c>
    </row>
    <row r="245" spans="1:65" s="73" customFormat="1" ht="24" customHeight="1" x14ac:dyDescent="0.2">
      <c r="A245" s="67"/>
      <c r="B245" s="68"/>
      <c r="C245" s="218" t="s">
        <v>348</v>
      </c>
      <c r="D245" s="218" t="s">
        <v>131</v>
      </c>
      <c r="E245" s="219" t="s">
        <v>349</v>
      </c>
      <c r="F245" s="220" t="s">
        <v>350</v>
      </c>
      <c r="G245" s="221" t="s">
        <v>146</v>
      </c>
      <c r="H245" s="222">
        <v>3.2</v>
      </c>
      <c r="I245" s="39"/>
      <c r="J245" s="223">
        <f t="shared" si="0"/>
        <v>0</v>
      </c>
      <c r="K245" s="224"/>
      <c r="L245" s="68"/>
      <c r="M245" s="225" t="s">
        <v>1</v>
      </c>
      <c r="N245" s="226" t="s">
        <v>38</v>
      </c>
      <c r="O245" s="227">
        <v>0</v>
      </c>
      <c r="P245" s="227">
        <f t="shared" si="1"/>
        <v>0</v>
      </c>
      <c r="Q245" s="227">
        <v>0</v>
      </c>
      <c r="R245" s="227">
        <f t="shared" si="2"/>
        <v>0</v>
      </c>
      <c r="S245" s="227">
        <v>0.24</v>
      </c>
      <c r="T245" s="228">
        <f t="shared" si="3"/>
        <v>0.76800000000000002</v>
      </c>
      <c r="U245" s="67"/>
      <c r="V245" s="67"/>
      <c r="W245" s="67"/>
      <c r="X245" s="67"/>
      <c r="Y245" s="67"/>
      <c r="Z245" s="67"/>
      <c r="AA245" s="67"/>
      <c r="AB245" s="67"/>
      <c r="AC245" s="67"/>
      <c r="AD245" s="67"/>
      <c r="AE245" s="67"/>
      <c r="AR245" s="229" t="s">
        <v>135</v>
      </c>
      <c r="AT245" s="229" t="s">
        <v>131</v>
      </c>
      <c r="AU245" s="229" t="s">
        <v>83</v>
      </c>
      <c r="AY245" s="53" t="s">
        <v>129</v>
      </c>
      <c r="BE245" s="230">
        <f t="shared" si="4"/>
        <v>0</v>
      </c>
      <c r="BF245" s="230">
        <f t="shared" si="5"/>
        <v>0</v>
      </c>
      <c r="BG245" s="230">
        <f t="shared" si="6"/>
        <v>0</v>
      </c>
      <c r="BH245" s="230">
        <f t="shared" si="7"/>
        <v>0</v>
      </c>
      <c r="BI245" s="230">
        <f t="shared" si="8"/>
        <v>0</v>
      </c>
      <c r="BJ245" s="53" t="s">
        <v>81</v>
      </c>
      <c r="BK245" s="230">
        <f t="shared" si="9"/>
        <v>0</v>
      </c>
      <c r="BL245" s="53" t="s">
        <v>135</v>
      </c>
      <c r="BM245" s="229" t="s">
        <v>351</v>
      </c>
    </row>
    <row r="246" spans="1:65" s="73" customFormat="1" ht="16.5" customHeight="1" x14ac:dyDescent="0.2">
      <c r="A246" s="67"/>
      <c r="B246" s="68"/>
      <c r="C246" s="218" t="s">
        <v>352</v>
      </c>
      <c r="D246" s="218" t="s">
        <v>131</v>
      </c>
      <c r="E246" s="219" t="s">
        <v>353</v>
      </c>
      <c r="F246" s="220" t="s">
        <v>354</v>
      </c>
      <c r="G246" s="221" t="s">
        <v>355</v>
      </c>
      <c r="H246" s="222">
        <v>4</v>
      </c>
      <c r="I246" s="39"/>
      <c r="J246" s="223">
        <f t="shared" si="0"/>
        <v>0</v>
      </c>
      <c r="K246" s="224"/>
      <c r="L246" s="68"/>
      <c r="M246" s="225" t="s">
        <v>1</v>
      </c>
      <c r="N246" s="226" t="s">
        <v>38</v>
      </c>
      <c r="O246" s="227">
        <v>0</v>
      </c>
      <c r="P246" s="227">
        <f t="shared" si="1"/>
        <v>0</v>
      </c>
      <c r="Q246" s="227">
        <v>0</v>
      </c>
      <c r="R246" s="227">
        <f t="shared" si="2"/>
        <v>0</v>
      </c>
      <c r="S246" s="227">
        <v>0.05</v>
      </c>
      <c r="T246" s="228">
        <f t="shared" si="3"/>
        <v>0.2</v>
      </c>
      <c r="U246" s="67"/>
      <c r="V246" s="67"/>
      <c r="W246" s="67"/>
      <c r="X246" s="67"/>
      <c r="Y246" s="67"/>
      <c r="Z246" s="67"/>
      <c r="AA246" s="67"/>
      <c r="AB246" s="67"/>
      <c r="AC246" s="67"/>
      <c r="AD246" s="67"/>
      <c r="AE246" s="67"/>
      <c r="AR246" s="229" t="s">
        <v>135</v>
      </c>
      <c r="AT246" s="229" t="s">
        <v>131</v>
      </c>
      <c r="AU246" s="229" t="s">
        <v>83</v>
      </c>
      <c r="AY246" s="53" t="s">
        <v>129</v>
      </c>
      <c r="BE246" s="230">
        <f t="shared" si="4"/>
        <v>0</v>
      </c>
      <c r="BF246" s="230">
        <f t="shared" si="5"/>
        <v>0</v>
      </c>
      <c r="BG246" s="230">
        <f t="shared" si="6"/>
        <v>0</v>
      </c>
      <c r="BH246" s="230">
        <f t="shared" si="7"/>
        <v>0</v>
      </c>
      <c r="BI246" s="230">
        <f t="shared" si="8"/>
        <v>0</v>
      </c>
      <c r="BJ246" s="53" t="s">
        <v>81</v>
      </c>
      <c r="BK246" s="230">
        <f t="shared" si="9"/>
        <v>0</v>
      </c>
      <c r="BL246" s="53" t="s">
        <v>135</v>
      </c>
      <c r="BM246" s="229" t="s">
        <v>356</v>
      </c>
    </row>
    <row r="247" spans="1:65" s="73" customFormat="1" ht="16.5" customHeight="1" x14ac:dyDescent="0.2">
      <c r="A247" s="67"/>
      <c r="B247" s="68"/>
      <c r="C247" s="218" t="s">
        <v>357</v>
      </c>
      <c r="D247" s="218" t="s">
        <v>131</v>
      </c>
      <c r="E247" s="219" t="s">
        <v>358</v>
      </c>
      <c r="F247" s="220" t="s">
        <v>359</v>
      </c>
      <c r="G247" s="221" t="s">
        <v>355</v>
      </c>
      <c r="H247" s="222">
        <v>2</v>
      </c>
      <c r="I247" s="39"/>
      <c r="J247" s="223">
        <f t="shared" si="0"/>
        <v>0</v>
      </c>
      <c r="K247" s="224"/>
      <c r="L247" s="68"/>
      <c r="M247" s="225" t="s">
        <v>1</v>
      </c>
      <c r="N247" s="226" t="s">
        <v>38</v>
      </c>
      <c r="O247" s="227">
        <v>0</v>
      </c>
      <c r="P247" s="227">
        <f t="shared" si="1"/>
        <v>0</v>
      </c>
      <c r="Q247" s="227">
        <v>0</v>
      </c>
      <c r="R247" s="227">
        <f t="shared" si="2"/>
        <v>0</v>
      </c>
      <c r="S247" s="227">
        <v>0.05</v>
      </c>
      <c r="T247" s="228">
        <f t="shared" si="3"/>
        <v>0.1</v>
      </c>
      <c r="U247" s="67"/>
      <c r="V247" s="67"/>
      <c r="W247" s="67"/>
      <c r="X247" s="67"/>
      <c r="Y247" s="67"/>
      <c r="Z247" s="67"/>
      <c r="AA247" s="67"/>
      <c r="AB247" s="67"/>
      <c r="AC247" s="67"/>
      <c r="AD247" s="67"/>
      <c r="AE247" s="67"/>
      <c r="AR247" s="229" t="s">
        <v>135</v>
      </c>
      <c r="AT247" s="229" t="s">
        <v>131</v>
      </c>
      <c r="AU247" s="229" t="s">
        <v>83</v>
      </c>
      <c r="AY247" s="53" t="s">
        <v>129</v>
      </c>
      <c r="BE247" s="230">
        <f t="shared" si="4"/>
        <v>0</v>
      </c>
      <c r="BF247" s="230">
        <f t="shared" si="5"/>
        <v>0</v>
      </c>
      <c r="BG247" s="230">
        <f t="shared" si="6"/>
        <v>0</v>
      </c>
      <c r="BH247" s="230">
        <f t="shared" si="7"/>
        <v>0</v>
      </c>
      <c r="BI247" s="230">
        <f t="shared" si="8"/>
        <v>0</v>
      </c>
      <c r="BJ247" s="53" t="s">
        <v>81</v>
      </c>
      <c r="BK247" s="230">
        <f t="shared" si="9"/>
        <v>0</v>
      </c>
      <c r="BL247" s="53" t="s">
        <v>135</v>
      </c>
      <c r="BM247" s="229" t="s">
        <v>360</v>
      </c>
    </row>
    <row r="248" spans="1:65" s="73" customFormat="1" ht="16.5" customHeight="1" x14ac:dyDescent="0.2">
      <c r="A248" s="67"/>
      <c r="B248" s="68"/>
      <c r="C248" s="218" t="s">
        <v>361</v>
      </c>
      <c r="D248" s="218" t="s">
        <v>131</v>
      </c>
      <c r="E248" s="219" t="s">
        <v>362</v>
      </c>
      <c r="F248" s="220" t="s">
        <v>363</v>
      </c>
      <c r="G248" s="221" t="s">
        <v>355</v>
      </c>
      <c r="H248" s="222">
        <v>1</v>
      </c>
      <c r="I248" s="39"/>
      <c r="J248" s="223">
        <f t="shared" si="0"/>
        <v>0</v>
      </c>
      <c r="K248" s="224"/>
      <c r="L248" s="68"/>
      <c r="M248" s="225" t="s">
        <v>1</v>
      </c>
      <c r="N248" s="226" t="s">
        <v>38</v>
      </c>
      <c r="O248" s="227">
        <v>0</v>
      </c>
      <c r="P248" s="227">
        <f t="shared" si="1"/>
        <v>0</v>
      </c>
      <c r="Q248" s="227">
        <v>0</v>
      </c>
      <c r="R248" s="227">
        <f t="shared" si="2"/>
        <v>0</v>
      </c>
      <c r="S248" s="227">
        <v>4.2999999999999997E-2</v>
      </c>
      <c r="T248" s="228">
        <f t="shared" si="3"/>
        <v>4.2999999999999997E-2</v>
      </c>
      <c r="U248" s="67"/>
      <c r="V248" s="67"/>
      <c r="W248" s="67"/>
      <c r="X248" s="67"/>
      <c r="Y248" s="67"/>
      <c r="Z248" s="67"/>
      <c r="AA248" s="67"/>
      <c r="AB248" s="67"/>
      <c r="AC248" s="67"/>
      <c r="AD248" s="67"/>
      <c r="AE248" s="67"/>
      <c r="AR248" s="229" t="s">
        <v>135</v>
      </c>
      <c r="AT248" s="229" t="s">
        <v>131</v>
      </c>
      <c r="AU248" s="229" t="s">
        <v>83</v>
      </c>
      <c r="AY248" s="53" t="s">
        <v>129</v>
      </c>
      <c r="BE248" s="230">
        <f t="shared" si="4"/>
        <v>0</v>
      </c>
      <c r="BF248" s="230">
        <f t="shared" si="5"/>
        <v>0</v>
      </c>
      <c r="BG248" s="230">
        <f t="shared" si="6"/>
        <v>0</v>
      </c>
      <c r="BH248" s="230">
        <f t="shared" si="7"/>
        <v>0</v>
      </c>
      <c r="BI248" s="230">
        <f t="shared" si="8"/>
        <v>0</v>
      </c>
      <c r="BJ248" s="53" t="s">
        <v>81</v>
      </c>
      <c r="BK248" s="230">
        <f t="shared" si="9"/>
        <v>0</v>
      </c>
      <c r="BL248" s="53" t="s">
        <v>135</v>
      </c>
      <c r="BM248" s="229" t="s">
        <v>364</v>
      </c>
    </row>
    <row r="249" spans="1:65" s="73" customFormat="1" ht="16.5" customHeight="1" x14ac:dyDescent="0.2">
      <c r="A249" s="67"/>
      <c r="B249" s="68"/>
      <c r="C249" s="218" t="s">
        <v>365</v>
      </c>
      <c r="D249" s="218" t="s">
        <v>131</v>
      </c>
      <c r="E249" s="219" t="s">
        <v>366</v>
      </c>
      <c r="F249" s="220" t="s">
        <v>367</v>
      </c>
      <c r="G249" s="221" t="s">
        <v>355</v>
      </c>
      <c r="H249" s="222">
        <v>2</v>
      </c>
      <c r="I249" s="39"/>
      <c r="J249" s="223">
        <f t="shared" si="0"/>
        <v>0</v>
      </c>
      <c r="K249" s="224"/>
      <c r="L249" s="68"/>
      <c r="M249" s="225" t="s">
        <v>1</v>
      </c>
      <c r="N249" s="226" t="s">
        <v>38</v>
      </c>
      <c r="O249" s="227">
        <v>0</v>
      </c>
      <c r="P249" s="227">
        <f t="shared" si="1"/>
        <v>0</v>
      </c>
      <c r="Q249" s="227">
        <v>0</v>
      </c>
      <c r="R249" s="227">
        <f t="shared" si="2"/>
        <v>0</v>
      </c>
      <c r="S249" s="227">
        <v>5.0000000000000001E-3</v>
      </c>
      <c r="T249" s="228">
        <f t="shared" si="3"/>
        <v>0.01</v>
      </c>
      <c r="U249" s="67"/>
      <c r="V249" s="67"/>
      <c r="W249" s="67"/>
      <c r="X249" s="67"/>
      <c r="Y249" s="67"/>
      <c r="Z249" s="67"/>
      <c r="AA249" s="67"/>
      <c r="AB249" s="67"/>
      <c r="AC249" s="67"/>
      <c r="AD249" s="67"/>
      <c r="AE249" s="67"/>
      <c r="AR249" s="229" t="s">
        <v>135</v>
      </c>
      <c r="AT249" s="229" t="s">
        <v>131</v>
      </c>
      <c r="AU249" s="229" t="s">
        <v>83</v>
      </c>
      <c r="AY249" s="53" t="s">
        <v>129</v>
      </c>
      <c r="BE249" s="230">
        <f t="shared" si="4"/>
        <v>0</v>
      </c>
      <c r="BF249" s="230">
        <f t="shared" si="5"/>
        <v>0</v>
      </c>
      <c r="BG249" s="230">
        <f t="shared" si="6"/>
        <v>0</v>
      </c>
      <c r="BH249" s="230">
        <f t="shared" si="7"/>
        <v>0</v>
      </c>
      <c r="BI249" s="230">
        <f t="shared" si="8"/>
        <v>0</v>
      </c>
      <c r="BJ249" s="53" t="s">
        <v>81</v>
      </c>
      <c r="BK249" s="230">
        <f t="shared" si="9"/>
        <v>0</v>
      </c>
      <c r="BL249" s="53" t="s">
        <v>135</v>
      </c>
      <c r="BM249" s="229" t="s">
        <v>368</v>
      </c>
    </row>
    <row r="250" spans="1:65" s="73" customFormat="1" ht="26.45" customHeight="1" x14ac:dyDescent="0.2">
      <c r="A250" s="67"/>
      <c r="B250" s="68"/>
      <c r="C250" s="218" t="s">
        <v>369</v>
      </c>
      <c r="D250" s="218" t="s">
        <v>131</v>
      </c>
      <c r="E250" s="219" t="s">
        <v>370</v>
      </c>
      <c r="F250" s="220" t="s">
        <v>371</v>
      </c>
      <c r="G250" s="221" t="s">
        <v>355</v>
      </c>
      <c r="H250" s="222">
        <v>4</v>
      </c>
      <c r="I250" s="39"/>
      <c r="J250" s="223">
        <f t="shared" si="0"/>
        <v>0</v>
      </c>
      <c r="K250" s="224"/>
      <c r="L250" s="68"/>
      <c r="M250" s="225" t="s">
        <v>1</v>
      </c>
      <c r="N250" s="226" t="s">
        <v>38</v>
      </c>
      <c r="O250" s="227">
        <v>0</v>
      </c>
      <c r="P250" s="227">
        <f t="shared" si="1"/>
        <v>0</v>
      </c>
      <c r="Q250" s="227">
        <v>0</v>
      </c>
      <c r="R250" s="227">
        <f t="shared" si="2"/>
        <v>0</v>
      </c>
      <c r="S250" s="227">
        <v>1.4999999999999999E-2</v>
      </c>
      <c r="T250" s="228">
        <f t="shared" si="3"/>
        <v>0.06</v>
      </c>
      <c r="U250" s="67"/>
      <c r="V250" s="67"/>
      <c r="W250" s="67"/>
      <c r="X250" s="67"/>
      <c r="Y250" s="67"/>
      <c r="Z250" s="67"/>
      <c r="AA250" s="67"/>
      <c r="AB250" s="67"/>
      <c r="AC250" s="67"/>
      <c r="AD250" s="67"/>
      <c r="AE250" s="67"/>
      <c r="AR250" s="229" t="s">
        <v>135</v>
      </c>
      <c r="AT250" s="229" t="s">
        <v>131</v>
      </c>
      <c r="AU250" s="229" t="s">
        <v>83</v>
      </c>
      <c r="AY250" s="53" t="s">
        <v>129</v>
      </c>
      <c r="BE250" s="230">
        <f t="shared" si="4"/>
        <v>0</v>
      </c>
      <c r="BF250" s="230">
        <f t="shared" si="5"/>
        <v>0</v>
      </c>
      <c r="BG250" s="230">
        <f t="shared" si="6"/>
        <v>0</v>
      </c>
      <c r="BH250" s="230">
        <f t="shared" si="7"/>
        <v>0</v>
      </c>
      <c r="BI250" s="230">
        <f t="shared" si="8"/>
        <v>0</v>
      </c>
      <c r="BJ250" s="53" t="s">
        <v>81</v>
      </c>
      <c r="BK250" s="230">
        <f t="shared" si="9"/>
        <v>0</v>
      </c>
      <c r="BL250" s="53" t="s">
        <v>135</v>
      </c>
      <c r="BM250" s="229" t="s">
        <v>372</v>
      </c>
    </row>
    <row r="251" spans="1:65" s="73" customFormat="1" ht="16.5" customHeight="1" x14ac:dyDescent="0.2">
      <c r="A251" s="67"/>
      <c r="B251" s="68"/>
      <c r="C251" s="218" t="s">
        <v>373</v>
      </c>
      <c r="D251" s="218" t="s">
        <v>131</v>
      </c>
      <c r="E251" s="219" t="s">
        <v>374</v>
      </c>
      <c r="F251" s="220" t="s">
        <v>375</v>
      </c>
      <c r="G251" s="221" t="s">
        <v>355</v>
      </c>
      <c r="H251" s="222">
        <v>2</v>
      </c>
      <c r="I251" s="39"/>
      <c r="J251" s="223">
        <f t="shared" si="0"/>
        <v>0</v>
      </c>
      <c r="K251" s="224"/>
      <c r="L251" s="68"/>
      <c r="M251" s="225" t="s">
        <v>1</v>
      </c>
      <c r="N251" s="226" t="s">
        <v>38</v>
      </c>
      <c r="O251" s="227">
        <v>0</v>
      </c>
      <c r="P251" s="227">
        <f t="shared" si="1"/>
        <v>0</v>
      </c>
      <c r="Q251" s="227">
        <v>0</v>
      </c>
      <c r="R251" s="227">
        <f t="shared" si="2"/>
        <v>0</v>
      </c>
      <c r="S251" s="227">
        <v>0.05</v>
      </c>
      <c r="T251" s="228">
        <f t="shared" si="3"/>
        <v>0.1</v>
      </c>
      <c r="U251" s="67"/>
      <c r="V251" s="67"/>
      <c r="W251" s="67"/>
      <c r="X251" s="67"/>
      <c r="Y251" s="67"/>
      <c r="Z251" s="67"/>
      <c r="AA251" s="67"/>
      <c r="AB251" s="67"/>
      <c r="AC251" s="67"/>
      <c r="AD251" s="67"/>
      <c r="AE251" s="67"/>
      <c r="AR251" s="229" t="s">
        <v>135</v>
      </c>
      <c r="AT251" s="229" t="s">
        <v>131</v>
      </c>
      <c r="AU251" s="229" t="s">
        <v>83</v>
      </c>
      <c r="AY251" s="53" t="s">
        <v>129</v>
      </c>
      <c r="BE251" s="230">
        <f t="shared" si="4"/>
        <v>0</v>
      </c>
      <c r="BF251" s="230">
        <f t="shared" si="5"/>
        <v>0</v>
      </c>
      <c r="BG251" s="230">
        <f t="shared" si="6"/>
        <v>0</v>
      </c>
      <c r="BH251" s="230">
        <f t="shared" si="7"/>
        <v>0</v>
      </c>
      <c r="BI251" s="230">
        <f t="shared" si="8"/>
        <v>0</v>
      </c>
      <c r="BJ251" s="53" t="s">
        <v>81</v>
      </c>
      <c r="BK251" s="230">
        <f t="shared" si="9"/>
        <v>0</v>
      </c>
      <c r="BL251" s="53" t="s">
        <v>135</v>
      </c>
      <c r="BM251" s="229" t="s">
        <v>376</v>
      </c>
    </row>
    <row r="252" spans="1:65" s="73" customFormat="1" ht="21.75" customHeight="1" x14ac:dyDescent="0.2">
      <c r="A252" s="67"/>
      <c r="B252" s="68"/>
      <c r="C252" s="218" t="s">
        <v>377</v>
      </c>
      <c r="D252" s="218" t="s">
        <v>131</v>
      </c>
      <c r="E252" s="219" t="s">
        <v>378</v>
      </c>
      <c r="F252" s="220" t="s">
        <v>379</v>
      </c>
      <c r="G252" s="221" t="s">
        <v>146</v>
      </c>
      <c r="H252" s="222">
        <v>106.7</v>
      </c>
      <c r="I252" s="39"/>
      <c r="J252" s="223">
        <f t="shared" si="0"/>
        <v>0</v>
      </c>
      <c r="K252" s="224"/>
      <c r="L252" s="68"/>
      <c r="M252" s="225" t="s">
        <v>1</v>
      </c>
      <c r="N252" s="226" t="s">
        <v>38</v>
      </c>
      <c r="O252" s="227">
        <v>0.14000000000000001</v>
      </c>
      <c r="P252" s="227">
        <f t="shared" si="1"/>
        <v>14.938000000000002</v>
      </c>
      <c r="Q252" s="227">
        <v>0.10095</v>
      </c>
      <c r="R252" s="227">
        <f t="shared" si="2"/>
        <v>10.771364999999999</v>
      </c>
      <c r="S252" s="227">
        <v>0</v>
      </c>
      <c r="T252" s="228">
        <f t="shared" si="3"/>
        <v>0</v>
      </c>
      <c r="U252" s="67"/>
      <c r="V252" s="67"/>
      <c r="W252" s="67"/>
      <c r="X252" s="67"/>
      <c r="Y252" s="67"/>
      <c r="Z252" s="67"/>
      <c r="AA252" s="67"/>
      <c r="AB252" s="67"/>
      <c r="AC252" s="67"/>
      <c r="AD252" s="67"/>
      <c r="AE252" s="67"/>
      <c r="AR252" s="229" t="s">
        <v>135</v>
      </c>
      <c r="AT252" s="229" t="s">
        <v>131</v>
      </c>
      <c r="AU252" s="229" t="s">
        <v>83</v>
      </c>
      <c r="AY252" s="53" t="s">
        <v>129</v>
      </c>
      <c r="BE252" s="230">
        <f t="shared" si="4"/>
        <v>0</v>
      </c>
      <c r="BF252" s="230">
        <f t="shared" si="5"/>
        <v>0</v>
      </c>
      <c r="BG252" s="230">
        <f t="shared" si="6"/>
        <v>0</v>
      </c>
      <c r="BH252" s="230">
        <f t="shared" si="7"/>
        <v>0</v>
      </c>
      <c r="BI252" s="230">
        <f t="shared" si="8"/>
        <v>0</v>
      </c>
      <c r="BJ252" s="53" t="s">
        <v>81</v>
      </c>
      <c r="BK252" s="230">
        <f t="shared" si="9"/>
        <v>0</v>
      </c>
      <c r="BL252" s="53" t="s">
        <v>135</v>
      </c>
      <c r="BM252" s="229" t="s">
        <v>380</v>
      </c>
    </row>
    <row r="253" spans="1:65" s="231" customFormat="1" ht="22.5" x14ac:dyDescent="0.2">
      <c r="B253" s="232"/>
      <c r="D253" s="233" t="s">
        <v>141</v>
      </c>
      <c r="E253" s="234" t="s">
        <v>1</v>
      </c>
      <c r="F253" s="235" t="s">
        <v>381</v>
      </c>
      <c r="H253" s="236">
        <v>106.7</v>
      </c>
      <c r="L253" s="232"/>
      <c r="M253" s="237"/>
      <c r="N253" s="238"/>
      <c r="O253" s="238"/>
      <c r="P253" s="238"/>
      <c r="Q253" s="238"/>
      <c r="R253" s="238"/>
      <c r="S253" s="238"/>
      <c r="T253" s="239"/>
      <c r="AT253" s="234" t="s">
        <v>141</v>
      </c>
      <c r="AU253" s="234" t="s">
        <v>83</v>
      </c>
      <c r="AV253" s="231" t="s">
        <v>83</v>
      </c>
      <c r="AW253" s="231" t="s">
        <v>29</v>
      </c>
      <c r="AX253" s="231" t="s">
        <v>81</v>
      </c>
      <c r="AY253" s="234" t="s">
        <v>129</v>
      </c>
    </row>
    <row r="254" spans="1:65" s="73" customFormat="1" ht="16.5" customHeight="1" x14ac:dyDescent="0.2">
      <c r="A254" s="67"/>
      <c r="B254" s="68"/>
      <c r="C254" s="255" t="s">
        <v>382</v>
      </c>
      <c r="D254" s="255" t="s">
        <v>235</v>
      </c>
      <c r="E254" s="256" t="s">
        <v>383</v>
      </c>
      <c r="F254" s="257" t="s">
        <v>384</v>
      </c>
      <c r="G254" s="258" t="s">
        <v>146</v>
      </c>
      <c r="H254" s="259">
        <v>117.37</v>
      </c>
      <c r="I254" s="40"/>
      <c r="J254" s="260">
        <f>ROUND(I254*H254,2)</f>
        <v>0</v>
      </c>
      <c r="K254" s="261"/>
      <c r="L254" s="262"/>
      <c r="M254" s="263" t="s">
        <v>1</v>
      </c>
      <c r="N254" s="264" t="s">
        <v>38</v>
      </c>
      <c r="O254" s="227">
        <v>0</v>
      </c>
      <c r="P254" s="227">
        <f>O254*H254</f>
        <v>0</v>
      </c>
      <c r="Q254" s="227">
        <v>2.4E-2</v>
      </c>
      <c r="R254" s="227">
        <f>Q254*H254</f>
        <v>2.8168800000000003</v>
      </c>
      <c r="S254" s="227">
        <v>0</v>
      </c>
      <c r="T254" s="228">
        <f>S254*H254</f>
        <v>0</v>
      </c>
      <c r="U254" s="67"/>
      <c r="V254" s="67"/>
      <c r="W254" s="67"/>
      <c r="X254" s="67"/>
      <c r="Y254" s="67"/>
      <c r="Z254" s="67"/>
      <c r="AA254" s="67"/>
      <c r="AB254" s="67"/>
      <c r="AC254" s="67"/>
      <c r="AD254" s="67"/>
      <c r="AE254" s="67"/>
      <c r="AR254" s="229" t="s">
        <v>170</v>
      </c>
      <c r="AT254" s="229" t="s">
        <v>235</v>
      </c>
      <c r="AU254" s="229" t="s">
        <v>83</v>
      </c>
      <c r="AY254" s="53" t="s">
        <v>129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53" t="s">
        <v>81</v>
      </c>
      <c r="BK254" s="230">
        <f>ROUND(I254*H254,2)</f>
        <v>0</v>
      </c>
      <c r="BL254" s="53" t="s">
        <v>135</v>
      </c>
      <c r="BM254" s="229" t="s">
        <v>385</v>
      </c>
    </row>
    <row r="255" spans="1:65" s="231" customFormat="1" x14ac:dyDescent="0.2">
      <c r="B255" s="232"/>
      <c r="D255" s="233" t="s">
        <v>141</v>
      </c>
      <c r="F255" s="235" t="s">
        <v>386</v>
      </c>
      <c r="H255" s="236">
        <v>117.37</v>
      </c>
      <c r="L255" s="232"/>
      <c r="M255" s="237"/>
      <c r="N255" s="238"/>
      <c r="O255" s="238"/>
      <c r="P255" s="238"/>
      <c r="Q255" s="238"/>
      <c r="R255" s="238"/>
      <c r="S255" s="238"/>
      <c r="T255" s="239"/>
      <c r="AT255" s="234" t="s">
        <v>141</v>
      </c>
      <c r="AU255" s="234" t="s">
        <v>83</v>
      </c>
      <c r="AV255" s="231" t="s">
        <v>83</v>
      </c>
      <c r="AW255" s="231" t="s">
        <v>3</v>
      </c>
      <c r="AX255" s="231" t="s">
        <v>81</v>
      </c>
      <c r="AY255" s="234" t="s">
        <v>129</v>
      </c>
    </row>
    <row r="256" spans="1:65" s="73" customFormat="1" ht="21.75" customHeight="1" x14ac:dyDescent="0.2">
      <c r="A256" s="67"/>
      <c r="B256" s="68"/>
      <c r="C256" s="218" t="s">
        <v>387</v>
      </c>
      <c r="D256" s="218" t="s">
        <v>131</v>
      </c>
      <c r="E256" s="219" t="s">
        <v>388</v>
      </c>
      <c r="F256" s="220" t="s">
        <v>389</v>
      </c>
      <c r="G256" s="221" t="s">
        <v>139</v>
      </c>
      <c r="H256" s="222">
        <v>6.4020000000000001</v>
      </c>
      <c r="I256" s="39"/>
      <c r="J256" s="223">
        <f>ROUND(I256*H256,2)</f>
        <v>0</v>
      </c>
      <c r="K256" s="224"/>
      <c r="L256" s="68"/>
      <c r="M256" s="225" t="s">
        <v>1</v>
      </c>
      <c r="N256" s="226" t="s">
        <v>38</v>
      </c>
      <c r="O256" s="227">
        <v>1.4419999999999999</v>
      </c>
      <c r="P256" s="227">
        <f>O256*H256</f>
        <v>9.2316839999999996</v>
      </c>
      <c r="Q256" s="227">
        <v>2.2563399999999998</v>
      </c>
      <c r="R256" s="227">
        <f>Q256*H256</f>
        <v>14.44508868</v>
      </c>
      <c r="S256" s="227">
        <v>0</v>
      </c>
      <c r="T256" s="228">
        <f>S256*H256</f>
        <v>0</v>
      </c>
      <c r="U256" s="67"/>
      <c r="V256" s="67"/>
      <c r="W256" s="67"/>
      <c r="X256" s="67"/>
      <c r="Y256" s="67"/>
      <c r="Z256" s="67"/>
      <c r="AA256" s="67"/>
      <c r="AB256" s="67"/>
      <c r="AC256" s="67"/>
      <c r="AD256" s="67"/>
      <c r="AE256" s="67"/>
      <c r="AR256" s="229" t="s">
        <v>135</v>
      </c>
      <c r="AT256" s="229" t="s">
        <v>131</v>
      </c>
      <c r="AU256" s="229" t="s">
        <v>83</v>
      </c>
      <c r="AY256" s="53" t="s">
        <v>129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53" t="s">
        <v>81</v>
      </c>
      <c r="BK256" s="230">
        <f>ROUND(I256*H256,2)</f>
        <v>0</v>
      </c>
      <c r="BL256" s="53" t="s">
        <v>135</v>
      </c>
      <c r="BM256" s="229" t="s">
        <v>390</v>
      </c>
    </row>
    <row r="257" spans="1:65" s="231" customFormat="1" x14ac:dyDescent="0.2">
      <c r="B257" s="232"/>
      <c r="D257" s="233" t="s">
        <v>141</v>
      </c>
      <c r="E257" s="234" t="s">
        <v>1</v>
      </c>
      <c r="F257" s="235" t="s">
        <v>391</v>
      </c>
      <c r="H257" s="236">
        <v>6.4020000000000001</v>
      </c>
      <c r="L257" s="232"/>
      <c r="M257" s="237"/>
      <c r="N257" s="238"/>
      <c r="O257" s="238"/>
      <c r="P257" s="238"/>
      <c r="Q257" s="238"/>
      <c r="R257" s="238"/>
      <c r="S257" s="238"/>
      <c r="T257" s="239"/>
      <c r="AT257" s="234" t="s">
        <v>141</v>
      </c>
      <c r="AU257" s="234" t="s">
        <v>83</v>
      </c>
      <c r="AV257" s="231" t="s">
        <v>83</v>
      </c>
      <c r="AW257" s="231" t="s">
        <v>29</v>
      </c>
      <c r="AX257" s="231" t="s">
        <v>81</v>
      </c>
      <c r="AY257" s="234" t="s">
        <v>129</v>
      </c>
    </row>
    <row r="258" spans="1:65" s="73" customFormat="1" ht="21.75" customHeight="1" x14ac:dyDescent="0.2">
      <c r="A258" s="67"/>
      <c r="B258" s="68"/>
      <c r="C258" s="218" t="s">
        <v>392</v>
      </c>
      <c r="D258" s="218" t="s">
        <v>131</v>
      </c>
      <c r="E258" s="219" t="s">
        <v>393</v>
      </c>
      <c r="F258" s="220" t="s">
        <v>394</v>
      </c>
      <c r="G258" s="221" t="s">
        <v>134</v>
      </c>
      <c r="H258" s="222">
        <v>164.76</v>
      </c>
      <c r="I258" s="39"/>
      <c r="J258" s="223">
        <f>ROUND(I258*H258,2)</f>
        <v>0</v>
      </c>
      <c r="K258" s="224"/>
      <c r="L258" s="68"/>
      <c r="M258" s="225" t="s">
        <v>1</v>
      </c>
      <c r="N258" s="226" t="s">
        <v>38</v>
      </c>
      <c r="O258" s="227">
        <v>0.126</v>
      </c>
      <c r="P258" s="227">
        <f>O258*H258</f>
        <v>20.75976</v>
      </c>
      <c r="Q258" s="227">
        <v>2.1000000000000001E-4</v>
      </c>
      <c r="R258" s="227">
        <f>Q258*H258</f>
        <v>3.4599600000000001E-2</v>
      </c>
      <c r="S258" s="227">
        <v>0</v>
      </c>
      <c r="T258" s="228">
        <f>S258*H258</f>
        <v>0</v>
      </c>
      <c r="U258" s="67"/>
      <c r="V258" s="67"/>
      <c r="W258" s="67"/>
      <c r="X258" s="67"/>
      <c r="Y258" s="67"/>
      <c r="Z258" s="67"/>
      <c r="AA258" s="67"/>
      <c r="AB258" s="67"/>
      <c r="AC258" s="67"/>
      <c r="AD258" s="67"/>
      <c r="AE258" s="67"/>
      <c r="AR258" s="229" t="s">
        <v>135</v>
      </c>
      <c r="AT258" s="229" t="s">
        <v>131</v>
      </c>
      <c r="AU258" s="229" t="s">
        <v>83</v>
      </c>
      <c r="AY258" s="53" t="s">
        <v>129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53" t="s">
        <v>81</v>
      </c>
      <c r="BK258" s="230">
        <f>ROUND(I258*H258,2)</f>
        <v>0</v>
      </c>
      <c r="BL258" s="53" t="s">
        <v>135</v>
      </c>
      <c r="BM258" s="229" t="s">
        <v>395</v>
      </c>
    </row>
    <row r="259" spans="1:65" s="231" customFormat="1" x14ac:dyDescent="0.2">
      <c r="B259" s="232"/>
      <c r="D259" s="233" t="s">
        <v>141</v>
      </c>
      <c r="E259" s="234" t="s">
        <v>1</v>
      </c>
      <c r="F259" s="235" t="s">
        <v>396</v>
      </c>
      <c r="H259" s="236">
        <v>164.76</v>
      </c>
      <c r="L259" s="232"/>
      <c r="M259" s="237"/>
      <c r="N259" s="238"/>
      <c r="O259" s="238"/>
      <c r="P259" s="238"/>
      <c r="Q259" s="238"/>
      <c r="R259" s="238"/>
      <c r="S259" s="238"/>
      <c r="T259" s="239"/>
      <c r="AT259" s="234" t="s">
        <v>141</v>
      </c>
      <c r="AU259" s="234" t="s">
        <v>83</v>
      </c>
      <c r="AV259" s="231" t="s">
        <v>83</v>
      </c>
      <c r="AW259" s="231" t="s">
        <v>29</v>
      </c>
      <c r="AX259" s="231" t="s">
        <v>81</v>
      </c>
      <c r="AY259" s="234" t="s">
        <v>129</v>
      </c>
    </row>
    <row r="260" spans="1:65" s="73" customFormat="1" ht="21.75" customHeight="1" x14ac:dyDescent="0.2">
      <c r="A260" s="67"/>
      <c r="B260" s="68"/>
      <c r="C260" s="218" t="s">
        <v>397</v>
      </c>
      <c r="D260" s="218" t="s">
        <v>131</v>
      </c>
      <c r="E260" s="219" t="s">
        <v>398</v>
      </c>
      <c r="F260" s="220" t="s">
        <v>399</v>
      </c>
      <c r="G260" s="221" t="s">
        <v>134</v>
      </c>
      <c r="H260" s="222">
        <v>1126.5</v>
      </c>
      <c r="I260" s="39"/>
      <c r="J260" s="223">
        <f>ROUND(I260*H260,2)</f>
        <v>0</v>
      </c>
      <c r="K260" s="224"/>
      <c r="L260" s="68"/>
      <c r="M260" s="225" t="s">
        <v>1</v>
      </c>
      <c r="N260" s="226" t="s">
        <v>38</v>
      </c>
      <c r="O260" s="227">
        <v>0.13900000000000001</v>
      </c>
      <c r="P260" s="227">
        <f>O260*H260</f>
        <v>156.58350000000002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67"/>
      <c r="V260" s="67"/>
      <c r="W260" s="67"/>
      <c r="X260" s="67"/>
      <c r="Y260" s="67"/>
      <c r="Z260" s="67"/>
      <c r="AA260" s="67"/>
      <c r="AB260" s="67"/>
      <c r="AC260" s="67"/>
      <c r="AD260" s="67"/>
      <c r="AE260" s="67"/>
      <c r="AR260" s="229" t="s">
        <v>135</v>
      </c>
      <c r="AT260" s="229" t="s">
        <v>131</v>
      </c>
      <c r="AU260" s="229" t="s">
        <v>83</v>
      </c>
      <c r="AY260" s="53" t="s">
        <v>129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53" t="s">
        <v>81</v>
      </c>
      <c r="BK260" s="230">
        <f>ROUND(I260*H260,2)</f>
        <v>0</v>
      </c>
      <c r="BL260" s="53" t="s">
        <v>135</v>
      </c>
      <c r="BM260" s="229" t="s">
        <v>400</v>
      </c>
    </row>
    <row r="261" spans="1:65" s="205" customFormat="1" ht="22.9" customHeight="1" x14ac:dyDescent="0.2">
      <c r="B261" s="206"/>
      <c r="D261" s="207" t="s">
        <v>72</v>
      </c>
      <c r="E261" s="216" t="s">
        <v>401</v>
      </c>
      <c r="F261" s="216" t="s">
        <v>402</v>
      </c>
      <c r="J261" s="217">
        <f>BK261</f>
        <v>0</v>
      </c>
      <c r="L261" s="206"/>
      <c r="M261" s="210"/>
      <c r="N261" s="211"/>
      <c r="O261" s="211"/>
      <c r="P261" s="212">
        <f>SUM(P262:P271)</f>
        <v>145.42843400000001</v>
      </c>
      <c r="Q261" s="211"/>
      <c r="R261" s="212">
        <f>SUM(R262:R271)</f>
        <v>0</v>
      </c>
      <c r="S261" s="211"/>
      <c r="T261" s="213">
        <f>SUM(T262:T271)</f>
        <v>0</v>
      </c>
      <c r="AR261" s="207" t="s">
        <v>81</v>
      </c>
      <c r="AT261" s="214" t="s">
        <v>72</v>
      </c>
      <c r="AU261" s="214" t="s">
        <v>81</v>
      </c>
      <c r="AY261" s="207" t="s">
        <v>129</v>
      </c>
      <c r="BK261" s="215">
        <f>SUM(BK262:BK271)</f>
        <v>0</v>
      </c>
    </row>
    <row r="262" spans="1:65" s="73" customFormat="1" ht="21.75" customHeight="1" x14ac:dyDescent="0.2">
      <c r="A262" s="67"/>
      <c r="B262" s="68"/>
      <c r="C262" s="218" t="s">
        <v>403</v>
      </c>
      <c r="D262" s="218" t="s">
        <v>131</v>
      </c>
      <c r="E262" s="219" t="s">
        <v>404</v>
      </c>
      <c r="F262" s="220" t="s">
        <v>405</v>
      </c>
      <c r="G262" s="221" t="s">
        <v>213</v>
      </c>
      <c r="H262" s="222">
        <v>53.485999999999997</v>
      </c>
      <c r="I262" s="39"/>
      <c r="J262" s="223">
        <f>ROUND(I262*H262,2)</f>
        <v>0</v>
      </c>
      <c r="K262" s="224"/>
      <c r="L262" s="68"/>
      <c r="M262" s="225" t="s">
        <v>1</v>
      </c>
      <c r="N262" s="226" t="s">
        <v>38</v>
      </c>
      <c r="O262" s="227">
        <v>2.42</v>
      </c>
      <c r="P262" s="227">
        <f>O262*H262</f>
        <v>129.43611999999999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67"/>
      <c r="V262" s="67"/>
      <c r="W262" s="67"/>
      <c r="X262" s="67"/>
      <c r="Y262" s="67"/>
      <c r="Z262" s="67"/>
      <c r="AA262" s="67"/>
      <c r="AB262" s="67"/>
      <c r="AC262" s="67"/>
      <c r="AD262" s="67"/>
      <c r="AE262" s="67"/>
      <c r="AR262" s="229" t="s">
        <v>135</v>
      </c>
      <c r="AT262" s="229" t="s">
        <v>131</v>
      </c>
      <c r="AU262" s="229" t="s">
        <v>83</v>
      </c>
      <c r="AY262" s="53" t="s">
        <v>129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53" t="s">
        <v>81</v>
      </c>
      <c r="BK262" s="230">
        <f>ROUND(I262*H262,2)</f>
        <v>0</v>
      </c>
      <c r="BL262" s="53" t="s">
        <v>135</v>
      </c>
      <c r="BM262" s="229" t="s">
        <v>406</v>
      </c>
    </row>
    <row r="263" spans="1:65" s="73" customFormat="1" ht="21.75" customHeight="1" x14ac:dyDescent="0.2">
      <c r="A263" s="67"/>
      <c r="B263" s="68"/>
      <c r="C263" s="218" t="s">
        <v>407</v>
      </c>
      <c r="D263" s="218" t="s">
        <v>131</v>
      </c>
      <c r="E263" s="219" t="s">
        <v>408</v>
      </c>
      <c r="F263" s="220" t="s">
        <v>409</v>
      </c>
      <c r="G263" s="221" t="s">
        <v>213</v>
      </c>
      <c r="H263" s="222">
        <v>53.485999999999997</v>
      </c>
      <c r="I263" s="39"/>
      <c r="J263" s="223">
        <f>ROUND(I263*H263,2)</f>
        <v>0</v>
      </c>
      <c r="K263" s="224"/>
      <c r="L263" s="68"/>
      <c r="M263" s="225" t="s">
        <v>1</v>
      </c>
      <c r="N263" s="226" t="s">
        <v>38</v>
      </c>
      <c r="O263" s="227">
        <v>0.125</v>
      </c>
      <c r="P263" s="227">
        <f>O263*H263</f>
        <v>6.6857499999999996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67"/>
      <c r="V263" s="67"/>
      <c r="W263" s="67"/>
      <c r="X263" s="67"/>
      <c r="Y263" s="67"/>
      <c r="Z263" s="67"/>
      <c r="AA263" s="67"/>
      <c r="AB263" s="67"/>
      <c r="AC263" s="67"/>
      <c r="AD263" s="67"/>
      <c r="AE263" s="67"/>
      <c r="AR263" s="229" t="s">
        <v>135</v>
      </c>
      <c r="AT263" s="229" t="s">
        <v>131</v>
      </c>
      <c r="AU263" s="229" t="s">
        <v>83</v>
      </c>
      <c r="AY263" s="53" t="s">
        <v>129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53" t="s">
        <v>81</v>
      </c>
      <c r="BK263" s="230">
        <f>ROUND(I263*H263,2)</f>
        <v>0</v>
      </c>
      <c r="BL263" s="53" t="s">
        <v>135</v>
      </c>
      <c r="BM263" s="229" t="s">
        <v>410</v>
      </c>
    </row>
    <row r="264" spans="1:65" s="73" customFormat="1" ht="21.75" customHeight="1" x14ac:dyDescent="0.2">
      <c r="A264" s="67"/>
      <c r="B264" s="68"/>
      <c r="C264" s="218" t="s">
        <v>411</v>
      </c>
      <c r="D264" s="218" t="s">
        <v>131</v>
      </c>
      <c r="E264" s="219" t="s">
        <v>412</v>
      </c>
      <c r="F264" s="220" t="s">
        <v>413</v>
      </c>
      <c r="G264" s="221" t="s">
        <v>213</v>
      </c>
      <c r="H264" s="222">
        <v>1551.0940000000001</v>
      </c>
      <c r="I264" s="39"/>
      <c r="J264" s="223">
        <f>ROUND(I264*H264,2)</f>
        <v>0</v>
      </c>
      <c r="K264" s="224"/>
      <c r="L264" s="68"/>
      <c r="M264" s="225" t="s">
        <v>1</v>
      </c>
      <c r="N264" s="226" t="s">
        <v>38</v>
      </c>
      <c r="O264" s="227">
        <v>6.0000000000000001E-3</v>
      </c>
      <c r="P264" s="227">
        <f>O264*H264</f>
        <v>9.3065639999999998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67"/>
      <c r="V264" s="67"/>
      <c r="W264" s="67"/>
      <c r="X264" s="67"/>
      <c r="Y264" s="67"/>
      <c r="Z264" s="67"/>
      <c r="AA264" s="67"/>
      <c r="AB264" s="67"/>
      <c r="AC264" s="67"/>
      <c r="AD264" s="67"/>
      <c r="AE264" s="67"/>
      <c r="AR264" s="229" t="s">
        <v>135</v>
      </c>
      <c r="AT264" s="229" t="s">
        <v>131</v>
      </c>
      <c r="AU264" s="229" t="s">
        <v>83</v>
      </c>
      <c r="AY264" s="53" t="s">
        <v>129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53" t="s">
        <v>81</v>
      </c>
      <c r="BK264" s="230">
        <f>ROUND(I264*H264,2)</f>
        <v>0</v>
      </c>
      <c r="BL264" s="53" t="s">
        <v>135</v>
      </c>
      <c r="BM264" s="229" t="s">
        <v>414</v>
      </c>
    </row>
    <row r="265" spans="1:65" s="231" customFormat="1" x14ac:dyDescent="0.2">
      <c r="B265" s="232"/>
      <c r="D265" s="233" t="s">
        <v>141</v>
      </c>
      <c r="E265" s="234" t="s">
        <v>1</v>
      </c>
      <c r="F265" s="235" t="s">
        <v>415</v>
      </c>
      <c r="H265" s="236">
        <v>1551.0940000000001</v>
      </c>
      <c r="L265" s="232"/>
      <c r="M265" s="237"/>
      <c r="N265" s="238"/>
      <c r="O265" s="238"/>
      <c r="P265" s="238"/>
      <c r="Q265" s="238"/>
      <c r="R265" s="238"/>
      <c r="S265" s="238"/>
      <c r="T265" s="239"/>
      <c r="AT265" s="234" t="s">
        <v>141</v>
      </c>
      <c r="AU265" s="234" t="s">
        <v>83</v>
      </c>
      <c r="AV265" s="231" t="s">
        <v>83</v>
      </c>
      <c r="AW265" s="231" t="s">
        <v>29</v>
      </c>
      <c r="AX265" s="231" t="s">
        <v>81</v>
      </c>
      <c r="AY265" s="234" t="s">
        <v>129</v>
      </c>
    </row>
    <row r="266" spans="1:65" s="73" customFormat="1" ht="21.75" customHeight="1" x14ac:dyDescent="0.2">
      <c r="A266" s="67"/>
      <c r="B266" s="68"/>
      <c r="C266" s="218" t="s">
        <v>416</v>
      </c>
      <c r="D266" s="218" t="s">
        <v>131</v>
      </c>
      <c r="E266" s="219" t="s">
        <v>417</v>
      </c>
      <c r="F266" s="220" t="s">
        <v>418</v>
      </c>
      <c r="G266" s="221" t="s">
        <v>213</v>
      </c>
      <c r="H266" s="222">
        <v>2.09</v>
      </c>
      <c r="I266" s="39"/>
      <c r="J266" s="223">
        <f>ROUND(I266*H266,2)</f>
        <v>0</v>
      </c>
      <c r="K266" s="224"/>
      <c r="L266" s="68"/>
      <c r="M266" s="225" t="s">
        <v>1</v>
      </c>
      <c r="N266" s="226" t="s">
        <v>38</v>
      </c>
      <c r="O266" s="227">
        <v>0</v>
      </c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67"/>
      <c r="V266" s="67"/>
      <c r="W266" s="67"/>
      <c r="X266" s="67"/>
      <c r="Y266" s="67"/>
      <c r="Z266" s="67"/>
      <c r="AA266" s="67"/>
      <c r="AB266" s="67"/>
      <c r="AC266" s="67"/>
      <c r="AD266" s="67"/>
      <c r="AE266" s="67"/>
      <c r="AR266" s="229" t="s">
        <v>135</v>
      </c>
      <c r="AT266" s="229" t="s">
        <v>131</v>
      </c>
      <c r="AU266" s="229" t="s">
        <v>83</v>
      </c>
      <c r="AY266" s="53" t="s">
        <v>129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53" t="s">
        <v>81</v>
      </c>
      <c r="BK266" s="230">
        <f>ROUND(I266*H266,2)</f>
        <v>0</v>
      </c>
      <c r="BL266" s="53" t="s">
        <v>135</v>
      </c>
      <c r="BM266" s="229" t="s">
        <v>419</v>
      </c>
    </row>
    <row r="267" spans="1:65" s="73" customFormat="1" ht="21.75" customHeight="1" x14ac:dyDescent="0.2">
      <c r="A267" s="67"/>
      <c r="B267" s="68"/>
      <c r="C267" s="218" t="s">
        <v>420</v>
      </c>
      <c r="D267" s="218" t="s">
        <v>131</v>
      </c>
      <c r="E267" s="219" t="s">
        <v>421</v>
      </c>
      <c r="F267" s="220" t="s">
        <v>422</v>
      </c>
      <c r="G267" s="221" t="s">
        <v>213</v>
      </c>
      <c r="H267" s="222">
        <v>9.2360000000000007</v>
      </c>
      <c r="I267" s="39"/>
      <c r="J267" s="223">
        <f>ROUND(I267*H267,2)</f>
        <v>0</v>
      </c>
      <c r="K267" s="224"/>
      <c r="L267" s="68"/>
      <c r="M267" s="225" t="s">
        <v>1</v>
      </c>
      <c r="N267" s="226" t="s">
        <v>38</v>
      </c>
      <c r="O267" s="227">
        <v>0</v>
      </c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67"/>
      <c r="V267" s="67"/>
      <c r="W267" s="67"/>
      <c r="X267" s="67"/>
      <c r="Y267" s="67"/>
      <c r="Z267" s="67"/>
      <c r="AA267" s="67"/>
      <c r="AB267" s="67"/>
      <c r="AC267" s="67"/>
      <c r="AD267" s="67"/>
      <c r="AE267" s="67"/>
      <c r="AR267" s="229" t="s">
        <v>135</v>
      </c>
      <c r="AT267" s="229" t="s">
        <v>131</v>
      </c>
      <c r="AU267" s="229" t="s">
        <v>83</v>
      </c>
      <c r="AY267" s="53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53" t="s">
        <v>81</v>
      </c>
      <c r="BK267" s="230">
        <f>ROUND(I267*H267,2)</f>
        <v>0</v>
      </c>
      <c r="BL267" s="53" t="s">
        <v>135</v>
      </c>
      <c r="BM267" s="229" t="s">
        <v>423</v>
      </c>
    </row>
    <row r="268" spans="1:65" s="231" customFormat="1" x14ac:dyDescent="0.2">
      <c r="B268" s="232"/>
      <c r="D268" s="233" t="s">
        <v>141</v>
      </c>
      <c r="E268" s="234" t="s">
        <v>1</v>
      </c>
      <c r="F268" s="235" t="s">
        <v>424</v>
      </c>
      <c r="H268" s="236">
        <v>8.2200000000000006</v>
      </c>
      <c r="L268" s="232"/>
      <c r="M268" s="237"/>
      <c r="N268" s="238"/>
      <c r="O268" s="238"/>
      <c r="P268" s="238"/>
      <c r="Q268" s="238"/>
      <c r="R268" s="238"/>
      <c r="S268" s="238"/>
      <c r="T268" s="239"/>
      <c r="AT268" s="234" t="s">
        <v>141</v>
      </c>
      <c r="AU268" s="234" t="s">
        <v>83</v>
      </c>
      <c r="AV268" s="231" t="s">
        <v>83</v>
      </c>
      <c r="AW268" s="231" t="s">
        <v>29</v>
      </c>
      <c r="AX268" s="231" t="s">
        <v>73</v>
      </c>
      <c r="AY268" s="234" t="s">
        <v>129</v>
      </c>
    </row>
    <row r="269" spans="1:65" s="231" customFormat="1" x14ac:dyDescent="0.2">
      <c r="B269" s="232"/>
      <c r="D269" s="233" t="s">
        <v>141</v>
      </c>
      <c r="E269" s="234" t="s">
        <v>1</v>
      </c>
      <c r="F269" s="235" t="s">
        <v>425</v>
      </c>
      <c r="H269" s="236">
        <v>1.016</v>
      </c>
      <c r="L269" s="232"/>
      <c r="M269" s="237"/>
      <c r="N269" s="238"/>
      <c r="O269" s="238"/>
      <c r="P269" s="238"/>
      <c r="Q269" s="238"/>
      <c r="R269" s="238"/>
      <c r="S269" s="238"/>
      <c r="T269" s="239"/>
      <c r="AT269" s="234" t="s">
        <v>141</v>
      </c>
      <c r="AU269" s="234" t="s">
        <v>83</v>
      </c>
      <c r="AV269" s="231" t="s">
        <v>83</v>
      </c>
      <c r="AW269" s="231" t="s">
        <v>29</v>
      </c>
      <c r="AX269" s="231" t="s">
        <v>73</v>
      </c>
      <c r="AY269" s="234" t="s">
        <v>129</v>
      </c>
    </row>
    <row r="270" spans="1:65" s="240" customFormat="1" x14ac:dyDescent="0.2">
      <c r="B270" s="241"/>
      <c r="D270" s="233" t="s">
        <v>141</v>
      </c>
      <c r="E270" s="242" t="s">
        <v>1</v>
      </c>
      <c r="F270" s="243" t="s">
        <v>152</v>
      </c>
      <c r="H270" s="244">
        <v>9.2360000000000007</v>
      </c>
      <c r="L270" s="241"/>
      <c r="M270" s="245"/>
      <c r="N270" s="246"/>
      <c r="O270" s="246"/>
      <c r="P270" s="246"/>
      <c r="Q270" s="246"/>
      <c r="R270" s="246"/>
      <c r="S270" s="246"/>
      <c r="T270" s="247"/>
      <c r="AT270" s="242" t="s">
        <v>141</v>
      </c>
      <c r="AU270" s="242" t="s">
        <v>83</v>
      </c>
      <c r="AV270" s="240" t="s">
        <v>135</v>
      </c>
      <c r="AW270" s="240" t="s">
        <v>29</v>
      </c>
      <c r="AX270" s="240" t="s">
        <v>81</v>
      </c>
      <c r="AY270" s="242" t="s">
        <v>129</v>
      </c>
    </row>
    <row r="271" spans="1:65" s="73" customFormat="1" ht="33" customHeight="1" x14ac:dyDescent="0.2">
      <c r="A271" s="67"/>
      <c r="B271" s="68"/>
      <c r="C271" s="218" t="s">
        <v>426</v>
      </c>
      <c r="D271" s="218" t="s">
        <v>131</v>
      </c>
      <c r="E271" s="219" t="s">
        <v>427</v>
      </c>
      <c r="F271" s="220" t="s">
        <v>428</v>
      </c>
      <c r="G271" s="221" t="s">
        <v>213</v>
      </c>
      <c r="H271" s="222">
        <v>42.16</v>
      </c>
      <c r="I271" s="39"/>
      <c r="J271" s="223">
        <f>ROUND(I271*H271,2)</f>
        <v>0</v>
      </c>
      <c r="K271" s="224"/>
      <c r="L271" s="68"/>
      <c r="M271" s="225" t="s">
        <v>1</v>
      </c>
      <c r="N271" s="226" t="s">
        <v>38</v>
      </c>
      <c r="O271" s="227">
        <v>0</v>
      </c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67"/>
      <c r="V271" s="67"/>
      <c r="W271" s="67"/>
      <c r="X271" s="67"/>
      <c r="Y271" s="67"/>
      <c r="Z271" s="67"/>
      <c r="AA271" s="67"/>
      <c r="AB271" s="67"/>
      <c r="AC271" s="67"/>
      <c r="AD271" s="67"/>
      <c r="AE271" s="67"/>
      <c r="AR271" s="229" t="s">
        <v>135</v>
      </c>
      <c r="AT271" s="229" t="s">
        <v>131</v>
      </c>
      <c r="AU271" s="229" t="s">
        <v>83</v>
      </c>
      <c r="AY271" s="53" t="s">
        <v>129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53" t="s">
        <v>81</v>
      </c>
      <c r="BK271" s="230">
        <f>ROUND(I271*H271,2)</f>
        <v>0</v>
      </c>
      <c r="BL271" s="53" t="s">
        <v>135</v>
      </c>
      <c r="BM271" s="229" t="s">
        <v>429</v>
      </c>
    </row>
    <row r="272" spans="1:65" s="205" customFormat="1" ht="22.9" customHeight="1" x14ac:dyDescent="0.2">
      <c r="B272" s="206"/>
      <c r="D272" s="207" t="s">
        <v>72</v>
      </c>
      <c r="E272" s="216" t="s">
        <v>430</v>
      </c>
      <c r="F272" s="216" t="s">
        <v>431</v>
      </c>
      <c r="J272" s="217">
        <f>BK272</f>
        <v>0</v>
      </c>
      <c r="L272" s="206"/>
      <c r="M272" s="210"/>
      <c r="N272" s="211"/>
      <c r="O272" s="211"/>
      <c r="P272" s="212">
        <f>P273</f>
        <v>9.2118840000000013</v>
      </c>
      <c r="Q272" s="211"/>
      <c r="R272" s="212">
        <f>R273</f>
        <v>0</v>
      </c>
      <c r="S272" s="211"/>
      <c r="T272" s="213">
        <f>T273</f>
        <v>0</v>
      </c>
      <c r="AR272" s="207" t="s">
        <v>81</v>
      </c>
      <c r="AT272" s="214" t="s">
        <v>72</v>
      </c>
      <c r="AU272" s="214" t="s">
        <v>81</v>
      </c>
      <c r="AY272" s="207" t="s">
        <v>129</v>
      </c>
      <c r="BK272" s="215">
        <f>BK273</f>
        <v>0</v>
      </c>
    </row>
    <row r="273" spans="1:65" s="73" customFormat="1" ht="16.5" customHeight="1" x14ac:dyDescent="0.2">
      <c r="A273" s="67"/>
      <c r="B273" s="68"/>
      <c r="C273" s="218" t="s">
        <v>432</v>
      </c>
      <c r="D273" s="218" t="s">
        <v>131</v>
      </c>
      <c r="E273" s="219" t="s">
        <v>433</v>
      </c>
      <c r="F273" s="220" t="s">
        <v>434</v>
      </c>
      <c r="G273" s="221" t="s">
        <v>213</v>
      </c>
      <c r="H273" s="222">
        <v>69.787000000000006</v>
      </c>
      <c r="I273" s="39"/>
      <c r="J273" s="223">
        <f>ROUND(I273*H273,2)</f>
        <v>0</v>
      </c>
      <c r="K273" s="224"/>
      <c r="L273" s="68"/>
      <c r="M273" s="225" t="s">
        <v>1</v>
      </c>
      <c r="N273" s="226" t="s">
        <v>38</v>
      </c>
      <c r="O273" s="227">
        <v>0.13200000000000001</v>
      </c>
      <c r="P273" s="227">
        <f>O273*H273</f>
        <v>9.2118840000000013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67"/>
      <c r="V273" s="67"/>
      <c r="W273" s="67"/>
      <c r="X273" s="67"/>
      <c r="Y273" s="67"/>
      <c r="Z273" s="67"/>
      <c r="AA273" s="67"/>
      <c r="AB273" s="67"/>
      <c r="AC273" s="67"/>
      <c r="AD273" s="67"/>
      <c r="AE273" s="67"/>
      <c r="AR273" s="229" t="s">
        <v>135</v>
      </c>
      <c r="AT273" s="229" t="s">
        <v>131</v>
      </c>
      <c r="AU273" s="229" t="s">
        <v>83</v>
      </c>
      <c r="AY273" s="53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53" t="s">
        <v>81</v>
      </c>
      <c r="BK273" s="230">
        <f>ROUND(I273*H273,2)</f>
        <v>0</v>
      </c>
      <c r="BL273" s="53" t="s">
        <v>135</v>
      </c>
      <c r="BM273" s="229" t="s">
        <v>435</v>
      </c>
    </row>
    <row r="274" spans="1:65" s="205" customFormat="1" ht="25.9" customHeight="1" x14ac:dyDescent="0.2">
      <c r="B274" s="206"/>
      <c r="D274" s="207" t="s">
        <v>72</v>
      </c>
      <c r="E274" s="208" t="s">
        <v>436</v>
      </c>
      <c r="F274" s="208" t="s">
        <v>437</v>
      </c>
      <c r="J274" s="209">
        <f>BK274</f>
        <v>0</v>
      </c>
      <c r="L274" s="206"/>
      <c r="M274" s="210"/>
      <c r="N274" s="211"/>
      <c r="O274" s="211"/>
      <c r="P274" s="212">
        <f>P275+P291+P315+P326+P338</f>
        <v>296.44056</v>
      </c>
      <c r="Q274" s="211"/>
      <c r="R274" s="212">
        <f>R275+R291+R315+R326+R338</f>
        <v>86.498999999999995</v>
      </c>
      <c r="S274" s="211"/>
      <c r="T274" s="213">
        <f>T275+T291+T315+T326+T338</f>
        <v>43.176064000000004</v>
      </c>
      <c r="AR274" s="207" t="s">
        <v>83</v>
      </c>
      <c r="AT274" s="214" t="s">
        <v>72</v>
      </c>
      <c r="AU274" s="214" t="s">
        <v>73</v>
      </c>
      <c r="AY274" s="207" t="s">
        <v>129</v>
      </c>
      <c r="BK274" s="215">
        <f>BK275+BK291+BK315+BK326+BK338</f>
        <v>0</v>
      </c>
    </row>
    <row r="275" spans="1:65" s="205" customFormat="1" ht="22.9" customHeight="1" x14ac:dyDescent="0.2">
      <c r="B275" s="206"/>
      <c r="D275" s="207" t="s">
        <v>72</v>
      </c>
      <c r="E275" s="216" t="s">
        <v>438</v>
      </c>
      <c r="F275" s="216" t="s">
        <v>439</v>
      </c>
      <c r="J275" s="217">
        <f>BK275</f>
        <v>0</v>
      </c>
      <c r="L275" s="206"/>
      <c r="M275" s="210"/>
      <c r="N275" s="211"/>
      <c r="O275" s="211"/>
      <c r="P275" s="212">
        <f>SUM(P276:P290)</f>
        <v>27.670559999999998</v>
      </c>
      <c r="Q275" s="211"/>
      <c r="R275" s="212">
        <f>SUM(R276:R290)</f>
        <v>86.498999999999995</v>
      </c>
      <c r="S275" s="211"/>
      <c r="T275" s="213">
        <f>SUM(T276:T290)</f>
        <v>1.0160639999999999</v>
      </c>
      <c r="AR275" s="207" t="s">
        <v>83</v>
      </c>
      <c r="AT275" s="214" t="s">
        <v>72</v>
      </c>
      <c r="AU275" s="214" t="s">
        <v>81</v>
      </c>
      <c r="AY275" s="207" t="s">
        <v>129</v>
      </c>
      <c r="BK275" s="215">
        <f>SUM(BK276:BK290)</f>
        <v>0</v>
      </c>
    </row>
    <row r="276" spans="1:65" s="73" customFormat="1" ht="21.75" customHeight="1" x14ac:dyDescent="0.2">
      <c r="A276" s="67"/>
      <c r="B276" s="68"/>
      <c r="C276" s="218" t="s">
        <v>440</v>
      </c>
      <c r="D276" s="218" t="s">
        <v>131</v>
      </c>
      <c r="E276" s="219" t="s">
        <v>441</v>
      </c>
      <c r="F276" s="220" t="s">
        <v>442</v>
      </c>
      <c r="G276" s="221" t="s">
        <v>134</v>
      </c>
      <c r="H276" s="222">
        <v>82.38</v>
      </c>
      <c r="I276" s="39"/>
      <c r="J276" s="223">
        <f>ROUND(I276*H276,2)</f>
        <v>0</v>
      </c>
      <c r="K276" s="224"/>
      <c r="L276" s="68"/>
      <c r="M276" s="225" t="s">
        <v>1</v>
      </c>
      <c r="N276" s="226" t="s">
        <v>38</v>
      </c>
      <c r="O276" s="227">
        <v>0.21199999999999999</v>
      </c>
      <c r="P276" s="227">
        <f>O276*H276</f>
        <v>17.464559999999999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67"/>
      <c r="V276" s="67"/>
      <c r="W276" s="67"/>
      <c r="X276" s="67"/>
      <c r="Y276" s="67"/>
      <c r="Z276" s="67"/>
      <c r="AA276" s="67"/>
      <c r="AB276" s="67"/>
      <c r="AC276" s="67"/>
      <c r="AD276" s="67"/>
      <c r="AE276" s="67"/>
      <c r="AR276" s="229" t="s">
        <v>216</v>
      </c>
      <c r="AT276" s="229" t="s">
        <v>131</v>
      </c>
      <c r="AU276" s="229" t="s">
        <v>83</v>
      </c>
      <c r="AY276" s="53" t="s">
        <v>129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53" t="s">
        <v>81</v>
      </c>
      <c r="BK276" s="230">
        <f>ROUND(I276*H276,2)</f>
        <v>0</v>
      </c>
      <c r="BL276" s="53" t="s">
        <v>216</v>
      </c>
      <c r="BM276" s="229" t="s">
        <v>443</v>
      </c>
    </row>
    <row r="277" spans="1:65" s="231" customFormat="1" x14ac:dyDescent="0.2">
      <c r="B277" s="232"/>
      <c r="D277" s="233" t="s">
        <v>141</v>
      </c>
      <c r="E277" s="234" t="s">
        <v>1</v>
      </c>
      <c r="F277" s="235" t="s">
        <v>444</v>
      </c>
      <c r="H277" s="236">
        <v>75.599999999999994</v>
      </c>
      <c r="L277" s="232"/>
      <c r="M277" s="237"/>
      <c r="N277" s="238"/>
      <c r="O277" s="238"/>
      <c r="P277" s="238"/>
      <c r="Q277" s="238"/>
      <c r="R277" s="238"/>
      <c r="S277" s="238"/>
      <c r="T277" s="239"/>
      <c r="AT277" s="234" t="s">
        <v>141</v>
      </c>
      <c r="AU277" s="234" t="s">
        <v>83</v>
      </c>
      <c r="AV277" s="231" t="s">
        <v>83</v>
      </c>
      <c r="AW277" s="231" t="s">
        <v>29</v>
      </c>
      <c r="AX277" s="231" t="s">
        <v>73</v>
      </c>
      <c r="AY277" s="234" t="s">
        <v>129</v>
      </c>
    </row>
    <row r="278" spans="1:65" s="231" customFormat="1" x14ac:dyDescent="0.2">
      <c r="B278" s="232"/>
      <c r="D278" s="233" t="s">
        <v>141</v>
      </c>
      <c r="E278" s="234" t="s">
        <v>1</v>
      </c>
      <c r="F278" s="235" t="s">
        <v>445</v>
      </c>
      <c r="H278" s="236">
        <v>6.78</v>
      </c>
      <c r="L278" s="232"/>
      <c r="M278" s="237"/>
      <c r="N278" s="238"/>
      <c r="O278" s="238"/>
      <c r="P278" s="238"/>
      <c r="Q278" s="238"/>
      <c r="R278" s="238"/>
      <c r="S278" s="238"/>
      <c r="T278" s="239"/>
      <c r="AT278" s="234" t="s">
        <v>141</v>
      </c>
      <c r="AU278" s="234" t="s">
        <v>83</v>
      </c>
      <c r="AV278" s="231" t="s">
        <v>83</v>
      </c>
      <c r="AW278" s="231" t="s">
        <v>29</v>
      </c>
      <c r="AX278" s="231" t="s">
        <v>73</v>
      </c>
      <c r="AY278" s="234" t="s">
        <v>129</v>
      </c>
    </row>
    <row r="279" spans="1:65" s="240" customFormat="1" x14ac:dyDescent="0.2">
      <c r="B279" s="241"/>
      <c r="D279" s="233" t="s">
        <v>141</v>
      </c>
      <c r="E279" s="242" t="s">
        <v>1</v>
      </c>
      <c r="F279" s="243" t="s">
        <v>152</v>
      </c>
      <c r="H279" s="244">
        <v>82.38</v>
      </c>
      <c r="L279" s="241"/>
      <c r="M279" s="245"/>
      <c r="N279" s="246"/>
      <c r="O279" s="246"/>
      <c r="P279" s="246"/>
      <c r="Q279" s="246"/>
      <c r="R279" s="246"/>
      <c r="S279" s="246"/>
      <c r="T279" s="247"/>
      <c r="AT279" s="242" t="s">
        <v>141</v>
      </c>
      <c r="AU279" s="242" t="s">
        <v>83</v>
      </c>
      <c r="AV279" s="240" t="s">
        <v>135</v>
      </c>
      <c r="AW279" s="240" t="s">
        <v>29</v>
      </c>
      <c r="AX279" s="240" t="s">
        <v>81</v>
      </c>
      <c r="AY279" s="242" t="s">
        <v>129</v>
      </c>
    </row>
    <row r="280" spans="1:65" s="73" customFormat="1" ht="21.75" customHeight="1" x14ac:dyDescent="0.2">
      <c r="A280" s="67"/>
      <c r="B280" s="68"/>
      <c r="C280" s="255" t="s">
        <v>446</v>
      </c>
      <c r="D280" s="255" t="s">
        <v>235</v>
      </c>
      <c r="E280" s="256" t="s">
        <v>447</v>
      </c>
      <c r="F280" s="257" t="s">
        <v>448</v>
      </c>
      <c r="G280" s="258" t="s">
        <v>134</v>
      </c>
      <c r="H280" s="259">
        <v>90.617999999999995</v>
      </c>
      <c r="I280" s="40"/>
      <c r="J280" s="260">
        <f>ROUND(I280*H280,2)</f>
        <v>0</v>
      </c>
      <c r="K280" s="261"/>
      <c r="L280" s="262"/>
      <c r="M280" s="263" t="s">
        <v>1</v>
      </c>
      <c r="N280" s="264" t="s">
        <v>38</v>
      </c>
      <c r="O280" s="227">
        <v>0</v>
      </c>
      <c r="P280" s="227">
        <f>O280*H280</f>
        <v>0</v>
      </c>
      <c r="Q280" s="227">
        <v>0.5</v>
      </c>
      <c r="R280" s="227">
        <f>Q280*H280</f>
        <v>45.308999999999997</v>
      </c>
      <c r="S280" s="227">
        <v>0</v>
      </c>
      <c r="T280" s="228">
        <f>S280*H280</f>
        <v>0</v>
      </c>
      <c r="U280" s="67"/>
      <c r="V280" s="67"/>
      <c r="W280" s="67"/>
      <c r="X280" s="67"/>
      <c r="Y280" s="67"/>
      <c r="Z280" s="67"/>
      <c r="AA280" s="67"/>
      <c r="AB280" s="67"/>
      <c r="AC280" s="67"/>
      <c r="AD280" s="67"/>
      <c r="AE280" s="67"/>
      <c r="AR280" s="229" t="s">
        <v>301</v>
      </c>
      <c r="AT280" s="229" t="s">
        <v>235</v>
      </c>
      <c r="AU280" s="229" t="s">
        <v>83</v>
      </c>
      <c r="AY280" s="53" t="s">
        <v>129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53" t="s">
        <v>81</v>
      </c>
      <c r="BK280" s="230">
        <f>ROUND(I280*H280,2)</f>
        <v>0</v>
      </c>
      <c r="BL280" s="53" t="s">
        <v>216</v>
      </c>
      <c r="BM280" s="229" t="s">
        <v>449</v>
      </c>
    </row>
    <row r="281" spans="1:65" s="231" customFormat="1" x14ac:dyDescent="0.2">
      <c r="B281" s="232"/>
      <c r="D281" s="233" t="s">
        <v>141</v>
      </c>
      <c r="E281" s="234" t="s">
        <v>1</v>
      </c>
      <c r="F281" s="235" t="s">
        <v>450</v>
      </c>
      <c r="H281" s="236">
        <v>83.16</v>
      </c>
      <c r="L281" s="232"/>
      <c r="M281" s="237"/>
      <c r="N281" s="238"/>
      <c r="O281" s="238"/>
      <c r="P281" s="238"/>
      <c r="Q281" s="238"/>
      <c r="R281" s="238"/>
      <c r="S281" s="238"/>
      <c r="T281" s="239"/>
      <c r="AT281" s="234" t="s">
        <v>141</v>
      </c>
      <c r="AU281" s="234" t="s">
        <v>83</v>
      </c>
      <c r="AV281" s="231" t="s">
        <v>83</v>
      </c>
      <c r="AW281" s="231" t="s">
        <v>29</v>
      </c>
      <c r="AX281" s="231" t="s">
        <v>73</v>
      </c>
      <c r="AY281" s="234" t="s">
        <v>129</v>
      </c>
    </row>
    <row r="282" spans="1:65" s="231" customFormat="1" x14ac:dyDescent="0.2">
      <c r="B282" s="232"/>
      <c r="D282" s="233" t="s">
        <v>141</v>
      </c>
      <c r="E282" s="234" t="s">
        <v>1</v>
      </c>
      <c r="F282" s="235" t="s">
        <v>451</v>
      </c>
      <c r="H282" s="236">
        <v>7.4580000000000002</v>
      </c>
      <c r="L282" s="232"/>
      <c r="M282" s="237"/>
      <c r="N282" s="238"/>
      <c r="O282" s="238"/>
      <c r="P282" s="238"/>
      <c r="Q282" s="238"/>
      <c r="R282" s="238"/>
      <c r="S282" s="238"/>
      <c r="T282" s="239"/>
      <c r="AT282" s="234" t="s">
        <v>141</v>
      </c>
      <c r="AU282" s="234" t="s">
        <v>83</v>
      </c>
      <c r="AV282" s="231" t="s">
        <v>83</v>
      </c>
      <c r="AW282" s="231" t="s">
        <v>29</v>
      </c>
      <c r="AX282" s="231" t="s">
        <v>73</v>
      </c>
      <c r="AY282" s="234" t="s">
        <v>129</v>
      </c>
    </row>
    <row r="283" spans="1:65" s="240" customFormat="1" x14ac:dyDescent="0.2">
      <c r="B283" s="241"/>
      <c r="D283" s="233" t="s">
        <v>141</v>
      </c>
      <c r="E283" s="242" t="s">
        <v>1</v>
      </c>
      <c r="F283" s="243" t="s">
        <v>152</v>
      </c>
      <c r="H283" s="244">
        <v>90.617999999999995</v>
      </c>
      <c r="L283" s="241"/>
      <c r="M283" s="245"/>
      <c r="N283" s="246"/>
      <c r="O283" s="246"/>
      <c r="P283" s="246"/>
      <c r="Q283" s="246"/>
      <c r="R283" s="246"/>
      <c r="S283" s="246"/>
      <c r="T283" s="247"/>
      <c r="AT283" s="242" t="s">
        <v>141</v>
      </c>
      <c r="AU283" s="242" t="s">
        <v>83</v>
      </c>
      <c r="AV283" s="240" t="s">
        <v>135</v>
      </c>
      <c r="AW283" s="240" t="s">
        <v>29</v>
      </c>
      <c r="AX283" s="240" t="s">
        <v>81</v>
      </c>
      <c r="AY283" s="242" t="s">
        <v>129</v>
      </c>
    </row>
    <row r="284" spans="1:65" s="73" customFormat="1" ht="21.75" customHeight="1" x14ac:dyDescent="0.2">
      <c r="A284" s="67"/>
      <c r="B284" s="68"/>
      <c r="C284" s="255" t="s">
        <v>452</v>
      </c>
      <c r="D284" s="255" t="s">
        <v>235</v>
      </c>
      <c r="E284" s="256" t="s">
        <v>453</v>
      </c>
      <c r="F284" s="257" t="s">
        <v>454</v>
      </c>
      <c r="G284" s="258" t="s">
        <v>134</v>
      </c>
      <c r="H284" s="259">
        <v>82.38</v>
      </c>
      <c r="I284" s="40"/>
      <c r="J284" s="260">
        <f>ROUND(I284*H284,2)</f>
        <v>0</v>
      </c>
      <c r="K284" s="261"/>
      <c r="L284" s="262"/>
      <c r="M284" s="263" t="s">
        <v>1</v>
      </c>
      <c r="N284" s="264" t="s">
        <v>38</v>
      </c>
      <c r="O284" s="227">
        <v>0</v>
      </c>
      <c r="P284" s="227">
        <f>O284*H284</f>
        <v>0</v>
      </c>
      <c r="Q284" s="227">
        <v>0.5</v>
      </c>
      <c r="R284" s="227">
        <f>Q284*H284</f>
        <v>41.19</v>
      </c>
      <c r="S284" s="227">
        <v>0</v>
      </c>
      <c r="T284" s="228">
        <f>S284*H284</f>
        <v>0</v>
      </c>
      <c r="U284" s="67"/>
      <c r="V284" s="67"/>
      <c r="W284" s="67"/>
      <c r="X284" s="67"/>
      <c r="Y284" s="67"/>
      <c r="Z284" s="67"/>
      <c r="AA284" s="67"/>
      <c r="AB284" s="67"/>
      <c r="AC284" s="67"/>
      <c r="AD284" s="67"/>
      <c r="AE284" s="67"/>
      <c r="AR284" s="229" t="s">
        <v>301</v>
      </c>
      <c r="AT284" s="229" t="s">
        <v>235</v>
      </c>
      <c r="AU284" s="229" t="s">
        <v>83</v>
      </c>
      <c r="AY284" s="53" t="s">
        <v>129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53" t="s">
        <v>81</v>
      </c>
      <c r="BK284" s="230">
        <f>ROUND(I284*H284,2)</f>
        <v>0</v>
      </c>
      <c r="BL284" s="53" t="s">
        <v>216</v>
      </c>
      <c r="BM284" s="229" t="s">
        <v>455</v>
      </c>
    </row>
    <row r="285" spans="1:65" s="231" customFormat="1" x14ac:dyDescent="0.2">
      <c r="B285" s="232"/>
      <c r="D285" s="233" t="s">
        <v>141</v>
      </c>
      <c r="E285" s="234" t="s">
        <v>1</v>
      </c>
      <c r="F285" s="235" t="s">
        <v>444</v>
      </c>
      <c r="H285" s="236">
        <v>75.599999999999994</v>
      </c>
      <c r="L285" s="232"/>
      <c r="M285" s="237"/>
      <c r="N285" s="238"/>
      <c r="O285" s="238"/>
      <c r="P285" s="238"/>
      <c r="Q285" s="238"/>
      <c r="R285" s="238"/>
      <c r="S285" s="238"/>
      <c r="T285" s="239"/>
      <c r="AT285" s="234" t="s">
        <v>141</v>
      </c>
      <c r="AU285" s="234" t="s">
        <v>83</v>
      </c>
      <c r="AV285" s="231" t="s">
        <v>83</v>
      </c>
      <c r="AW285" s="231" t="s">
        <v>29</v>
      </c>
      <c r="AX285" s="231" t="s">
        <v>73</v>
      </c>
      <c r="AY285" s="234" t="s">
        <v>129</v>
      </c>
    </row>
    <row r="286" spans="1:65" s="231" customFormat="1" x14ac:dyDescent="0.2">
      <c r="B286" s="232"/>
      <c r="D286" s="233" t="s">
        <v>141</v>
      </c>
      <c r="E286" s="234" t="s">
        <v>1</v>
      </c>
      <c r="F286" s="235" t="s">
        <v>445</v>
      </c>
      <c r="H286" s="236">
        <v>6.78</v>
      </c>
      <c r="L286" s="232"/>
      <c r="M286" s="237"/>
      <c r="N286" s="238"/>
      <c r="O286" s="238"/>
      <c r="P286" s="238"/>
      <c r="Q286" s="238"/>
      <c r="R286" s="238"/>
      <c r="S286" s="238"/>
      <c r="T286" s="239"/>
      <c r="AT286" s="234" t="s">
        <v>141</v>
      </c>
      <c r="AU286" s="234" t="s">
        <v>83</v>
      </c>
      <c r="AV286" s="231" t="s">
        <v>83</v>
      </c>
      <c r="AW286" s="231" t="s">
        <v>29</v>
      </c>
      <c r="AX286" s="231" t="s">
        <v>73</v>
      </c>
      <c r="AY286" s="234" t="s">
        <v>129</v>
      </c>
    </row>
    <row r="287" spans="1:65" s="240" customFormat="1" x14ac:dyDescent="0.2">
      <c r="B287" s="241"/>
      <c r="D287" s="233" t="s">
        <v>141</v>
      </c>
      <c r="E287" s="242" t="s">
        <v>1</v>
      </c>
      <c r="F287" s="243" t="s">
        <v>152</v>
      </c>
      <c r="H287" s="244">
        <v>82.38</v>
      </c>
      <c r="L287" s="241"/>
      <c r="M287" s="245"/>
      <c r="N287" s="246"/>
      <c r="O287" s="246"/>
      <c r="P287" s="246"/>
      <c r="Q287" s="246"/>
      <c r="R287" s="246"/>
      <c r="S287" s="246"/>
      <c r="T287" s="247"/>
      <c r="AT287" s="242" t="s">
        <v>141</v>
      </c>
      <c r="AU287" s="242" t="s">
        <v>83</v>
      </c>
      <c r="AV287" s="240" t="s">
        <v>135</v>
      </c>
      <c r="AW287" s="240" t="s">
        <v>29</v>
      </c>
      <c r="AX287" s="240" t="s">
        <v>81</v>
      </c>
      <c r="AY287" s="242" t="s">
        <v>129</v>
      </c>
    </row>
    <row r="288" spans="1:65" s="73" customFormat="1" ht="16.5" customHeight="1" x14ac:dyDescent="0.2">
      <c r="A288" s="67"/>
      <c r="B288" s="68"/>
      <c r="C288" s="218" t="s">
        <v>456</v>
      </c>
      <c r="D288" s="218" t="s">
        <v>131</v>
      </c>
      <c r="E288" s="219" t="s">
        <v>457</v>
      </c>
      <c r="F288" s="220" t="s">
        <v>458</v>
      </c>
      <c r="G288" s="221" t="s">
        <v>134</v>
      </c>
      <c r="H288" s="222">
        <v>75.599999999999994</v>
      </c>
      <c r="I288" s="39"/>
      <c r="J288" s="223">
        <f>ROUND(I288*H288,2)</f>
        <v>0</v>
      </c>
      <c r="K288" s="224"/>
      <c r="L288" s="68"/>
      <c r="M288" s="225" t="s">
        <v>1</v>
      </c>
      <c r="N288" s="226" t="s">
        <v>38</v>
      </c>
      <c r="O288" s="227">
        <v>0.13500000000000001</v>
      </c>
      <c r="P288" s="227">
        <f>O288*H288</f>
        <v>10.206</v>
      </c>
      <c r="Q288" s="227">
        <v>0</v>
      </c>
      <c r="R288" s="227">
        <f>Q288*H288</f>
        <v>0</v>
      </c>
      <c r="S288" s="227">
        <v>1.3440000000000001E-2</v>
      </c>
      <c r="T288" s="228">
        <f>S288*H288</f>
        <v>1.0160639999999999</v>
      </c>
      <c r="U288" s="67"/>
      <c r="V288" s="67"/>
      <c r="W288" s="67"/>
      <c r="X288" s="67"/>
      <c r="Y288" s="67"/>
      <c r="Z288" s="67"/>
      <c r="AA288" s="67"/>
      <c r="AB288" s="67"/>
      <c r="AC288" s="67"/>
      <c r="AD288" s="67"/>
      <c r="AE288" s="67"/>
      <c r="AR288" s="229" t="s">
        <v>216</v>
      </c>
      <c r="AT288" s="229" t="s">
        <v>131</v>
      </c>
      <c r="AU288" s="229" t="s">
        <v>83</v>
      </c>
      <c r="AY288" s="53" t="s">
        <v>129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53" t="s">
        <v>81</v>
      </c>
      <c r="BK288" s="230">
        <f>ROUND(I288*H288,2)</f>
        <v>0</v>
      </c>
      <c r="BL288" s="53" t="s">
        <v>216</v>
      </c>
      <c r="BM288" s="229" t="s">
        <v>459</v>
      </c>
    </row>
    <row r="289" spans="1:65" s="231" customFormat="1" x14ac:dyDescent="0.2">
      <c r="B289" s="232"/>
      <c r="D289" s="233" t="s">
        <v>141</v>
      </c>
      <c r="E289" s="234" t="s">
        <v>1</v>
      </c>
      <c r="F289" s="235" t="s">
        <v>460</v>
      </c>
      <c r="H289" s="236">
        <v>75.599999999999994</v>
      </c>
      <c r="L289" s="232"/>
      <c r="M289" s="237"/>
      <c r="N289" s="238"/>
      <c r="O289" s="238"/>
      <c r="P289" s="238"/>
      <c r="Q289" s="238"/>
      <c r="R289" s="238"/>
      <c r="S289" s="238"/>
      <c r="T289" s="239"/>
      <c r="AT289" s="234" t="s">
        <v>141</v>
      </c>
      <c r="AU289" s="234" t="s">
        <v>83</v>
      </c>
      <c r="AV289" s="231" t="s">
        <v>83</v>
      </c>
      <c r="AW289" s="231" t="s">
        <v>29</v>
      </c>
      <c r="AX289" s="231" t="s">
        <v>81</v>
      </c>
      <c r="AY289" s="234" t="s">
        <v>129</v>
      </c>
    </row>
    <row r="290" spans="1:65" s="73" customFormat="1" ht="21.75" customHeight="1" x14ac:dyDescent="0.2">
      <c r="A290" s="67"/>
      <c r="B290" s="68"/>
      <c r="C290" s="218" t="s">
        <v>461</v>
      </c>
      <c r="D290" s="218" t="s">
        <v>131</v>
      </c>
      <c r="E290" s="219" t="s">
        <v>462</v>
      </c>
      <c r="F290" s="220" t="s">
        <v>463</v>
      </c>
      <c r="G290" s="221" t="s">
        <v>464</v>
      </c>
      <c r="H290" s="41"/>
      <c r="I290" s="223">
        <f>SUM((J276+J280+J284+J288)*0.01)</f>
        <v>0</v>
      </c>
      <c r="J290" s="223">
        <f>ROUND(I290*H290,2)</f>
        <v>0</v>
      </c>
      <c r="K290" s="224"/>
      <c r="L290" s="68"/>
      <c r="M290" s="225" t="s">
        <v>1</v>
      </c>
      <c r="N290" s="226" t="s">
        <v>38</v>
      </c>
      <c r="O290" s="227">
        <v>0</v>
      </c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67"/>
      <c r="V290" s="67"/>
      <c r="W290" s="67"/>
      <c r="X290" s="67"/>
      <c r="Y290" s="67"/>
      <c r="Z290" s="67"/>
      <c r="AA290" s="67"/>
      <c r="AB290" s="67"/>
      <c r="AC290" s="67"/>
      <c r="AD290" s="67"/>
      <c r="AE290" s="67"/>
      <c r="AR290" s="229" t="s">
        <v>216</v>
      </c>
      <c r="AT290" s="229" t="s">
        <v>131</v>
      </c>
      <c r="AU290" s="229" t="s">
        <v>83</v>
      </c>
      <c r="AY290" s="53" t="s">
        <v>129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53" t="s">
        <v>81</v>
      </c>
      <c r="BK290" s="230">
        <f>ROUND(I290*H290,2)</f>
        <v>0</v>
      </c>
      <c r="BL290" s="53" t="s">
        <v>216</v>
      </c>
      <c r="BM290" s="229" t="s">
        <v>465</v>
      </c>
    </row>
    <row r="291" spans="1:65" s="205" customFormat="1" ht="22.9" customHeight="1" x14ac:dyDescent="0.2">
      <c r="B291" s="206"/>
      <c r="D291" s="207" t="s">
        <v>72</v>
      </c>
      <c r="E291" s="216" t="s">
        <v>466</v>
      </c>
      <c r="F291" s="216" t="s">
        <v>467</v>
      </c>
      <c r="J291" s="217">
        <f>BK291</f>
        <v>0</v>
      </c>
      <c r="L291" s="206"/>
      <c r="M291" s="210"/>
      <c r="N291" s="211"/>
      <c r="O291" s="211"/>
      <c r="P291" s="212">
        <f>SUM(P292:P314)</f>
        <v>0</v>
      </c>
      <c r="Q291" s="211"/>
      <c r="R291" s="212">
        <f>SUM(R292:R314)</f>
        <v>0</v>
      </c>
      <c r="S291" s="211"/>
      <c r="T291" s="213">
        <f>SUM(T292:T314)</f>
        <v>0</v>
      </c>
      <c r="AR291" s="207" t="s">
        <v>83</v>
      </c>
      <c r="AT291" s="214" t="s">
        <v>72</v>
      </c>
      <c r="AU291" s="214" t="s">
        <v>81</v>
      </c>
      <c r="AY291" s="207" t="s">
        <v>129</v>
      </c>
      <c r="BK291" s="215">
        <f>SUM(BK292:BK314)</f>
        <v>0</v>
      </c>
    </row>
    <row r="292" spans="1:65" s="73" customFormat="1" ht="33" customHeight="1" x14ac:dyDescent="0.2">
      <c r="A292" s="67"/>
      <c r="B292" s="68"/>
      <c r="C292" s="218" t="s">
        <v>468</v>
      </c>
      <c r="D292" s="218" t="s">
        <v>131</v>
      </c>
      <c r="E292" s="219" t="s">
        <v>469</v>
      </c>
      <c r="F292" s="220" t="s">
        <v>470</v>
      </c>
      <c r="G292" s="221" t="s">
        <v>355</v>
      </c>
      <c r="H292" s="222">
        <v>4</v>
      </c>
      <c r="I292" s="39"/>
      <c r="J292" s="223">
        <f>ROUND(I292*H292,2)</f>
        <v>0</v>
      </c>
      <c r="K292" s="224"/>
      <c r="L292" s="68"/>
      <c r="M292" s="225" t="s">
        <v>1</v>
      </c>
      <c r="N292" s="226" t="s">
        <v>38</v>
      </c>
      <c r="O292" s="227">
        <v>0</v>
      </c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67"/>
      <c r="V292" s="67"/>
      <c r="W292" s="67"/>
      <c r="X292" s="67"/>
      <c r="Y292" s="67"/>
      <c r="Z292" s="67"/>
      <c r="AA292" s="67"/>
      <c r="AB292" s="67"/>
      <c r="AC292" s="67"/>
      <c r="AD292" s="67"/>
      <c r="AE292" s="67"/>
      <c r="AR292" s="229" t="s">
        <v>216</v>
      </c>
      <c r="AT292" s="229" t="s">
        <v>131</v>
      </c>
      <c r="AU292" s="229" t="s">
        <v>83</v>
      </c>
      <c r="AY292" s="53" t="s">
        <v>129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53" t="s">
        <v>81</v>
      </c>
      <c r="BK292" s="230">
        <f>ROUND(I292*H292,2)</f>
        <v>0</v>
      </c>
      <c r="BL292" s="53" t="s">
        <v>216</v>
      </c>
      <c r="BM292" s="229" t="s">
        <v>471</v>
      </c>
    </row>
    <row r="293" spans="1:65" s="73" customFormat="1" ht="27.6" customHeight="1" x14ac:dyDescent="0.2">
      <c r="A293" s="67"/>
      <c r="B293" s="68"/>
      <c r="C293" s="218" t="s">
        <v>472</v>
      </c>
      <c r="D293" s="218" t="s">
        <v>131</v>
      </c>
      <c r="E293" s="219" t="s">
        <v>473</v>
      </c>
      <c r="F293" s="220" t="s">
        <v>474</v>
      </c>
      <c r="G293" s="221" t="s">
        <v>355</v>
      </c>
      <c r="H293" s="222">
        <v>4</v>
      </c>
      <c r="I293" s="39"/>
      <c r="J293" s="223">
        <f>ROUND(I293*H293,2)</f>
        <v>0</v>
      </c>
      <c r="K293" s="224"/>
      <c r="L293" s="68"/>
      <c r="M293" s="225" t="s">
        <v>1</v>
      </c>
      <c r="N293" s="226" t="s">
        <v>38</v>
      </c>
      <c r="O293" s="227">
        <v>0</v>
      </c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67"/>
      <c r="V293" s="67"/>
      <c r="W293" s="67"/>
      <c r="X293" s="67"/>
      <c r="Y293" s="67"/>
      <c r="Z293" s="67"/>
      <c r="AA293" s="67"/>
      <c r="AB293" s="67"/>
      <c r="AC293" s="67"/>
      <c r="AD293" s="67"/>
      <c r="AE293" s="67"/>
      <c r="AR293" s="229" t="s">
        <v>216</v>
      </c>
      <c r="AT293" s="229" t="s">
        <v>131</v>
      </c>
      <c r="AU293" s="229" t="s">
        <v>83</v>
      </c>
      <c r="AY293" s="53" t="s">
        <v>129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53" t="s">
        <v>81</v>
      </c>
      <c r="BK293" s="230">
        <f>ROUND(I293*H293,2)</f>
        <v>0</v>
      </c>
      <c r="BL293" s="53" t="s">
        <v>216</v>
      </c>
      <c r="BM293" s="229" t="s">
        <v>475</v>
      </c>
    </row>
    <row r="294" spans="1:65" s="73" customFormat="1" ht="44.25" customHeight="1" x14ac:dyDescent="0.2">
      <c r="A294" s="67"/>
      <c r="B294" s="68"/>
      <c r="C294" s="218" t="s">
        <v>476</v>
      </c>
      <c r="D294" s="218" t="s">
        <v>131</v>
      </c>
      <c r="E294" s="219" t="s">
        <v>477</v>
      </c>
      <c r="F294" s="220" t="s">
        <v>478</v>
      </c>
      <c r="G294" s="221" t="s">
        <v>134</v>
      </c>
      <c r="H294" s="222">
        <v>453.09</v>
      </c>
      <c r="I294" s="39"/>
      <c r="J294" s="223">
        <f>ROUND(I294*H294,2)</f>
        <v>0</v>
      </c>
      <c r="K294" s="224"/>
      <c r="L294" s="68"/>
      <c r="M294" s="225" t="s">
        <v>1</v>
      </c>
      <c r="N294" s="226" t="s">
        <v>38</v>
      </c>
      <c r="O294" s="227">
        <v>0</v>
      </c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67"/>
      <c r="V294" s="67"/>
      <c r="W294" s="67"/>
      <c r="X294" s="67"/>
      <c r="Y294" s="67"/>
      <c r="Z294" s="67"/>
      <c r="AA294" s="67"/>
      <c r="AB294" s="67"/>
      <c r="AC294" s="67"/>
      <c r="AD294" s="67"/>
      <c r="AE294" s="67"/>
      <c r="AR294" s="229" t="s">
        <v>216</v>
      </c>
      <c r="AT294" s="229" t="s">
        <v>131</v>
      </c>
      <c r="AU294" s="229" t="s">
        <v>83</v>
      </c>
      <c r="AY294" s="53" t="s">
        <v>129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53" t="s">
        <v>81</v>
      </c>
      <c r="BK294" s="230">
        <f>ROUND(I294*H294,2)</f>
        <v>0</v>
      </c>
      <c r="BL294" s="53" t="s">
        <v>216</v>
      </c>
      <c r="BM294" s="229" t="s">
        <v>479</v>
      </c>
    </row>
    <row r="295" spans="1:65" s="231" customFormat="1" x14ac:dyDescent="0.2">
      <c r="B295" s="232"/>
      <c r="D295" s="233" t="s">
        <v>141</v>
      </c>
      <c r="E295" s="234" t="s">
        <v>1</v>
      </c>
      <c r="F295" s="235" t="s">
        <v>480</v>
      </c>
      <c r="H295" s="236">
        <v>378</v>
      </c>
      <c r="L295" s="232"/>
      <c r="M295" s="237"/>
      <c r="N295" s="238"/>
      <c r="O295" s="238"/>
      <c r="P295" s="238"/>
      <c r="Q295" s="238"/>
      <c r="R295" s="238"/>
      <c r="S295" s="238"/>
      <c r="T295" s="239"/>
      <c r="AT295" s="234" t="s">
        <v>141</v>
      </c>
      <c r="AU295" s="234" t="s">
        <v>83</v>
      </c>
      <c r="AV295" s="231" t="s">
        <v>83</v>
      </c>
      <c r="AW295" s="231" t="s">
        <v>29</v>
      </c>
      <c r="AX295" s="231" t="s">
        <v>73</v>
      </c>
      <c r="AY295" s="234" t="s">
        <v>129</v>
      </c>
    </row>
    <row r="296" spans="1:65" s="231" customFormat="1" x14ac:dyDescent="0.2">
      <c r="B296" s="232"/>
      <c r="D296" s="233" t="s">
        <v>141</v>
      </c>
      <c r="E296" s="234" t="s">
        <v>1</v>
      </c>
      <c r="F296" s="235" t="s">
        <v>481</v>
      </c>
      <c r="H296" s="236">
        <v>33.9</v>
      </c>
      <c r="L296" s="232"/>
      <c r="M296" s="237"/>
      <c r="N296" s="238"/>
      <c r="O296" s="238"/>
      <c r="P296" s="238"/>
      <c r="Q296" s="238"/>
      <c r="R296" s="238"/>
      <c r="S296" s="238"/>
      <c r="T296" s="239"/>
      <c r="AT296" s="234" t="s">
        <v>141</v>
      </c>
      <c r="AU296" s="234" t="s">
        <v>83</v>
      </c>
      <c r="AV296" s="231" t="s">
        <v>83</v>
      </c>
      <c r="AW296" s="231" t="s">
        <v>29</v>
      </c>
      <c r="AX296" s="231" t="s">
        <v>73</v>
      </c>
      <c r="AY296" s="234" t="s">
        <v>129</v>
      </c>
    </row>
    <row r="297" spans="1:65" s="240" customFormat="1" x14ac:dyDescent="0.2">
      <c r="B297" s="241"/>
      <c r="D297" s="233" t="s">
        <v>141</v>
      </c>
      <c r="E297" s="242" t="s">
        <v>1</v>
      </c>
      <c r="F297" s="243" t="s">
        <v>152</v>
      </c>
      <c r="H297" s="244">
        <v>411.9</v>
      </c>
      <c r="L297" s="241"/>
      <c r="M297" s="245"/>
      <c r="N297" s="246"/>
      <c r="O297" s="246"/>
      <c r="P297" s="246"/>
      <c r="Q297" s="246"/>
      <c r="R297" s="246"/>
      <c r="S297" s="246"/>
      <c r="T297" s="247"/>
      <c r="AT297" s="242" t="s">
        <v>141</v>
      </c>
      <c r="AU297" s="242" t="s">
        <v>83</v>
      </c>
      <c r="AV297" s="240" t="s">
        <v>135</v>
      </c>
      <c r="AW297" s="240" t="s">
        <v>29</v>
      </c>
      <c r="AX297" s="240" t="s">
        <v>81</v>
      </c>
      <c r="AY297" s="242" t="s">
        <v>129</v>
      </c>
    </row>
    <row r="298" spans="1:65" s="231" customFormat="1" x14ac:dyDescent="0.2">
      <c r="B298" s="232"/>
      <c r="D298" s="233" t="s">
        <v>141</v>
      </c>
      <c r="F298" s="235" t="s">
        <v>482</v>
      </c>
      <c r="H298" s="236">
        <v>453.09</v>
      </c>
      <c r="L298" s="232"/>
      <c r="M298" s="237"/>
      <c r="N298" s="238"/>
      <c r="O298" s="238"/>
      <c r="P298" s="238"/>
      <c r="Q298" s="238"/>
      <c r="R298" s="238"/>
      <c r="S298" s="238"/>
      <c r="T298" s="239"/>
      <c r="AT298" s="234" t="s">
        <v>141</v>
      </c>
      <c r="AU298" s="234" t="s">
        <v>83</v>
      </c>
      <c r="AV298" s="231" t="s">
        <v>83</v>
      </c>
      <c r="AW298" s="231" t="s">
        <v>3</v>
      </c>
      <c r="AX298" s="231" t="s">
        <v>81</v>
      </c>
      <c r="AY298" s="234" t="s">
        <v>129</v>
      </c>
    </row>
    <row r="299" spans="1:65" s="73" customFormat="1" ht="44.25" customHeight="1" x14ac:dyDescent="0.2">
      <c r="A299" s="67"/>
      <c r="B299" s="68"/>
      <c r="C299" s="218" t="s">
        <v>483</v>
      </c>
      <c r="D299" s="218" t="s">
        <v>131</v>
      </c>
      <c r="E299" s="219" t="s">
        <v>484</v>
      </c>
      <c r="F299" s="220" t="s">
        <v>485</v>
      </c>
      <c r="G299" s="221" t="s">
        <v>134</v>
      </c>
      <c r="H299" s="222">
        <v>211.44200000000001</v>
      </c>
      <c r="I299" s="39"/>
      <c r="J299" s="223">
        <f>ROUND(I299*H299,2)</f>
        <v>0</v>
      </c>
      <c r="K299" s="224"/>
      <c r="L299" s="68"/>
      <c r="M299" s="225" t="s">
        <v>1</v>
      </c>
      <c r="N299" s="226" t="s">
        <v>38</v>
      </c>
      <c r="O299" s="227">
        <v>0</v>
      </c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67"/>
      <c r="V299" s="67"/>
      <c r="W299" s="67"/>
      <c r="X299" s="67"/>
      <c r="Y299" s="67"/>
      <c r="Z299" s="67"/>
      <c r="AA299" s="67"/>
      <c r="AB299" s="67"/>
      <c r="AC299" s="67"/>
      <c r="AD299" s="67"/>
      <c r="AE299" s="67"/>
      <c r="AR299" s="229" t="s">
        <v>216</v>
      </c>
      <c r="AT299" s="229" t="s">
        <v>131</v>
      </c>
      <c r="AU299" s="229" t="s">
        <v>83</v>
      </c>
      <c r="AY299" s="53" t="s">
        <v>129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53" t="s">
        <v>81</v>
      </c>
      <c r="BK299" s="230">
        <f>ROUND(I299*H299,2)</f>
        <v>0</v>
      </c>
      <c r="BL299" s="53" t="s">
        <v>216</v>
      </c>
      <c r="BM299" s="229" t="s">
        <v>486</v>
      </c>
    </row>
    <row r="300" spans="1:65" s="231" customFormat="1" x14ac:dyDescent="0.2">
      <c r="B300" s="232"/>
      <c r="D300" s="233" t="s">
        <v>141</v>
      </c>
      <c r="E300" s="234" t="s">
        <v>1</v>
      </c>
      <c r="F300" s="235" t="s">
        <v>487</v>
      </c>
      <c r="H300" s="236">
        <v>176.4</v>
      </c>
      <c r="L300" s="232"/>
      <c r="M300" s="237"/>
      <c r="N300" s="238"/>
      <c r="O300" s="238"/>
      <c r="P300" s="238"/>
      <c r="Q300" s="238"/>
      <c r="R300" s="238"/>
      <c r="S300" s="238"/>
      <c r="T300" s="239"/>
      <c r="AT300" s="234" t="s">
        <v>141</v>
      </c>
      <c r="AU300" s="234" t="s">
        <v>83</v>
      </c>
      <c r="AV300" s="231" t="s">
        <v>83</v>
      </c>
      <c r="AW300" s="231" t="s">
        <v>29</v>
      </c>
      <c r="AX300" s="231" t="s">
        <v>73</v>
      </c>
      <c r="AY300" s="234" t="s">
        <v>129</v>
      </c>
    </row>
    <row r="301" spans="1:65" s="231" customFormat="1" x14ac:dyDescent="0.2">
      <c r="B301" s="232"/>
      <c r="D301" s="233" t="s">
        <v>141</v>
      </c>
      <c r="E301" s="234" t="s">
        <v>1</v>
      </c>
      <c r="F301" s="235" t="s">
        <v>488</v>
      </c>
      <c r="H301" s="236">
        <v>15.82</v>
      </c>
      <c r="L301" s="232"/>
      <c r="M301" s="237"/>
      <c r="N301" s="238"/>
      <c r="O301" s="238"/>
      <c r="P301" s="238"/>
      <c r="Q301" s="238"/>
      <c r="R301" s="238"/>
      <c r="S301" s="238"/>
      <c r="T301" s="239"/>
      <c r="AT301" s="234" t="s">
        <v>141</v>
      </c>
      <c r="AU301" s="234" t="s">
        <v>83</v>
      </c>
      <c r="AV301" s="231" t="s">
        <v>83</v>
      </c>
      <c r="AW301" s="231" t="s">
        <v>29</v>
      </c>
      <c r="AX301" s="231" t="s">
        <v>73</v>
      </c>
      <c r="AY301" s="234" t="s">
        <v>129</v>
      </c>
    </row>
    <row r="302" spans="1:65" s="240" customFormat="1" x14ac:dyDescent="0.2">
      <c r="B302" s="241"/>
      <c r="D302" s="233" t="s">
        <v>141</v>
      </c>
      <c r="E302" s="242" t="s">
        <v>1</v>
      </c>
      <c r="F302" s="243" t="s">
        <v>152</v>
      </c>
      <c r="H302" s="244">
        <v>192.22</v>
      </c>
      <c r="L302" s="241"/>
      <c r="M302" s="245"/>
      <c r="N302" s="246"/>
      <c r="O302" s="246"/>
      <c r="P302" s="246"/>
      <c r="Q302" s="246"/>
      <c r="R302" s="246"/>
      <c r="S302" s="246"/>
      <c r="T302" s="247"/>
      <c r="AT302" s="242" t="s">
        <v>141</v>
      </c>
      <c r="AU302" s="242" t="s">
        <v>83</v>
      </c>
      <c r="AV302" s="240" t="s">
        <v>135</v>
      </c>
      <c r="AW302" s="240" t="s">
        <v>29</v>
      </c>
      <c r="AX302" s="240" t="s">
        <v>81</v>
      </c>
      <c r="AY302" s="242" t="s">
        <v>129</v>
      </c>
    </row>
    <row r="303" spans="1:65" s="231" customFormat="1" x14ac:dyDescent="0.2">
      <c r="B303" s="232"/>
      <c r="D303" s="233" t="s">
        <v>141</v>
      </c>
      <c r="F303" s="235" t="s">
        <v>489</v>
      </c>
      <c r="H303" s="236">
        <v>211.44200000000001</v>
      </c>
      <c r="L303" s="232"/>
      <c r="M303" s="237"/>
      <c r="N303" s="238"/>
      <c r="O303" s="238"/>
      <c r="P303" s="238"/>
      <c r="Q303" s="238"/>
      <c r="R303" s="238"/>
      <c r="S303" s="238"/>
      <c r="T303" s="239"/>
      <c r="AT303" s="234" t="s">
        <v>141</v>
      </c>
      <c r="AU303" s="234" t="s">
        <v>83</v>
      </c>
      <c r="AV303" s="231" t="s">
        <v>83</v>
      </c>
      <c r="AW303" s="231" t="s">
        <v>3</v>
      </c>
      <c r="AX303" s="231" t="s">
        <v>81</v>
      </c>
      <c r="AY303" s="234" t="s">
        <v>129</v>
      </c>
    </row>
    <row r="304" spans="1:65" s="73" customFormat="1" ht="16.5" customHeight="1" x14ac:dyDescent="0.2">
      <c r="A304" s="67"/>
      <c r="B304" s="68"/>
      <c r="C304" s="218" t="s">
        <v>490</v>
      </c>
      <c r="D304" s="218" t="s">
        <v>131</v>
      </c>
      <c r="E304" s="219" t="s">
        <v>491</v>
      </c>
      <c r="F304" s="220" t="s">
        <v>492</v>
      </c>
      <c r="G304" s="221" t="s">
        <v>146</v>
      </c>
      <c r="H304" s="222">
        <v>274.60000000000002</v>
      </c>
      <c r="I304" s="39"/>
      <c r="J304" s="223">
        <f>ROUND(I304*H304,2)</f>
        <v>0</v>
      </c>
      <c r="K304" s="224"/>
      <c r="L304" s="68"/>
      <c r="M304" s="225" t="s">
        <v>1</v>
      </c>
      <c r="N304" s="226" t="s">
        <v>38</v>
      </c>
      <c r="O304" s="227">
        <v>0</v>
      </c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67"/>
      <c r="V304" s="67"/>
      <c r="W304" s="67"/>
      <c r="X304" s="67"/>
      <c r="Y304" s="67"/>
      <c r="Z304" s="67"/>
      <c r="AA304" s="67"/>
      <c r="AB304" s="67"/>
      <c r="AC304" s="67"/>
      <c r="AD304" s="67"/>
      <c r="AE304" s="67"/>
      <c r="AR304" s="229" t="s">
        <v>216</v>
      </c>
      <c r="AT304" s="229" t="s">
        <v>131</v>
      </c>
      <c r="AU304" s="229" t="s">
        <v>83</v>
      </c>
      <c r="AY304" s="53" t="s">
        <v>129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53" t="s">
        <v>81</v>
      </c>
      <c r="BK304" s="230">
        <f>ROUND(I304*H304,2)</f>
        <v>0</v>
      </c>
      <c r="BL304" s="53" t="s">
        <v>216</v>
      </c>
      <c r="BM304" s="229" t="s">
        <v>493</v>
      </c>
    </row>
    <row r="305" spans="1:65" s="231" customFormat="1" x14ac:dyDescent="0.2">
      <c r="B305" s="232"/>
      <c r="D305" s="233" t="s">
        <v>141</v>
      </c>
      <c r="E305" s="234" t="s">
        <v>1</v>
      </c>
      <c r="F305" s="235" t="s">
        <v>494</v>
      </c>
      <c r="H305" s="236">
        <v>22.6</v>
      </c>
      <c r="L305" s="232"/>
      <c r="M305" s="237"/>
      <c r="N305" s="238"/>
      <c r="O305" s="238"/>
      <c r="P305" s="238"/>
      <c r="Q305" s="238"/>
      <c r="R305" s="238"/>
      <c r="S305" s="238"/>
      <c r="T305" s="239"/>
      <c r="AT305" s="234" t="s">
        <v>141</v>
      </c>
      <c r="AU305" s="234" t="s">
        <v>83</v>
      </c>
      <c r="AV305" s="231" t="s">
        <v>83</v>
      </c>
      <c r="AW305" s="231" t="s">
        <v>29</v>
      </c>
      <c r="AX305" s="231" t="s">
        <v>73</v>
      </c>
      <c r="AY305" s="234" t="s">
        <v>129</v>
      </c>
    </row>
    <row r="306" spans="1:65" s="231" customFormat="1" x14ac:dyDescent="0.2">
      <c r="B306" s="232"/>
      <c r="D306" s="233" t="s">
        <v>141</v>
      </c>
      <c r="E306" s="234" t="s">
        <v>1</v>
      </c>
      <c r="F306" s="235" t="s">
        <v>495</v>
      </c>
      <c r="H306" s="236">
        <v>252</v>
      </c>
      <c r="L306" s="232"/>
      <c r="M306" s="237"/>
      <c r="N306" s="238"/>
      <c r="O306" s="238"/>
      <c r="P306" s="238"/>
      <c r="Q306" s="238"/>
      <c r="R306" s="238"/>
      <c r="S306" s="238"/>
      <c r="T306" s="239"/>
      <c r="AT306" s="234" t="s">
        <v>141</v>
      </c>
      <c r="AU306" s="234" t="s">
        <v>83</v>
      </c>
      <c r="AV306" s="231" t="s">
        <v>83</v>
      </c>
      <c r="AW306" s="231" t="s">
        <v>29</v>
      </c>
      <c r="AX306" s="231" t="s">
        <v>73</v>
      </c>
      <c r="AY306" s="234" t="s">
        <v>129</v>
      </c>
    </row>
    <row r="307" spans="1:65" s="240" customFormat="1" x14ac:dyDescent="0.2">
      <c r="B307" s="241"/>
      <c r="D307" s="233" t="s">
        <v>141</v>
      </c>
      <c r="E307" s="242" t="s">
        <v>1</v>
      </c>
      <c r="F307" s="243" t="s">
        <v>152</v>
      </c>
      <c r="H307" s="244">
        <v>274.60000000000002</v>
      </c>
      <c r="L307" s="241"/>
      <c r="M307" s="245"/>
      <c r="N307" s="246"/>
      <c r="O307" s="246"/>
      <c r="P307" s="246"/>
      <c r="Q307" s="246"/>
      <c r="R307" s="246"/>
      <c r="S307" s="246"/>
      <c r="T307" s="247"/>
      <c r="AT307" s="242" t="s">
        <v>141</v>
      </c>
      <c r="AU307" s="242" t="s">
        <v>83</v>
      </c>
      <c r="AV307" s="240" t="s">
        <v>135</v>
      </c>
      <c r="AW307" s="240" t="s">
        <v>29</v>
      </c>
      <c r="AX307" s="240" t="s">
        <v>81</v>
      </c>
      <c r="AY307" s="242" t="s">
        <v>129</v>
      </c>
    </row>
    <row r="308" spans="1:65" s="73" customFormat="1" ht="33" customHeight="1" x14ac:dyDescent="0.2">
      <c r="A308" s="67"/>
      <c r="B308" s="68"/>
      <c r="C308" s="218" t="s">
        <v>496</v>
      </c>
      <c r="D308" s="218" t="s">
        <v>131</v>
      </c>
      <c r="E308" s="219" t="s">
        <v>497</v>
      </c>
      <c r="F308" s="220" t="s">
        <v>498</v>
      </c>
      <c r="G308" s="221" t="s">
        <v>355</v>
      </c>
      <c r="H308" s="222">
        <v>1</v>
      </c>
      <c r="I308" s="39"/>
      <c r="J308" s="223">
        <f>ROUND(I308*H308,2)</f>
        <v>0</v>
      </c>
      <c r="K308" s="224"/>
      <c r="L308" s="68"/>
      <c r="M308" s="225" t="s">
        <v>1</v>
      </c>
      <c r="N308" s="226" t="s">
        <v>38</v>
      </c>
      <c r="O308" s="227">
        <v>0</v>
      </c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67"/>
      <c r="V308" s="67"/>
      <c r="W308" s="67"/>
      <c r="X308" s="67"/>
      <c r="Y308" s="67"/>
      <c r="Z308" s="67"/>
      <c r="AA308" s="67"/>
      <c r="AB308" s="67"/>
      <c r="AC308" s="67"/>
      <c r="AD308" s="67"/>
      <c r="AE308" s="67"/>
      <c r="AR308" s="229" t="s">
        <v>216</v>
      </c>
      <c r="AT308" s="229" t="s">
        <v>131</v>
      </c>
      <c r="AU308" s="229" t="s">
        <v>83</v>
      </c>
      <c r="AY308" s="53" t="s">
        <v>129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53" t="s">
        <v>81</v>
      </c>
      <c r="BK308" s="230">
        <f>ROUND(I308*H308,2)</f>
        <v>0</v>
      </c>
      <c r="BL308" s="53" t="s">
        <v>216</v>
      </c>
      <c r="BM308" s="229" t="s">
        <v>499</v>
      </c>
    </row>
    <row r="309" spans="1:65" s="73" customFormat="1" ht="44.25" customHeight="1" x14ac:dyDescent="0.2">
      <c r="A309" s="67"/>
      <c r="B309" s="68"/>
      <c r="C309" s="218" t="s">
        <v>500</v>
      </c>
      <c r="D309" s="218" t="s">
        <v>131</v>
      </c>
      <c r="E309" s="219" t="s">
        <v>501</v>
      </c>
      <c r="F309" s="220" t="s">
        <v>502</v>
      </c>
      <c r="G309" s="221" t="s">
        <v>146</v>
      </c>
      <c r="H309" s="222">
        <v>5.2</v>
      </c>
      <c r="I309" s="39"/>
      <c r="J309" s="223">
        <f>ROUND(I309*H309,2)</f>
        <v>0</v>
      </c>
      <c r="K309" s="224"/>
      <c r="L309" s="68"/>
      <c r="M309" s="225" t="s">
        <v>1</v>
      </c>
      <c r="N309" s="226" t="s">
        <v>38</v>
      </c>
      <c r="O309" s="227">
        <v>0</v>
      </c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67"/>
      <c r="V309" s="67"/>
      <c r="W309" s="67"/>
      <c r="X309" s="67"/>
      <c r="Y309" s="67"/>
      <c r="Z309" s="67"/>
      <c r="AA309" s="67"/>
      <c r="AB309" s="67"/>
      <c r="AC309" s="67"/>
      <c r="AD309" s="67"/>
      <c r="AE309" s="67"/>
      <c r="AR309" s="229" t="s">
        <v>216</v>
      </c>
      <c r="AT309" s="229" t="s">
        <v>131</v>
      </c>
      <c r="AU309" s="229" t="s">
        <v>83</v>
      </c>
      <c r="AY309" s="53" t="s">
        <v>129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53" t="s">
        <v>81</v>
      </c>
      <c r="BK309" s="230">
        <f>ROUND(I309*H309,2)</f>
        <v>0</v>
      </c>
      <c r="BL309" s="53" t="s">
        <v>216</v>
      </c>
      <c r="BM309" s="229" t="s">
        <v>503</v>
      </c>
    </row>
    <row r="310" spans="1:65" s="73" customFormat="1" ht="21.75" customHeight="1" x14ac:dyDescent="0.2">
      <c r="A310" s="67"/>
      <c r="B310" s="68"/>
      <c r="C310" s="218" t="s">
        <v>504</v>
      </c>
      <c r="D310" s="218" t="s">
        <v>131</v>
      </c>
      <c r="E310" s="219" t="s">
        <v>505</v>
      </c>
      <c r="F310" s="220" t="s">
        <v>506</v>
      </c>
      <c r="G310" s="221" t="s">
        <v>336</v>
      </c>
      <c r="H310" s="222">
        <v>4</v>
      </c>
      <c r="I310" s="39"/>
      <c r="J310" s="223">
        <f>ROUND(I310*H310,2)</f>
        <v>0</v>
      </c>
      <c r="K310" s="224"/>
      <c r="L310" s="68"/>
      <c r="M310" s="225" t="s">
        <v>1</v>
      </c>
      <c r="N310" s="226" t="s">
        <v>38</v>
      </c>
      <c r="O310" s="227">
        <v>0</v>
      </c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67"/>
      <c r="V310" s="67"/>
      <c r="W310" s="67"/>
      <c r="X310" s="67"/>
      <c r="Y310" s="67"/>
      <c r="Z310" s="67"/>
      <c r="AA310" s="67"/>
      <c r="AB310" s="67"/>
      <c r="AC310" s="67"/>
      <c r="AD310" s="67"/>
      <c r="AE310" s="67"/>
      <c r="AR310" s="229" t="s">
        <v>216</v>
      </c>
      <c r="AT310" s="229" t="s">
        <v>131</v>
      </c>
      <c r="AU310" s="229" t="s">
        <v>83</v>
      </c>
      <c r="AY310" s="53" t="s">
        <v>129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53" t="s">
        <v>81</v>
      </c>
      <c r="BK310" s="230">
        <f>ROUND(I310*H310,2)</f>
        <v>0</v>
      </c>
      <c r="BL310" s="53" t="s">
        <v>216</v>
      </c>
      <c r="BM310" s="229" t="s">
        <v>507</v>
      </c>
    </row>
    <row r="311" spans="1:65" s="73" customFormat="1" ht="21.75" customHeight="1" x14ac:dyDescent="0.2">
      <c r="A311" s="67"/>
      <c r="B311" s="68"/>
      <c r="C311" s="218" t="s">
        <v>508</v>
      </c>
      <c r="D311" s="218" t="s">
        <v>131</v>
      </c>
      <c r="E311" s="219" t="s">
        <v>509</v>
      </c>
      <c r="F311" s="220" t="s">
        <v>510</v>
      </c>
      <c r="G311" s="221" t="s">
        <v>355</v>
      </c>
      <c r="H311" s="222">
        <v>212</v>
      </c>
      <c r="I311" s="39"/>
      <c r="J311" s="223">
        <f>ROUND(I311*H311,2)</f>
        <v>0</v>
      </c>
      <c r="K311" s="224"/>
      <c r="L311" s="68"/>
      <c r="M311" s="225" t="s">
        <v>1</v>
      </c>
      <c r="N311" s="226" t="s">
        <v>38</v>
      </c>
      <c r="O311" s="227">
        <v>0</v>
      </c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67"/>
      <c r="V311" s="67"/>
      <c r="W311" s="67"/>
      <c r="X311" s="67"/>
      <c r="Y311" s="67"/>
      <c r="Z311" s="67"/>
      <c r="AA311" s="67"/>
      <c r="AB311" s="67"/>
      <c r="AC311" s="67"/>
      <c r="AD311" s="67"/>
      <c r="AE311" s="67"/>
      <c r="AR311" s="229" t="s">
        <v>216</v>
      </c>
      <c r="AT311" s="229" t="s">
        <v>131</v>
      </c>
      <c r="AU311" s="229" t="s">
        <v>83</v>
      </c>
      <c r="AY311" s="53" t="s">
        <v>129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53" t="s">
        <v>81</v>
      </c>
      <c r="BK311" s="230">
        <f>ROUND(I311*H311,2)</f>
        <v>0</v>
      </c>
      <c r="BL311" s="53" t="s">
        <v>216</v>
      </c>
      <c r="BM311" s="229" t="s">
        <v>511</v>
      </c>
    </row>
    <row r="312" spans="1:65" s="231" customFormat="1" x14ac:dyDescent="0.2">
      <c r="B312" s="232"/>
      <c r="D312" s="233" t="s">
        <v>141</v>
      </c>
      <c r="E312" s="234" t="s">
        <v>1</v>
      </c>
      <c r="F312" s="235" t="s">
        <v>512</v>
      </c>
      <c r="H312" s="236">
        <v>212</v>
      </c>
      <c r="L312" s="232"/>
      <c r="M312" s="237"/>
      <c r="N312" s="238"/>
      <c r="O312" s="238"/>
      <c r="P312" s="238"/>
      <c r="Q312" s="238"/>
      <c r="R312" s="238"/>
      <c r="S312" s="238"/>
      <c r="T312" s="239"/>
      <c r="AT312" s="234" t="s">
        <v>141</v>
      </c>
      <c r="AU312" s="234" t="s">
        <v>83</v>
      </c>
      <c r="AV312" s="231" t="s">
        <v>83</v>
      </c>
      <c r="AW312" s="231" t="s">
        <v>29</v>
      </c>
      <c r="AX312" s="231" t="s">
        <v>81</v>
      </c>
      <c r="AY312" s="234" t="s">
        <v>129</v>
      </c>
    </row>
    <row r="313" spans="1:65" s="73" customFormat="1" ht="16.5" customHeight="1" x14ac:dyDescent="0.2">
      <c r="A313" s="67"/>
      <c r="B313" s="68"/>
      <c r="C313" s="218" t="s">
        <v>513</v>
      </c>
      <c r="D313" s="218" t="s">
        <v>131</v>
      </c>
      <c r="E313" s="219" t="s">
        <v>514</v>
      </c>
      <c r="F313" s="220" t="s">
        <v>515</v>
      </c>
      <c r="G313" s="221" t="s">
        <v>355</v>
      </c>
      <c r="H313" s="222">
        <v>6</v>
      </c>
      <c r="I313" s="39"/>
      <c r="J313" s="223">
        <f>ROUND(I313*H313,2)</f>
        <v>0</v>
      </c>
      <c r="K313" s="224"/>
      <c r="L313" s="68"/>
      <c r="M313" s="225" t="s">
        <v>1</v>
      </c>
      <c r="N313" s="226" t="s">
        <v>38</v>
      </c>
      <c r="O313" s="227">
        <v>0</v>
      </c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67"/>
      <c r="V313" s="67"/>
      <c r="W313" s="67"/>
      <c r="X313" s="67"/>
      <c r="Y313" s="67"/>
      <c r="Z313" s="67"/>
      <c r="AA313" s="67"/>
      <c r="AB313" s="67"/>
      <c r="AC313" s="67"/>
      <c r="AD313" s="67"/>
      <c r="AE313" s="67"/>
      <c r="AR313" s="229" t="s">
        <v>216</v>
      </c>
      <c r="AT313" s="229" t="s">
        <v>131</v>
      </c>
      <c r="AU313" s="229" t="s">
        <v>83</v>
      </c>
      <c r="AY313" s="53" t="s">
        <v>129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53" t="s">
        <v>81</v>
      </c>
      <c r="BK313" s="230">
        <f>ROUND(I313*H313,2)</f>
        <v>0</v>
      </c>
      <c r="BL313" s="53" t="s">
        <v>216</v>
      </c>
      <c r="BM313" s="229" t="s">
        <v>516</v>
      </c>
    </row>
    <row r="314" spans="1:65" s="73" customFormat="1" ht="21.75" customHeight="1" x14ac:dyDescent="0.2">
      <c r="A314" s="67"/>
      <c r="B314" s="68"/>
      <c r="C314" s="218" t="s">
        <v>517</v>
      </c>
      <c r="D314" s="218" t="s">
        <v>131</v>
      </c>
      <c r="E314" s="219" t="s">
        <v>518</v>
      </c>
      <c r="F314" s="220" t="s">
        <v>519</v>
      </c>
      <c r="G314" s="221" t="s">
        <v>464</v>
      </c>
      <c r="H314" s="41"/>
      <c r="I314" s="223">
        <f>SUM((J292+J293+J294+J299+J304+J308+J309+J310+J311+J313)*0.01)</f>
        <v>0</v>
      </c>
      <c r="J314" s="223">
        <f>ROUND(I314*H314,2)</f>
        <v>0</v>
      </c>
      <c r="K314" s="224"/>
      <c r="L314" s="68"/>
      <c r="M314" s="225" t="s">
        <v>1</v>
      </c>
      <c r="N314" s="226" t="s">
        <v>38</v>
      </c>
      <c r="O314" s="227">
        <v>0</v>
      </c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67"/>
      <c r="V314" s="67"/>
      <c r="W314" s="67"/>
      <c r="X314" s="67"/>
      <c r="Y314" s="67"/>
      <c r="Z314" s="67"/>
      <c r="AA314" s="67"/>
      <c r="AB314" s="67"/>
      <c r="AC314" s="67"/>
      <c r="AD314" s="67"/>
      <c r="AE314" s="67"/>
      <c r="AR314" s="229" t="s">
        <v>216</v>
      </c>
      <c r="AT314" s="229" t="s">
        <v>131</v>
      </c>
      <c r="AU314" s="229" t="s">
        <v>83</v>
      </c>
      <c r="AY314" s="53" t="s">
        <v>129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53" t="s">
        <v>81</v>
      </c>
      <c r="BK314" s="230">
        <f>ROUND(I314*H314,2)</f>
        <v>0</v>
      </c>
      <c r="BL314" s="53" t="s">
        <v>216</v>
      </c>
      <c r="BM314" s="229" t="s">
        <v>520</v>
      </c>
    </row>
    <row r="315" spans="1:65" s="205" customFormat="1" ht="22.9" customHeight="1" x14ac:dyDescent="0.2">
      <c r="B315" s="206"/>
      <c r="D315" s="207" t="s">
        <v>72</v>
      </c>
      <c r="E315" s="216" t="s">
        <v>521</v>
      </c>
      <c r="F315" s="216" t="s">
        <v>522</v>
      </c>
      <c r="J315" s="217">
        <f>BK315</f>
        <v>0</v>
      </c>
      <c r="L315" s="206"/>
      <c r="M315" s="210"/>
      <c r="N315" s="211"/>
      <c r="O315" s="211"/>
      <c r="P315" s="212">
        <f>SUM(P316:P325)</f>
        <v>268.77</v>
      </c>
      <c r="Q315" s="211"/>
      <c r="R315" s="212">
        <f>SUM(R316:R325)</f>
        <v>0</v>
      </c>
      <c r="S315" s="211"/>
      <c r="T315" s="213">
        <f>SUM(T316:T325)</f>
        <v>42.160000000000004</v>
      </c>
      <c r="AR315" s="207" t="s">
        <v>83</v>
      </c>
      <c r="AT315" s="214" t="s">
        <v>72</v>
      </c>
      <c r="AU315" s="214" t="s">
        <v>81</v>
      </c>
      <c r="AY315" s="207" t="s">
        <v>129</v>
      </c>
      <c r="BK315" s="215">
        <f>SUM(BK316:BK325)</f>
        <v>0</v>
      </c>
    </row>
    <row r="316" spans="1:65" s="73" customFormat="1" ht="21.75" customHeight="1" x14ac:dyDescent="0.2">
      <c r="A316" s="67"/>
      <c r="B316" s="68"/>
      <c r="C316" s="218" t="s">
        <v>523</v>
      </c>
      <c r="D316" s="218" t="s">
        <v>131</v>
      </c>
      <c r="E316" s="219" t="s">
        <v>524</v>
      </c>
      <c r="F316" s="220" t="s">
        <v>525</v>
      </c>
      <c r="G316" s="221" t="s">
        <v>134</v>
      </c>
      <c r="H316" s="222">
        <v>1054</v>
      </c>
      <c r="I316" s="39"/>
      <c r="J316" s="223">
        <f>ROUND(I316*H316,2)</f>
        <v>0</v>
      </c>
      <c r="K316" s="224"/>
      <c r="L316" s="68"/>
      <c r="M316" s="225" t="s">
        <v>1</v>
      </c>
      <c r="N316" s="226" t="s">
        <v>38</v>
      </c>
      <c r="O316" s="227">
        <v>0.255</v>
      </c>
      <c r="P316" s="227">
        <f>O316*H316</f>
        <v>268.77</v>
      </c>
      <c r="Q316" s="227">
        <v>0</v>
      </c>
      <c r="R316" s="227">
        <f>Q316*H316</f>
        <v>0</v>
      </c>
      <c r="S316" s="227">
        <v>0.04</v>
      </c>
      <c r="T316" s="228">
        <f>S316*H316</f>
        <v>42.160000000000004</v>
      </c>
      <c r="U316" s="67"/>
      <c r="V316" s="67"/>
      <c r="W316" s="67"/>
      <c r="X316" s="67"/>
      <c r="Y316" s="67"/>
      <c r="Z316" s="67"/>
      <c r="AA316" s="67"/>
      <c r="AB316" s="67"/>
      <c r="AC316" s="67"/>
      <c r="AD316" s="67"/>
      <c r="AE316" s="67"/>
      <c r="AR316" s="229" t="s">
        <v>216</v>
      </c>
      <c r="AT316" s="229" t="s">
        <v>131</v>
      </c>
      <c r="AU316" s="229" t="s">
        <v>83</v>
      </c>
      <c r="AY316" s="53" t="s">
        <v>129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53" t="s">
        <v>81</v>
      </c>
      <c r="BK316" s="230">
        <f>ROUND(I316*H316,2)</f>
        <v>0</v>
      </c>
      <c r="BL316" s="53" t="s">
        <v>216</v>
      </c>
      <c r="BM316" s="229" t="s">
        <v>526</v>
      </c>
    </row>
    <row r="317" spans="1:65" s="73" customFormat="1" ht="33" customHeight="1" x14ac:dyDescent="0.2">
      <c r="A317" s="67"/>
      <c r="B317" s="68"/>
      <c r="C317" s="218" t="s">
        <v>527</v>
      </c>
      <c r="D317" s="218" t="s">
        <v>131</v>
      </c>
      <c r="E317" s="219" t="s">
        <v>528</v>
      </c>
      <c r="F317" s="220" t="s">
        <v>529</v>
      </c>
      <c r="G317" s="221" t="s">
        <v>134</v>
      </c>
      <c r="H317" s="222">
        <v>1055</v>
      </c>
      <c r="I317" s="39"/>
      <c r="J317" s="223">
        <f>ROUND(I317*H317,2)</f>
        <v>0</v>
      </c>
      <c r="K317" s="224"/>
      <c r="L317" s="68"/>
      <c r="M317" s="225" t="s">
        <v>1</v>
      </c>
      <c r="N317" s="226" t="s">
        <v>38</v>
      </c>
      <c r="O317" s="227">
        <v>0</v>
      </c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67"/>
      <c r="V317" s="67"/>
      <c r="W317" s="67"/>
      <c r="X317" s="67"/>
      <c r="Y317" s="67"/>
      <c r="Z317" s="67"/>
      <c r="AA317" s="67"/>
      <c r="AB317" s="67"/>
      <c r="AC317" s="67"/>
      <c r="AD317" s="67"/>
      <c r="AE317" s="67"/>
      <c r="AR317" s="229" t="s">
        <v>216</v>
      </c>
      <c r="AT317" s="229" t="s">
        <v>131</v>
      </c>
      <c r="AU317" s="229" t="s">
        <v>83</v>
      </c>
      <c r="AY317" s="53" t="s">
        <v>129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53" t="s">
        <v>81</v>
      </c>
      <c r="BK317" s="230">
        <f>ROUND(I317*H317,2)</f>
        <v>0</v>
      </c>
      <c r="BL317" s="53" t="s">
        <v>216</v>
      </c>
      <c r="BM317" s="229" t="s">
        <v>530</v>
      </c>
    </row>
    <row r="318" spans="1:65" s="73" customFormat="1" ht="16.5" customHeight="1" x14ac:dyDescent="0.2">
      <c r="A318" s="67"/>
      <c r="B318" s="68"/>
      <c r="C318" s="218" t="s">
        <v>531</v>
      </c>
      <c r="D318" s="218" t="s">
        <v>131</v>
      </c>
      <c r="E318" s="219" t="s">
        <v>532</v>
      </c>
      <c r="F318" s="220" t="s">
        <v>533</v>
      </c>
      <c r="G318" s="221" t="s">
        <v>336</v>
      </c>
      <c r="H318" s="222">
        <v>1</v>
      </c>
      <c r="I318" s="39"/>
      <c r="J318" s="223">
        <f>ROUND(I318*H318,2)</f>
        <v>0</v>
      </c>
      <c r="K318" s="224"/>
      <c r="L318" s="68"/>
      <c r="M318" s="225" t="s">
        <v>1</v>
      </c>
      <c r="N318" s="226" t="s">
        <v>38</v>
      </c>
      <c r="O318" s="227">
        <v>0</v>
      </c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67"/>
      <c r="V318" s="67"/>
      <c r="W318" s="67"/>
      <c r="X318" s="67"/>
      <c r="Y318" s="67"/>
      <c r="Z318" s="67"/>
      <c r="AA318" s="67"/>
      <c r="AB318" s="67"/>
      <c r="AC318" s="67"/>
      <c r="AD318" s="67"/>
      <c r="AE318" s="67"/>
      <c r="AR318" s="229" t="s">
        <v>216</v>
      </c>
      <c r="AT318" s="229" t="s">
        <v>131</v>
      </c>
      <c r="AU318" s="229" t="s">
        <v>83</v>
      </c>
      <c r="AY318" s="53" t="s">
        <v>129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53" t="s">
        <v>81</v>
      </c>
      <c r="BK318" s="230">
        <f>ROUND(I318*H318,2)</f>
        <v>0</v>
      </c>
      <c r="BL318" s="53" t="s">
        <v>216</v>
      </c>
      <c r="BM318" s="229" t="s">
        <v>534</v>
      </c>
    </row>
    <row r="319" spans="1:65" s="73" customFormat="1" ht="21.75" customHeight="1" x14ac:dyDescent="0.2">
      <c r="A319" s="67"/>
      <c r="B319" s="68"/>
      <c r="C319" s="218" t="s">
        <v>535</v>
      </c>
      <c r="D319" s="218" t="s">
        <v>131</v>
      </c>
      <c r="E319" s="219" t="s">
        <v>536</v>
      </c>
      <c r="F319" s="220" t="s">
        <v>537</v>
      </c>
      <c r="G319" s="221" t="s">
        <v>146</v>
      </c>
      <c r="H319" s="222">
        <v>828</v>
      </c>
      <c r="I319" s="39"/>
      <c r="J319" s="223">
        <f>ROUND(I319*H319,2)</f>
        <v>0</v>
      </c>
      <c r="K319" s="224"/>
      <c r="L319" s="68"/>
      <c r="M319" s="225" t="s">
        <v>1</v>
      </c>
      <c r="N319" s="226" t="s">
        <v>38</v>
      </c>
      <c r="O319" s="227">
        <v>0</v>
      </c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67"/>
      <c r="V319" s="67"/>
      <c r="W319" s="67"/>
      <c r="X319" s="67"/>
      <c r="Y319" s="67"/>
      <c r="Z319" s="67"/>
      <c r="AA319" s="67"/>
      <c r="AB319" s="67"/>
      <c r="AC319" s="67"/>
      <c r="AD319" s="67"/>
      <c r="AE319" s="67"/>
      <c r="AR319" s="229" t="s">
        <v>216</v>
      </c>
      <c r="AT319" s="229" t="s">
        <v>131</v>
      </c>
      <c r="AU319" s="229" t="s">
        <v>83</v>
      </c>
      <c r="AY319" s="53" t="s">
        <v>129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53" t="s">
        <v>81</v>
      </c>
      <c r="BK319" s="230">
        <f>ROUND(I319*H319,2)</f>
        <v>0</v>
      </c>
      <c r="BL319" s="53" t="s">
        <v>216</v>
      </c>
      <c r="BM319" s="229" t="s">
        <v>538</v>
      </c>
    </row>
    <row r="320" spans="1:65" s="231" customFormat="1" x14ac:dyDescent="0.2">
      <c r="B320" s="232"/>
      <c r="D320" s="233" t="s">
        <v>141</v>
      </c>
      <c r="E320" s="234" t="s">
        <v>1</v>
      </c>
      <c r="F320" s="235" t="s">
        <v>539</v>
      </c>
      <c r="H320" s="236">
        <v>222</v>
      </c>
      <c r="L320" s="232"/>
      <c r="M320" s="237"/>
      <c r="N320" s="238"/>
      <c r="O320" s="238"/>
      <c r="P320" s="238"/>
      <c r="Q320" s="238"/>
      <c r="R320" s="238"/>
      <c r="S320" s="238"/>
      <c r="T320" s="239"/>
      <c r="AT320" s="234" t="s">
        <v>141</v>
      </c>
      <c r="AU320" s="234" t="s">
        <v>83</v>
      </c>
      <c r="AV320" s="231" t="s">
        <v>83</v>
      </c>
      <c r="AW320" s="231" t="s">
        <v>29</v>
      </c>
      <c r="AX320" s="231" t="s">
        <v>73</v>
      </c>
      <c r="AY320" s="234" t="s">
        <v>129</v>
      </c>
    </row>
    <row r="321" spans="1:65" s="231" customFormat="1" ht="33.75" x14ac:dyDescent="0.2">
      <c r="B321" s="232"/>
      <c r="D321" s="233" t="s">
        <v>141</v>
      </c>
      <c r="E321" s="234" t="s">
        <v>1</v>
      </c>
      <c r="F321" s="235" t="s">
        <v>540</v>
      </c>
      <c r="H321" s="236">
        <v>400</v>
      </c>
      <c r="L321" s="232"/>
      <c r="M321" s="237"/>
      <c r="N321" s="238"/>
      <c r="O321" s="238"/>
      <c r="P321" s="238"/>
      <c r="Q321" s="238"/>
      <c r="R321" s="238"/>
      <c r="S321" s="238"/>
      <c r="T321" s="239"/>
      <c r="AT321" s="234" t="s">
        <v>141</v>
      </c>
      <c r="AU321" s="234" t="s">
        <v>83</v>
      </c>
      <c r="AV321" s="231" t="s">
        <v>83</v>
      </c>
      <c r="AW321" s="231" t="s">
        <v>29</v>
      </c>
      <c r="AX321" s="231" t="s">
        <v>73</v>
      </c>
      <c r="AY321" s="234" t="s">
        <v>129</v>
      </c>
    </row>
    <row r="322" spans="1:65" s="231" customFormat="1" x14ac:dyDescent="0.2">
      <c r="B322" s="232"/>
      <c r="D322" s="233" t="s">
        <v>141</v>
      </c>
      <c r="E322" s="234" t="s">
        <v>1</v>
      </c>
      <c r="F322" s="235" t="s">
        <v>541</v>
      </c>
      <c r="H322" s="236">
        <v>62</v>
      </c>
      <c r="L322" s="232"/>
      <c r="M322" s="237"/>
      <c r="N322" s="238"/>
      <c r="O322" s="238"/>
      <c r="P322" s="238"/>
      <c r="Q322" s="238"/>
      <c r="R322" s="238"/>
      <c r="S322" s="238"/>
      <c r="T322" s="239"/>
      <c r="AT322" s="234" t="s">
        <v>141</v>
      </c>
      <c r="AU322" s="234" t="s">
        <v>83</v>
      </c>
      <c r="AV322" s="231" t="s">
        <v>83</v>
      </c>
      <c r="AW322" s="231" t="s">
        <v>29</v>
      </c>
      <c r="AX322" s="231" t="s">
        <v>73</v>
      </c>
      <c r="AY322" s="234" t="s">
        <v>129</v>
      </c>
    </row>
    <row r="323" spans="1:65" s="231" customFormat="1" x14ac:dyDescent="0.2">
      <c r="B323" s="232"/>
      <c r="D323" s="233" t="s">
        <v>141</v>
      </c>
      <c r="E323" s="234" t="s">
        <v>1</v>
      </c>
      <c r="F323" s="235" t="s">
        <v>542</v>
      </c>
      <c r="H323" s="236">
        <v>144</v>
      </c>
      <c r="L323" s="232"/>
      <c r="M323" s="237"/>
      <c r="N323" s="238"/>
      <c r="O323" s="238"/>
      <c r="P323" s="238"/>
      <c r="Q323" s="238"/>
      <c r="R323" s="238"/>
      <c r="S323" s="238"/>
      <c r="T323" s="239"/>
      <c r="AT323" s="234" t="s">
        <v>141</v>
      </c>
      <c r="AU323" s="234" t="s">
        <v>83</v>
      </c>
      <c r="AV323" s="231" t="s">
        <v>83</v>
      </c>
      <c r="AW323" s="231" t="s">
        <v>29</v>
      </c>
      <c r="AX323" s="231" t="s">
        <v>73</v>
      </c>
      <c r="AY323" s="234" t="s">
        <v>129</v>
      </c>
    </row>
    <row r="324" spans="1:65" s="240" customFormat="1" x14ac:dyDescent="0.2">
      <c r="B324" s="241"/>
      <c r="D324" s="233" t="s">
        <v>141</v>
      </c>
      <c r="E324" s="242" t="s">
        <v>1</v>
      </c>
      <c r="F324" s="243" t="s">
        <v>152</v>
      </c>
      <c r="H324" s="244">
        <v>828</v>
      </c>
      <c r="L324" s="241"/>
      <c r="M324" s="245"/>
      <c r="N324" s="246"/>
      <c r="O324" s="246"/>
      <c r="P324" s="246"/>
      <c r="Q324" s="246"/>
      <c r="R324" s="246"/>
      <c r="S324" s="246"/>
      <c r="T324" s="247"/>
      <c r="AT324" s="242" t="s">
        <v>141</v>
      </c>
      <c r="AU324" s="242" t="s">
        <v>83</v>
      </c>
      <c r="AV324" s="240" t="s">
        <v>135</v>
      </c>
      <c r="AW324" s="240" t="s">
        <v>29</v>
      </c>
      <c r="AX324" s="240" t="s">
        <v>81</v>
      </c>
      <c r="AY324" s="242" t="s">
        <v>129</v>
      </c>
    </row>
    <row r="325" spans="1:65" s="73" customFormat="1" ht="21.75" customHeight="1" x14ac:dyDescent="0.2">
      <c r="A325" s="67"/>
      <c r="B325" s="68"/>
      <c r="C325" s="218" t="s">
        <v>543</v>
      </c>
      <c r="D325" s="218" t="s">
        <v>131</v>
      </c>
      <c r="E325" s="219" t="s">
        <v>544</v>
      </c>
      <c r="F325" s="220" t="s">
        <v>545</v>
      </c>
      <c r="G325" s="221" t="s">
        <v>464</v>
      </c>
      <c r="H325" s="41"/>
      <c r="I325" s="223">
        <f>SUM((J316+J317+J318+J319)*0.01)</f>
        <v>0</v>
      </c>
      <c r="J325" s="223">
        <f>ROUND(I325*H325,2)</f>
        <v>0</v>
      </c>
      <c r="K325" s="224"/>
      <c r="L325" s="68"/>
      <c r="M325" s="225" t="s">
        <v>1</v>
      </c>
      <c r="N325" s="226" t="s">
        <v>38</v>
      </c>
      <c r="O325" s="227">
        <v>0</v>
      </c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67"/>
      <c r="V325" s="67"/>
      <c r="W325" s="67"/>
      <c r="X325" s="67"/>
      <c r="Y325" s="67"/>
      <c r="Z325" s="67"/>
      <c r="AA325" s="67"/>
      <c r="AB325" s="67"/>
      <c r="AC325" s="67"/>
      <c r="AD325" s="67"/>
      <c r="AE325" s="67"/>
      <c r="AR325" s="229" t="s">
        <v>216</v>
      </c>
      <c r="AT325" s="229" t="s">
        <v>131</v>
      </c>
      <c r="AU325" s="229" t="s">
        <v>83</v>
      </c>
      <c r="AY325" s="53" t="s">
        <v>129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53" t="s">
        <v>81</v>
      </c>
      <c r="BK325" s="230">
        <f>ROUND(I325*H325,2)</f>
        <v>0</v>
      </c>
      <c r="BL325" s="53" t="s">
        <v>216</v>
      </c>
      <c r="BM325" s="229" t="s">
        <v>546</v>
      </c>
    </row>
    <row r="326" spans="1:65" s="205" customFormat="1" ht="22.9" customHeight="1" x14ac:dyDescent="0.2">
      <c r="B326" s="206"/>
      <c r="D326" s="207" t="s">
        <v>72</v>
      </c>
      <c r="E326" s="216" t="s">
        <v>547</v>
      </c>
      <c r="F326" s="216" t="s">
        <v>548</v>
      </c>
      <c r="J326" s="217">
        <f>BK326</f>
        <v>0</v>
      </c>
      <c r="L326" s="206"/>
      <c r="M326" s="210"/>
      <c r="N326" s="211"/>
      <c r="O326" s="211"/>
      <c r="P326" s="212">
        <f>SUM(P327:P337)</f>
        <v>0</v>
      </c>
      <c r="Q326" s="211"/>
      <c r="R326" s="212">
        <f>SUM(R327:R337)</f>
        <v>0</v>
      </c>
      <c r="S326" s="211"/>
      <c r="T326" s="213">
        <f>SUM(T327:T337)</f>
        <v>0</v>
      </c>
      <c r="AR326" s="207" t="s">
        <v>83</v>
      </c>
      <c r="AT326" s="214" t="s">
        <v>72</v>
      </c>
      <c r="AU326" s="214" t="s">
        <v>81</v>
      </c>
      <c r="AY326" s="207" t="s">
        <v>129</v>
      </c>
      <c r="BK326" s="215">
        <f>SUM(BK327:BK337)</f>
        <v>0</v>
      </c>
    </row>
    <row r="327" spans="1:65" s="73" customFormat="1" ht="21.75" customHeight="1" x14ac:dyDescent="0.2">
      <c r="A327" s="67"/>
      <c r="B327" s="68"/>
      <c r="C327" s="218" t="s">
        <v>549</v>
      </c>
      <c r="D327" s="218" t="s">
        <v>131</v>
      </c>
      <c r="E327" s="219" t="s">
        <v>550</v>
      </c>
      <c r="F327" s="220" t="s">
        <v>551</v>
      </c>
      <c r="G327" s="221" t="s">
        <v>355</v>
      </c>
      <c r="H327" s="222">
        <v>2</v>
      </c>
      <c r="I327" s="39"/>
      <c r="J327" s="223">
        <f t="shared" ref="J327:J337" si="10">ROUND(I327*H327,2)</f>
        <v>0</v>
      </c>
      <c r="K327" s="224"/>
      <c r="L327" s="68"/>
      <c r="M327" s="225" t="s">
        <v>1</v>
      </c>
      <c r="N327" s="226" t="s">
        <v>38</v>
      </c>
      <c r="O327" s="227">
        <v>0</v>
      </c>
      <c r="P327" s="227">
        <f t="shared" ref="P327:P337" si="11">O327*H327</f>
        <v>0</v>
      </c>
      <c r="Q327" s="227">
        <v>0</v>
      </c>
      <c r="R327" s="227">
        <f t="shared" ref="R327:R337" si="12">Q327*H327</f>
        <v>0</v>
      </c>
      <c r="S327" s="227">
        <v>0</v>
      </c>
      <c r="T327" s="228">
        <f t="shared" ref="T327:T337" si="13">S327*H327</f>
        <v>0</v>
      </c>
      <c r="U327" s="67"/>
      <c r="V327" s="67"/>
      <c r="W327" s="67"/>
      <c r="X327" s="67"/>
      <c r="Y327" s="67"/>
      <c r="Z327" s="67"/>
      <c r="AA327" s="67"/>
      <c r="AB327" s="67"/>
      <c r="AC327" s="67"/>
      <c r="AD327" s="67"/>
      <c r="AE327" s="67"/>
      <c r="AR327" s="229" t="s">
        <v>216</v>
      </c>
      <c r="AT327" s="229" t="s">
        <v>131</v>
      </c>
      <c r="AU327" s="229" t="s">
        <v>83</v>
      </c>
      <c r="AY327" s="53" t="s">
        <v>129</v>
      </c>
      <c r="BE327" s="230">
        <f t="shared" ref="BE327:BE337" si="14">IF(N327="základní",J327,0)</f>
        <v>0</v>
      </c>
      <c r="BF327" s="230">
        <f t="shared" ref="BF327:BF337" si="15">IF(N327="snížená",J327,0)</f>
        <v>0</v>
      </c>
      <c r="BG327" s="230">
        <f t="shared" ref="BG327:BG337" si="16">IF(N327="zákl. přenesená",J327,0)</f>
        <v>0</v>
      </c>
      <c r="BH327" s="230">
        <f t="shared" ref="BH327:BH337" si="17">IF(N327="sníž. přenesená",J327,0)</f>
        <v>0</v>
      </c>
      <c r="BI327" s="230">
        <f t="shared" ref="BI327:BI337" si="18">IF(N327="nulová",J327,0)</f>
        <v>0</v>
      </c>
      <c r="BJ327" s="53" t="s">
        <v>81</v>
      </c>
      <c r="BK327" s="230">
        <f t="shared" ref="BK327:BK337" si="19">ROUND(I327*H327,2)</f>
        <v>0</v>
      </c>
      <c r="BL327" s="53" t="s">
        <v>216</v>
      </c>
      <c r="BM327" s="229" t="s">
        <v>552</v>
      </c>
    </row>
    <row r="328" spans="1:65" s="73" customFormat="1" ht="21.75" customHeight="1" x14ac:dyDescent="0.2">
      <c r="A328" s="67"/>
      <c r="B328" s="68"/>
      <c r="C328" s="218" t="s">
        <v>553</v>
      </c>
      <c r="D328" s="218" t="s">
        <v>131</v>
      </c>
      <c r="E328" s="219" t="s">
        <v>554</v>
      </c>
      <c r="F328" s="220" t="s">
        <v>555</v>
      </c>
      <c r="G328" s="221" t="s">
        <v>355</v>
      </c>
      <c r="H328" s="222">
        <v>4</v>
      </c>
      <c r="I328" s="39"/>
      <c r="J328" s="223">
        <f t="shared" si="10"/>
        <v>0</v>
      </c>
      <c r="K328" s="224"/>
      <c r="L328" s="68"/>
      <c r="M328" s="225" t="s">
        <v>1</v>
      </c>
      <c r="N328" s="226" t="s">
        <v>38</v>
      </c>
      <c r="O328" s="227">
        <v>0</v>
      </c>
      <c r="P328" s="227">
        <f t="shared" si="11"/>
        <v>0</v>
      </c>
      <c r="Q328" s="227">
        <v>0</v>
      </c>
      <c r="R328" s="227">
        <f t="shared" si="12"/>
        <v>0</v>
      </c>
      <c r="S328" s="227">
        <v>0</v>
      </c>
      <c r="T328" s="228">
        <f t="shared" si="13"/>
        <v>0</v>
      </c>
      <c r="U328" s="67"/>
      <c r="V328" s="67"/>
      <c r="W328" s="67"/>
      <c r="X328" s="67"/>
      <c r="Y328" s="67"/>
      <c r="Z328" s="67"/>
      <c r="AA328" s="67"/>
      <c r="AB328" s="67"/>
      <c r="AC328" s="67"/>
      <c r="AD328" s="67"/>
      <c r="AE328" s="67"/>
      <c r="AR328" s="229" t="s">
        <v>216</v>
      </c>
      <c r="AT328" s="229" t="s">
        <v>131</v>
      </c>
      <c r="AU328" s="229" t="s">
        <v>83</v>
      </c>
      <c r="AY328" s="53" t="s">
        <v>129</v>
      </c>
      <c r="BE328" s="230">
        <f t="shared" si="14"/>
        <v>0</v>
      </c>
      <c r="BF328" s="230">
        <f t="shared" si="15"/>
        <v>0</v>
      </c>
      <c r="BG328" s="230">
        <f t="shared" si="16"/>
        <v>0</v>
      </c>
      <c r="BH328" s="230">
        <f t="shared" si="17"/>
        <v>0</v>
      </c>
      <c r="BI328" s="230">
        <f t="shared" si="18"/>
        <v>0</v>
      </c>
      <c r="BJ328" s="53" t="s">
        <v>81</v>
      </c>
      <c r="BK328" s="230">
        <f t="shared" si="19"/>
        <v>0</v>
      </c>
      <c r="BL328" s="53" t="s">
        <v>216</v>
      </c>
      <c r="BM328" s="229" t="s">
        <v>556</v>
      </c>
    </row>
    <row r="329" spans="1:65" s="73" customFormat="1" ht="21.75" customHeight="1" x14ac:dyDescent="0.2">
      <c r="A329" s="67"/>
      <c r="B329" s="68"/>
      <c r="C329" s="218" t="s">
        <v>557</v>
      </c>
      <c r="D329" s="218" t="s">
        <v>131</v>
      </c>
      <c r="E329" s="219" t="s">
        <v>558</v>
      </c>
      <c r="F329" s="220" t="s">
        <v>559</v>
      </c>
      <c r="G329" s="221" t="s">
        <v>355</v>
      </c>
      <c r="H329" s="222">
        <v>4</v>
      </c>
      <c r="I329" s="39"/>
      <c r="J329" s="223">
        <f t="shared" si="10"/>
        <v>0</v>
      </c>
      <c r="K329" s="224"/>
      <c r="L329" s="68"/>
      <c r="M329" s="225" t="s">
        <v>1</v>
      </c>
      <c r="N329" s="226" t="s">
        <v>38</v>
      </c>
      <c r="O329" s="227">
        <v>0</v>
      </c>
      <c r="P329" s="227">
        <f t="shared" si="11"/>
        <v>0</v>
      </c>
      <c r="Q329" s="227">
        <v>0</v>
      </c>
      <c r="R329" s="227">
        <f t="shared" si="12"/>
        <v>0</v>
      </c>
      <c r="S329" s="227">
        <v>0</v>
      </c>
      <c r="T329" s="228">
        <f t="shared" si="13"/>
        <v>0</v>
      </c>
      <c r="U329" s="67"/>
      <c r="V329" s="67"/>
      <c r="W329" s="67"/>
      <c r="X329" s="67"/>
      <c r="Y329" s="67"/>
      <c r="Z329" s="67"/>
      <c r="AA329" s="67"/>
      <c r="AB329" s="67"/>
      <c r="AC329" s="67"/>
      <c r="AD329" s="67"/>
      <c r="AE329" s="67"/>
      <c r="AR329" s="229" t="s">
        <v>216</v>
      </c>
      <c r="AT329" s="229" t="s">
        <v>131</v>
      </c>
      <c r="AU329" s="229" t="s">
        <v>83</v>
      </c>
      <c r="AY329" s="53" t="s">
        <v>129</v>
      </c>
      <c r="BE329" s="230">
        <f t="shared" si="14"/>
        <v>0</v>
      </c>
      <c r="BF329" s="230">
        <f t="shared" si="15"/>
        <v>0</v>
      </c>
      <c r="BG329" s="230">
        <f t="shared" si="16"/>
        <v>0</v>
      </c>
      <c r="BH329" s="230">
        <f t="shared" si="17"/>
        <v>0</v>
      </c>
      <c r="BI329" s="230">
        <f t="shared" si="18"/>
        <v>0</v>
      </c>
      <c r="BJ329" s="53" t="s">
        <v>81</v>
      </c>
      <c r="BK329" s="230">
        <f t="shared" si="19"/>
        <v>0</v>
      </c>
      <c r="BL329" s="53" t="s">
        <v>216</v>
      </c>
      <c r="BM329" s="229" t="s">
        <v>560</v>
      </c>
    </row>
    <row r="330" spans="1:65" s="73" customFormat="1" ht="21.75" customHeight="1" x14ac:dyDescent="0.2">
      <c r="A330" s="67"/>
      <c r="B330" s="68"/>
      <c r="C330" s="218" t="s">
        <v>561</v>
      </c>
      <c r="D330" s="218" t="s">
        <v>131</v>
      </c>
      <c r="E330" s="219" t="s">
        <v>562</v>
      </c>
      <c r="F330" s="220" t="s">
        <v>563</v>
      </c>
      <c r="G330" s="221" t="s">
        <v>355</v>
      </c>
      <c r="H330" s="222">
        <v>4</v>
      </c>
      <c r="I330" s="39"/>
      <c r="J330" s="223">
        <f t="shared" si="10"/>
        <v>0</v>
      </c>
      <c r="K330" s="224"/>
      <c r="L330" s="68"/>
      <c r="M330" s="225" t="s">
        <v>1</v>
      </c>
      <c r="N330" s="226" t="s">
        <v>38</v>
      </c>
      <c r="O330" s="227">
        <v>0</v>
      </c>
      <c r="P330" s="227">
        <f t="shared" si="11"/>
        <v>0</v>
      </c>
      <c r="Q330" s="227">
        <v>0</v>
      </c>
      <c r="R330" s="227">
        <f t="shared" si="12"/>
        <v>0</v>
      </c>
      <c r="S330" s="227">
        <v>0</v>
      </c>
      <c r="T330" s="228">
        <f t="shared" si="13"/>
        <v>0</v>
      </c>
      <c r="U330" s="67"/>
      <c r="V330" s="67"/>
      <c r="W330" s="67"/>
      <c r="X330" s="67"/>
      <c r="Y330" s="67"/>
      <c r="Z330" s="67"/>
      <c r="AA330" s="67"/>
      <c r="AB330" s="67"/>
      <c r="AC330" s="67"/>
      <c r="AD330" s="67"/>
      <c r="AE330" s="67"/>
      <c r="AR330" s="229" t="s">
        <v>216</v>
      </c>
      <c r="AT330" s="229" t="s">
        <v>131</v>
      </c>
      <c r="AU330" s="229" t="s">
        <v>83</v>
      </c>
      <c r="AY330" s="53" t="s">
        <v>129</v>
      </c>
      <c r="BE330" s="230">
        <f t="shared" si="14"/>
        <v>0</v>
      </c>
      <c r="BF330" s="230">
        <f t="shared" si="15"/>
        <v>0</v>
      </c>
      <c r="BG330" s="230">
        <f t="shared" si="16"/>
        <v>0</v>
      </c>
      <c r="BH330" s="230">
        <f t="shared" si="17"/>
        <v>0</v>
      </c>
      <c r="BI330" s="230">
        <f t="shared" si="18"/>
        <v>0</v>
      </c>
      <c r="BJ330" s="53" t="s">
        <v>81</v>
      </c>
      <c r="BK330" s="230">
        <f t="shared" si="19"/>
        <v>0</v>
      </c>
      <c r="BL330" s="53" t="s">
        <v>216</v>
      </c>
      <c r="BM330" s="229" t="s">
        <v>564</v>
      </c>
    </row>
    <row r="331" spans="1:65" s="73" customFormat="1" ht="21.75" customHeight="1" x14ac:dyDescent="0.2">
      <c r="A331" s="67"/>
      <c r="B331" s="68"/>
      <c r="C331" s="218" t="s">
        <v>565</v>
      </c>
      <c r="D331" s="218" t="s">
        <v>131</v>
      </c>
      <c r="E331" s="219" t="s">
        <v>566</v>
      </c>
      <c r="F331" s="220" t="s">
        <v>567</v>
      </c>
      <c r="G331" s="221" t="s">
        <v>355</v>
      </c>
      <c r="H331" s="222">
        <v>1</v>
      </c>
      <c r="I331" s="39"/>
      <c r="J331" s="223">
        <f t="shared" si="10"/>
        <v>0</v>
      </c>
      <c r="K331" s="224"/>
      <c r="L331" s="68"/>
      <c r="M331" s="225" t="s">
        <v>1</v>
      </c>
      <c r="N331" s="226" t="s">
        <v>38</v>
      </c>
      <c r="O331" s="227">
        <v>0</v>
      </c>
      <c r="P331" s="227">
        <f t="shared" si="11"/>
        <v>0</v>
      </c>
      <c r="Q331" s="227">
        <v>0</v>
      </c>
      <c r="R331" s="227">
        <f t="shared" si="12"/>
        <v>0</v>
      </c>
      <c r="S331" s="227">
        <v>0</v>
      </c>
      <c r="T331" s="228">
        <f t="shared" si="13"/>
        <v>0</v>
      </c>
      <c r="U331" s="67"/>
      <c r="V331" s="67"/>
      <c r="W331" s="67"/>
      <c r="X331" s="67"/>
      <c r="Y331" s="67"/>
      <c r="Z331" s="67"/>
      <c r="AA331" s="67"/>
      <c r="AB331" s="67"/>
      <c r="AC331" s="67"/>
      <c r="AD331" s="67"/>
      <c r="AE331" s="67"/>
      <c r="AR331" s="229" t="s">
        <v>216</v>
      </c>
      <c r="AT331" s="229" t="s">
        <v>131</v>
      </c>
      <c r="AU331" s="229" t="s">
        <v>83</v>
      </c>
      <c r="AY331" s="53" t="s">
        <v>129</v>
      </c>
      <c r="BE331" s="230">
        <f t="shared" si="14"/>
        <v>0</v>
      </c>
      <c r="BF331" s="230">
        <f t="shared" si="15"/>
        <v>0</v>
      </c>
      <c r="BG331" s="230">
        <f t="shared" si="16"/>
        <v>0</v>
      </c>
      <c r="BH331" s="230">
        <f t="shared" si="17"/>
        <v>0</v>
      </c>
      <c r="BI331" s="230">
        <f t="shared" si="18"/>
        <v>0</v>
      </c>
      <c r="BJ331" s="53" t="s">
        <v>81</v>
      </c>
      <c r="BK331" s="230">
        <f t="shared" si="19"/>
        <v>0</v>
      </c>
      <c r="BL331" s="53" t="s">
        <v>216</v>
      </c>
      <c r="BM331" s="229" t="s">
        <v>568</v>
      </c>
    </row>
    <row r="332" spans="1:65" s="73" customFormat="1" ht="33" customHeight="1" x14ac:dyDescent="0.2">
      <c r="A332" s="67"/>
      <c r="B332" s="68"/>
      <c r="C332" s="218" t="s">
        <v>569</v>
      </c>
      <c r="D332" s="218" t="s">
        <v>131</v>
      </c>
      <c r="E332" s="219" t="s">
        <v>570</v>
      </c>
      <c r="F332" s="220" t="s">
        <v>571</v>
      </c>
      <c r="G332" s="221" t="s">
        <v>336</v>
      </c>
      <c r="H332" s="222">
        <v>2</v>
      </c>
      <c r="I332" s="39"/>
      <c r="J332" s="223">
        <f t="shared" si="10"/>
        <v>0</v>
      </c>
      <c r="K332" s="224"/>
      <c r="L332" s="68"/>
      <c r="M332" s="225" t="s">
        <v>1</v>
      </c>
      <c r="N332" s="226" t="s">
        <v>38</v>
      </c>
      <c r="O332" s="227">
        <v>0</v>
      </c>
      <c r="P332" s="227">
        <f t="shared" si="11"/>
        <v>0</v>
      </c>
      <c r="Q332" s="227">
        <v>0</v>
      </c>
      <c r="R332" s="227">
        <f t="shared" si="12"/>
        <v>0</v>
      </c>
      <c r="S332" s="227">
        <v>0</v>
      </c>
      <c r="T332" s="228">
        <f t="shared" si="13"/>
        <v>0</v>
      </c>
      <c r="U332" s="67"/>
      <c r="V332" s="67"/>
      <c r="W332" s="67"/>
      <c r="X332" s="67"/>
      <c r="Y332" s="67"/>
      <c r="Z332" s="67"/>
      <c r="AA332" s="67"/>
      <c r="AB332" s="67"/>
      <c r="AC332" s="67"/>
      <c r="AD332" s="67"/>
      <c r="AE332" s="67"/>
      <c r="AR332" s="229" t="s">
        <v>216</v>
      </c>
      <c r="AT332" s="229" t="s">
        <v>131</v>
      </c>
      <c r="AU332" s="229" t="s">
        <v>83</v>
      </c>
      <c r="AY332" s="53" t="s">
        <v>129</v>
      </c>
      <c r="BE332" s="230">
        <f t="shared" si="14"/>
        <v>0</v>
      </c>
      <c r="BF332" s="230">
        <f t="shared" si="15"/>
        <v>0</v>
      </c>
      <c r="BG332" s="230">
        <f t="shared" si="16"/>
        <v>0</v>
      </c>
      <c r="BH332" s="230">
        <f t="shared" si="17"/>
        <v>0</v>
      </c>
      <c r="BI332" s="230">
        <f t="shared" si="18"/>
        <v>0</v>
      </c>
      <c r="BJ332" s="53" t="s">
        <v>81</v>
      </c>
      <c r="BK332" s="230">
        <f t="shared" si="19"/>
        <v>0</v>
      </c>
      <c r="BL332" s="53" t="s">
        <v>216</v>
      </c>
      <c r="BM332" s="229" t="s">
        <v>572</v>
      </c>
    </row>
    <row r="333" spans="1:65" s="73" customFormat="1" ht="34.15" customHeight="1" x14ac:dyDescent="0.2">
      <c r="A333" s="67"/>
      <c r="B333" s="68"/>
      <c r="C333" s="218" t="s">
        <v>573</v>
      </c>
      <c r="D333" s="218" t="s">
        <v>131</v>
      </c>
      <c r="E333" s="219" t="s">
        <v>574</v>
      </c>
      <c r="F333" s="220" t="s">
        <v>575</v>
      </c>
      <c r="G333" s="221" t="s">
        <v>355</v>
      </c>
      <c r="H333" s="222">
        <v>2</v>
      </c>
      <c r="I333" s="39"/>
      <c r="J333" s="223">
        <f t="shared" si="10"/>
        <v>0</v>
      </c>
      <c r="K333" s="224"/>
      <c r="L333" s="68"/>
      <c r="M333" s="225" t="s">
        <v>1</v>
      </c>
      <c r="N333" s="226" t="s">
        <v>38</v>
      </c>
      <c r="O333" s="227">
        <v>0</v>
      </c>
      <c r="P333" s="227">
        <f t="shared" si="11"/>
        <v>0</v>
      </c>
      <c r="Q333" s="227">
        <v>0</v>
      </c>
      <c r="R333" s="227">
        <f t="shared" si="12"/>
        <v>0</v>
      </c>
      <c r="S333" s="227">
        <v>0</v>
      </c>
      <c r="T333" s="228">
        <f t="shared" si="13"/>
        <v>0</v>
      </c>
      <c r="U333" s="67"/>
      <c r="V333" s="67"/>
      <c r="W333" s="67"/>
      <c r="X333" s="67"/>
      <c r="Y333" s="67"/>
      <c r="Z333" s="67"/>
      <c r="AA333" s="67"/>
      <c r="AB333" s="67"/>
      <c r="AC333" s="67"/>
      <c r="AD333" s="67"/>
      <c r="AE333" s="67"/>
      <c r="AR333" s="229" t="s">
        <v>216</v>
      </c>
      <c r="AT333" s="229" t="s">
        <v>131</v>
      </c>
      <c r="AU333" s="229" t="s">
        <v>83</v>
      </c>
      <c r="AY333" s="53" t="s">
        <v>129</v>
      </c>
      <c r="BE333" s="230">
        <f t="shared" si="14"/>
        <v>0</v>
      </c>
      <c r="BF333" s="230">
        <f t="shared" si="15"/>
        <v>0</v>
      </c>
      <c r="BG333" s="230">
        <f t="shared" si="16"/>
        <v>0</v>
      </c>
      <c r="BH333" s="230">
        <f t="shared" si="17"/>
        <v>0</v>
      </c>
      <c r="BI333" s="230">
        <f t="shared" si="18"/>
        <v>0</v>
      </c>
      <c r="BJ333" s="53" t="s">
        <v>81</v>
      </c>
      <c r="BK333" s="230">
        <f t="shared" si="19"/>
        <v>0</v>
      </c>
      <c r="BL333" s="53" t="s">
        <v>216</v>
      </c>
      <c r="BM333" s="229" t="s">
        <v>576</v>
      </c>
    </row>
    <row r="334" spans="1:65" s="73" customFormat="1" ht="21.75" customHeight="1" x14ac:dyDescent="0.2">
      <c r="A334" s="67"/>
      <c r="B334" s="68"/>
      <c r="C334" s="218" t="s">
        <v>577</v>
      </c>
      <c r="D334" s="218" t="s">
        <v>131</v>
      </c>
      <c r="E334" s="219" t="s">
        <v>578</v>
      </c>
      <c r="F334" s="220" t="s">
        <v>579</v>
      </c>
      <c r="G334" s="221" t="s">
        <v>355</v>
      </c>
      <c r="H334" s="222">
        <v>1</v>
      </c>
      <c r="I334" s="39"/>
      <c r="J334" s="223">
        <f t="shared" si="10"/>
        <v>0</v>
      </c>
      <c r="K334" s="224"/>
      <c r="L334" s="68"/>
      <c r="M334" s="225" t="s">
        <v>1</v>
      </c>
      <c r="N334" s="226" t="s">
        <v>38</v>
      </c>
      <c r="O334" s="227">
        <v>0</v>
      </c>
      <c r="P334" s="227">
        <f t="shared" si="11"/>
        <v>0</v>
      </c>
      <c r="Q334" s="227">
        <v>0</v>
      </c>
      <c r="R334" s="227">
        <f t="shared" si="12"/>
        <v>0</v>
      </c>
      <c r="S334" s="227">
        <v>0</v>
      </c>
      <c r="T334" s="228">
        <f t="shared" si="13"/>
        <v>0</v>
      </c>
      <c r="U334" s="67"/>
      <c r="V334" s="67"/>
      <c r="W334" s="67"/>
      <c r="X334" s="67"/>
      <c r="Y334" s="67"/>
      <c r="Z334" s="67"/>
      <c r="AA334" s="67"/>
      <c r="AB334" s="67"/>
      <c r="AC334" s="67"/>
      <c r="AD334" s="67"/>
      <c r="AE334" s="67"/>
      <c r="AR334" s="229" t="s">
        <v>216</v>
      </c>
      <c r="AT334" s="229" t="s">
        <v>131</v>
      </c>
      <c r="AU334" s="229" t="s">
        <v>83</v>
      </c>
      <c r="AY334" s="53" t="s">
        <v>129</v>
      </c>
      <c r="BE334" s="230">
        <f t="shared" si="14"/>
        <v>0</v>
      </c>
      <c r="BF334" s="230">
        <f t="shared" si="15"/>
        <v>0</v>
      </c>
      <c r="BG334" s="230">
        <f t="shared" si="16"/>
        <v>0</v>
      </c>
      <c r="BH334" s="230">
        <f t="shared" si="17"/>
        <v>0</v>
      </c>
      <c r="BI334" s="230">
        <f t="shared" si="18"/>
        <v>0</v>
      </c>
      <c r="BJ334" s="53" t="s">
        <v>81</v>
      </c>
      <c r="BK334" s="230">
        <f t="shared" si="19"/>
        <v>0</v>
      </c>
      <c r="BL334" s="53" t="s">
        <v>216</v>
      </c>
      <c r="BM334" s="229" t="s">
        <v>580</v>
      </c>
    </row>
    <row r="335" spans="1:65" s="73" customFormat="1" ht="33" customHeight="1" x14ac:dyDescent="0.2">
      <c r="A335" s="67"/>
      <c r="B335" s="68"/>
      <c r="C335" s="218" t="s">
        <v>581</v>
      </c>
      <c r="D335" s="218" t="s">
        <v>131</v>
      </c>
      <c r="E335" s="219" t="s">
        <v>582</v>
      </c>
      <c r="F335" s="220" t="s">
        <v>583</v>
      </c>
      <c r="G335" s="221" t="s">
        <v>336</v>
      </c>
      <c r="H335" s="222">
        <v>1</v>
      </c>
      <c r="I335" s="39"/>
      <c r="J335" s="223">
        <f t="shared" si="10"/>
        <v>0</v>
      </c>
      <c r="K335" s="224"/>
      <c r="L335" s="68"/>
      <c r="M335" s="225" t="s">
        <v>1</v>
      </c>
      <c r="N335" s="226" t="s">
        <v>38</v>
      </c>
      <c r="O335" s="227">
        <v>0</v>
      </c>
      <c r="P335" s="227">
        <f t="shared" si="11"/>
        <v>0</v>
      </c>
      <c r="Q335" s="227">
        <v>0</v>
      </c>
      <c r="R335" s="227">
        <f t="shared" si="12"/>
        <v>0</v>
      </c>
      <c r="S335" s="227">
        <v>0</v>
      </c>
      <c r="T335" s="228">
        <f t="shared" si="13"/>
        <v>0</v>
      </c>
      <c r="U335" s="67"/>
      <c r="V335" s="67"/>
      <c r="W335" s="67"/>
      <c r="X335" s="67"/>
      <c r="Y335" s="67"/>
      <c r="Z335" s="67"/>
      <c r="AA335" s="67"/>
      <c r="AB335" s="67"/>
      <c r="AC335" s="67"/>
      <c r="AD335" s="67"/>
      <c r="AE335" s="67"/>
      <c r="AR335" s="229" t="s">
        <v>216</v>
      </c>
      <c r="AT335" s="229" t="s">
        <v>131</v>
      </c>
      <c r="AU335" s="229" t="s">
        <v>83</v>
      </c>
      <c r="AY335" s="53" t="s">
        <v>129</v>
      </c>
      <c r="BE335" s="230">
        <f t="shared" si="14"/>
        <v>0</v>
      </c>
      <c r="BF335" s="230">
        <f t="shared" si="15"/>
        <v>0</v>
      </c>
      <c r="BG335" s="230">
        <f t="shared" si="16"/>
        <v>0</v>
      </c>
      <c r="BH335" s="230">
        <f t="shared" si="17"/>
        <v>0</v>
      </c>
      <c r="BI335" s="230">
        <f t="shared" si="18"/>
        <v>0</v>
      </c>
      <c r="BJ335" s="53" t="s">
        <v>81</v>
      </c>
      <c r="BK335" s="230">
        <f t="shared" si="19"/>
        <v>0</v>
      </c>
      <c r="BL335" s="53" t="s">
        <v>216</v>
      </c>
      <c r="BM335" s="229" t="s">
        <v>584</v>
      </c>
    </row>
    <row r="336" spans="1:65" s="73" customFormat="1" ht="16.5" customHeight="1" x14ac:dyDescent="0.2">
      <c r="A336" s="67"/>
      <c r="B336" s="68"/>
      <c r="C336" s="218" t="s">
        <v>585</v>
      </c>
      <c r="D336" s="218" t="s">
        <v>131</v>
      </c>
      <c r="E336" s="219" t="s">
        <v>586</v>
      </c>
      <c r="F336" s="220" t="s">
        <v>587</v>
      </c>
      <c r="G336" s="221" t="s">
        <v>355</v>
      </c>
      <c r="H336" s="222">
        <v>1</v>
      </c>
      <c r="I336" s="39"/>
      <c r="J336" s="223">
        <f t="shared" si="10"/>
        <v>0</v>
      </c>
      <c r="K336" s="224"/>
      <c r="L336" s="68"/>
      <c r="M336" s="225" t="s">
        <v>1</v>
      </c>
      <c r="N336" s="226" t="s">
        <v>38</v>
      </c>
      <c r="O336" s="227">
        <v>0</v>
      </c>
      <c r="P336" s="227">
        <f t="shared" si="11"/>
        <v>0</v>
      </c>
      <c r="Q336" s="227">
        <v>0</v>
      </c>
      <c r="R336" s="227">
        <f t="shared" si="12"/>
        <v>0</v>
      </c>
      <c r="S336" s="227">
        <v>0</v>
      </c>
      <c r="T336" s="228">
        <f t="shared" si="13"/>
        <v>0</v>
      </c>
      <c r="U336" s="67"/>
      <c r="V336" s="67"/>
      <c r="W336" s="67"/>
      <c r="X336" s="67"/>
      <c r="Y336" s="67"/>
      <c r="Z336" s="67"/>
      <c r="AA336" s="67"/>
      <c r="AB336" s="67"/>
      <c r="AC336" s="67"/>
      <c r="AD336" s="67"/>
      <c r="AE336" s="67"/>
      <c r="AR336" s="229" t="s">
        <v>216</v>
      </c>
      <c r="AT336" s="229" t="s">
        <v>131</v>
      </c>
      <c r="AU336" s="229" t="s">
        <v>83</v>
      </c>
      <c r="AY336" s="53" t="s">
        <v>129</v>
      </c>
      <c r="BE336" s="230">
        <f t="shared" si="14"/>
        <v>0</v>
      </c>
      <c r="BF336" s="230">
        <f t="shared" si="15"/>
        <v>0</v>
      </c>
      <c r="BG336" s="230">
        <f t="shared" si="16"/>
        <v>0</v>
      </c>
      <c r="BH336" s="230">
        <f t="shared" si="17"/>
        <v>0</v>
      </c>
      <c r="BI336" s="230">
        <f t="shared" si="18"/>
        <v>0</v>
      </c>
      <c r="BJ336" s="53" t="s">
        <v>81</v>
      </c>
      <c r="BK336" s="230">
        <f t="shared" si="19"/>
        <v>0</v>
      </c>
      <c r="BL336" s="53" t="s">
        <v>216</v>
      </c>
      <c r="BM336" s="229" t="s">
        <v>588</v>
      </c>
    </row>
    <row r="337" spans="1:65" s="73" customFormat="1" ht="16.5" customHeight="1" x14ac:dyDescent="0.2">
      <c r="A337" s="67"/>
      <c r="B337" s="68"/>
      <c r="C337" s="218" t="s">
        <v>589</v>
      </c>
      <c r="D337" s="218" t="s">
        <v>131</v>
      </c>
      <c r="E337" s="219" t="s">
        <v>590</v>
      </c>
      <c r="F337" s="220" t="s">
        <v>591</v>
      </c>
      <c r="G337" s="221" t="s">
        <v>336</v>
      </c>
      <c r="H337" s="222">
        <v>1</v>
      </c>
      <c r="I337" s="39"/>
      <c r="J337" s="223">
        <f t="shared" si="10"/>
        <v>0</v>
      </c>
      <c r="K337" s="224"/>
      <c r="L337" s="68"/>
      <c r="M337" s="225" t="s">
        <v>1</v>
      </c>
      <c r="N337" s="226" t="s">
        <v>38</v>
      </c>
      <c r="O337" s="227">
        <v>0</v>
      </c>
      <c r="P337" s="227">
        <f t="shared" si="11"/>
        <v>0</v>
      </c>
      <c r="Q337" s="227">
        <v>0</v>
      </c>
      <c r="R337" s="227">
        <f t="shared" si="12"/>
        <v>0</v>
      </c>
      <c r="S337" s="227">
        <v>0</v>
      </c>
      <c r="T337" s="228">
        <f t="shared" si="13"/>
        <v>0</v>
      </c>
      <c r="U337" s="67"/>
      <c r="V337" s="67"/>
      <c r="W337" s="67"/>
      <c r="X337" s="67"/>
      <c r="Y337" s="67"/>
      <c r="Z337" s="67"/>
      <c r="AA337" s="67"/>
      <c r="AB337" s="67"/>
      <c r="AC337" s="67"/>
      <c r="AD337" s="67"/>
      <c r="AE337" s="67"/>
      <c r="AR337" s="229" t="s">
        <v>216</v>
      </c>
      <c r="AT337" s="229" t="s">
        <v>131</v>
      </c>
      <c r="AU337" s="229" t="s">
        <v>83</v>
      </c>
      <c r="AY337" s="53" t="s">
        <v>129</v>
      </c>
      <c r="BE337" s="230">
        <f t="shared" si="14"/>
        <v>0</v>
      </c>
      <c r="BF337" s="230">
        <f t="shared" si="15"/>
        <v>0</v>
      </c>
      <c r="BG337" s="230">
        <f t="shared" si="16"/>
        <v>0</v>
      </c>
      <c r="BH337" s="230">
        <f t="shared" si="17"/>
        <v>0</v>
      </c>
      <c r="BI337" s="230">
        <f t="shared" si="18"/>
        <v>0</v>
      </c>
      <c r="BJ337" s="53" t="s">
        <v>81</v>
      </c>
      <c r="BK337" s="230">
        <f t="shared" si="19"/>
        <v>0</v>
      </c>
      <c r="BL337" s="53" t="s">
        <v>216</v>
      </c>
      <c r="BM337" s="229" t="s">
        <v>592</v>
      </c>
    </row>
    <row r="338" spans="1:65" s="205" customFormat="1" ht="22.9" customHeight="1" x14ac:dyDescent="0.2">
      <c r="B338" s="206"/>
      <c r="D338" s="207" t="s">
        <v>72</v>
      </c>
      <c r="E338" s="216" t="s">
        <v>593</v>
      </c>
      <c r="F338" s="216" t="s">
        <v>594</v>
      </c>
      <c r="J338" s="217">
        <f>BK338</f>
        <v>0</v>
      </c>
      <c r="L338" s="206"/>
      <c r="M338" s="210"/>
      <c r="N338" s="211"/>
      <c r="O338" s="211"/>
      <c r="P338" s="212">
        <f>SUM(P339:P340)</f>
        <v>0</v>
      </c>
      <c r="Q338" s="211"/>
      <c r="R338" s="212">
        <f>SUM(R339:R340)</f>
        <v>0</v>
      </c>
      <c r="S338" s="211"/>
      <c r="T338" s="213">
        <f>SUM(T339:T340)</f>
        <v>0</v>
      </c>
      <c r="AR338" s="207" t="s">
        <v>83</v>
      </c>
      <c r="AT338" s="214" t="s">
        <v>72</v>
      </c>
      <c r="AU338" s="214" t="s">
        <v>81</v>
      </c>
      <c r="AY338" s="207" t="s">
        <v>129</v>
      </c>
      <c r="BK338" s="215">
        <f>SUM(BK339:BK340)</f>
        <v>0</v>
      </c>
    </row>
    <row r="339" spans="1:65" s="73" customFormat="1" ht="16.5" customHeight="1" x14ac:dyDescent="0.2">
      <c r="A339" s="67"/>
      <c r="B339" s="68"/>
      <c r="C339" s="218" t="s">
        <v>595</v>
      </c>
      <c r="D339" s="218" t="s">
        <v>131</v>
      </c>
      <c r="E339" s="219" t="s">
        <v>596</v>
      </c>
      <c r="F339" s="220" t="s">
        <v>597</v>
      </c>
      <c r="G339" s="221" t="s">
        <v>336</v>
      </c>
      <c r="H339" s="222">
        <v>1</v>
      </c>
      <c r="I339" s="223">
        <f>SUM('SO - 01 Sadové úpravy'!H47)</f>
        <v>0</v>
      </c>
      <c r="J339" s="223">
        <f>ROUND(I339*H339,2)</f>
        <v>0</v>
      </c>
      <c r="K339" s="224"/>
      <c r="L339" s="68"/>
      <c r="M339" s="225" t="s">
        <v>1</v>
      </c>
      <c r="N339" s="226" t="s">
        <v>38</v>
      </c>
      <c r="O339" s="227">
        <v>0</v>
      </c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67"/>
      <c r="V339" s="67"/>
      <c r="W339" s="67"/>
      <c r="X339" s="67"/>
      <c r="Y339" s="67"/>
      <c r="Z339" s="67"/>
      <c r="AA339" s="67"/>
      <c r="AB339" s="67"/>
      <c r="AC339" s="67"/>
      <c r="AD339" s="67"/>
      <c r="AE339" s="67"/>
      <c r="AR339" s="229" t="s">
        <v>216</v>
      </c>
      <c r="AT339" s="229" t="s">
        <v>131</v>
      </c>
      <c r="AU339" s="229" t="s">
        <v>83</v>
      </c>
      <c r="AY339" s="53" t="s">
        <v>129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53" t="s">
        <v>81</v>
      </c>
      <c r="BK339" s="230">
        <f>ROUND(I339*H339,2)</f>
        <v>0</v>
      </c>
      <c r="BL339" s="53" t="s">
        <v>216</v>
      </c>
      <c r="BM339" s="229" t="s">
        <v>598</v>
      </c>
    </row>
    <row r="340" spans="1:65" s="73" customFormat="1" ht="16.5" customHeight="1" x14ac:dyDescent="0.2">
      <c r="A340" s="67"/>
      <c r="B340" s="68"/>
      <c r="C340" s="218" t="s">
        <v>599</v>
      </c>
      <c r="D340" s="218" t="s">
        <v>131</v>
      </c>
      <c r="E340" s="219" t="s">
        <v>600</v>
      </c>
      <c r="F340" s="220" t="s">
        <v>601</v>
      </c>
      <c r="G340" s="221" t="s">
        <v>336</v>
      </c>
      <c r="H340" s="222">
        <v>1</v>
      </c>
      <c r="I340" s="223">
        <f>SUM('SO - 01 Sadové úpravy'!G50)</f>
        <v>0</v>
      </c>
      <c r="J340" s="223">
        <f>ROUND(I340*H340,2)</f>
        <v>0</v>
      </c>
      <c r="K340" s="224"/>
      <c r="L340" s="68"/>
      <c r="M340" s="225" t="s">
        <v>1</v>
      </c>
      <c r="N340" s="226" t="s">
        <v>38</v>
      </c>
      <c r="O340" s="227">
        <v>0</v>
      </c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67"/>
      <c r="V340" s="67"/>
      <c r="W340" s="67"/>
      <c r="X340" s="67"/>
      <c r="Y340" s="67"/>
      <c r="Z340" s="67"/>
      <c r="AA340" s="67"/>
      <c r="AB340" s="67"/>
      <c r="AC340" s="67"/>
      <c r="AD340" s="67"/>
      <c r="AE340" s="67"/>
      <c r="AR340" s="229" t="s">
        <v>216</v>
      </c>
      <c r="AT340" s="229" t="s">
        <v>131</v>
      </c>
      <c r="AU340" s="229" t="s">
        <v>83</v>
      </c>
      <c r="AY340" s="53" t="s">
        <v>129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53" t="s">
        <v>81</v>
      </c>
      <c r="BK340" s="230">
        <f>ROUND(I340*H340,2)</f>
        <v>0</v>
      </c>
      <c r="BL340" s="53" t="s">
        <v>216</v>
      </c>
      <c r="BM340" s="229" t="s">
        <v>602</v>
      </c>
    </row>
    <row r="341" spans="1:65" s="205" customFormat="1" ht="25.9" customHeight="1" x14ac:dyDescent="0.2">
      <c r="B341" s="206"/>
      <c r="D341" s="207" t="s">
        <v>72</v>
      </c>
      <c r="E341" s="208" t="s">
        <v>235</v>
      </c>
      <c r="F341" s="208" t="s">
        <v>603</v>
      </c>
      <c r="J341" s="209">
        <f>BK341</f>
        <v>0</v>
      </c>
      <c r="L341" s="206"/>
      <c r="M341" s="210"/>
      <c r="N341" s="211"/>
      <c r="O341" s="211"/>
      <c r="P341" s="212">
        <f>P342</f>
        <v>0</v>
      </c>
      <c r="Q341" s="211"/>
      <c r="R341" s="212">
        <f>R342</f>
        <v>0</v>
      </c>
      <c r="S341" s="211"/>
      <c r="T341" s="213">
        <f>T342</f>
        <v>0</v>
      </c>
      <c r="AR341" s="207" t="s">
        <v>143</v>
      </c>
      <c r="AT341" s="214" t="s">
        <v>72</v>
      </c>
      <c r="AU341" s="214" t="s">
        <v>73</v>
      </c>
      <c r="AY341" s="207" t="s">
        <v>129</v>
      </c>
      <c r="BK341" s="215">
        <f>BK342</f>
        <v>0</v>
      </c>
    </row>
    <row r="342" spans="1:65" s="205" customFormat="1" ht="22.9" customHeight="1" x14ac:dyDescent="0.2">
      <c r="B342" s="206"/>
      <c r="D342" s="207" t="s">
        <v>72</v>
      </c>
      <c r="E342" s="216" t="s">
        <v>604</v>
      </c>
      <c r="F342" s="216" t="s">
        <v>605</v>
      </c>
      <c r="J342" s="217">
        <f>BK342</f>
        <v>0</v>
      </c>
      <c r="L342" s="206"/>
      <c r="M342" s="210"/>
      <c r="N342" s="211"/>
      <c r="O342" s="211"/>
      <c r="P342" s="212">
        <f>P343</f>
        <v>0</v>
      </c>
      <c r="Q342" s="211"/>
      <c r="R342" s="212">
        <f>R343</f>
        <v>0</v>
      </c>
      <c r="S342" s="211"/>
      <c r="T342" s="213">
        <f>T343</f>
        <v>0</v>
      </c>
      <c r="AR342" s="207" t="s">
        <v>143</v>
      </c>
      <c r="AT342" s="214" t="s">
        <v>72</v>
      </c>
      <c r="AU342" s="214" t="s">
        <v>81</v>
      </c>
      <c r="AY342" s="207" t="s">
        <v>129</v>
      </c>
      <c r="BK342" s="215">
        <f>BK343</f>
        <v>0</v>
      </c>
    </row>
    <row r="343" spans="1:65" s="73" customFormat="1" ht="16.5" customHeight="1" x14ac:dyDescent="0.2">
      <c r="A343" s="67"/>
      <c r="B343" s="68"/>
      <c r="C343" s="218" t="s">
        <v>606</v>
      </c>
      <c r="D343" s="218" t="s">
        <v>131</v>
      </c>
      <c r="E343" s="219" t="s">
        <v>607</v>
      </c>
      <c r="F343" s="220" t="s">
        <v>608</v>
      </c>
      <c r="G343" s="221" t="s">
        <v>336</v>
      </c>
      <c r="H343" s="222">
        <v>1</v>
      </c>
      <c r="I343" s="223">
        <f>SUM('SO - 01 Elektro'!G8+'SO - 01 Elektro'!G29+'SO - 01 Elektro'!G38)</f>
        <v>0</v>
      </c>
      <c r="J343" s="223">
        <f>ROUND(I343*H343,2)</f>
        <v>0</v>
      </c>
      <c r="K343" s="224"/>
      <c r="L343" s="68"/>
      <c r="M343" s="225" t="s">
        <v>1</v>
      </c>
      <c r="N343" s="226" t="s">
        <v>38</v>
      </c>
      <c r="O343" s="227">
        <v>0</v>
      </c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67"/>
      <c r="V343" s="67"/>
      <c r="W343" s="67"/>
      <c r="X343" s="67"/>
      <c r="Y343" s="67"/>
      <c r="Z343" s="67"/>
      <c r="AA343" s="67"/>
      <c r="AB343" s="67"/>
      <c r="AC343" s="67"/>
      <c r="AD343" s="67"/>
      <c r="AE343" s="67"/>
      <c r="AR343" s="229" t="s">
        <v>456</v>
      </c>
      <c r="AT343" s="229" t="s">
        <v>131</v>
      </c>
      <c r="AU343" s="229" t="s">
        <v>83</v>
      </c>
      <c r="AY343" s="53" t="s">
        <v>129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53" t="s">
        <v>81</v>
      </c>
      <c r="BK343" s="230">
        <f>ROUND(I343*H343,2)</f>
        <v>0</v>
      </c>
      <c r="BL343" s="53" t="s">
        <v>456</v>
      </c>
      <c r="BM343" s="229" t="s">
        <v>609</v>
      </c>
    </row>
    <row r="344" spans="1:65" s="205" customFormat="1" ht="25.9" customHeight="1" x14ac:dyDescent="0.2">
      <c r="B344" s="206"/>
      <c r="D344" s="207" t="s">
        <v>72</v>
      </c>
      <c r="E344" s="208" t="s">
        <v>610</v>
      </c>
      <c r="F344" s="208" t="s">
        <v>611</v>
      </c>
      <c r="J344" s="209">
        <f>BK344</f>
        <v>0</v>
      </c>
      <c r="L344" s="206"/>
      <c r="M344" s="210"/>
      <c r="N344" s="211"/>
      <c r="O344" s="211"/>
      <c r="P344" s="212">
        <f>P345+P347+P349+P351</f>
        <v>0</v>
      </c>
      <c r="Q344" s="211"/>
      <c r="R344" s="212">
        <f>R345+R347+R349+R351</f>
        <v>0</v>
      </c>
      <c r="S344" s="211"/>
      <c r="T344" s="213">
        <f>T345+T347+T349+T351</f>
        <v>0</v>
      </c>
      <c r="AR344" s="207" t="s">
        <v>153</v>
      </c>
      <c r="AT344" s="214" t="s">
        <v>72</v>
      </c>
      <c r="AU344" s="214" t="s">
        <v>73</v>
      </c>
      <c r="AY344" s="207" t="s">
        <v>129</v>
      </c>
      <c r="BK344" s="215">
        <f>BK345+BK347+BK349+BK351</f>
        <v>0</v>
      </c>
    </row>
    <row r="345" spans="1:65" s="205" customFormat="1" ht="22.9" customHeight="1" x14ac:dyDescent="0.2">
      <c r="B345" s="206"/>
      <c r="D345" s="207" t="s">
        <v>72</v>
      </c>
      <c r="E345" s="216" t="s">
        <v>612</v>
      </c>
      <c r="F345" s="216" t="s">
        <v>613</v>
      </c>
      <c r="J345" s="217">
        <f>BK345</f>
        <v>0</v>
      </c>
      <c r="L345" s="206"/>
      <c r="M345" s="210"/>
      <c r="N345" s="211"/>
      <c r="O345" s="211"/>
      <c r="P345" s="212">
        <f>P346</f>
        <v>0</v>
      </c>
      <c r="Q345" s="211"/>
      <c r="R345" s="212">
        <f>R346</f>
        <v>0</v>
      </c>
      <c r="S345" s="211"/>
      <c r="T345" s="213">
        <f>T346</f>
        <v>0</v>
      </c>
      <c r="AR345" s="207" t="s">
        <v>153</v>
      </c>
      <c r="AT345" s="214" t="s">
        <v>72</v>
      </c>
      <c r="AU345" s="214" t="s">
        <v>81</v>
      </c>
      <c r="AY345" s="207" t="s">
        <v>129</v>
      </c>
      <c r="BK345" s="215">
        <f>BK346</f>
        <v>0</v>
      </c>
    </row>
    <row r="346" spans="1:65" s="73" customFormat="1" ht="16.5" customHeight="1" x14ac:dyDescent="0.2">
      <c r="A346" s="67"/>
      <c r="B346" s="68"/>
      <c r="C346" s="218" t="s">
        <v>614</v>
      </c>
      <c r="D346" s="218" t="s">
        <v>131</v>
      </c>
      <c r="E346" s="219" t="s">
        <v>615</v>
      </c>
      <c r="F346" s="220" t="s">
        <v>616</v>
      </c>
      <c r="G346" s="221" t="s">
        <v>336</v>
      </c>
      <c r="H346" s="222">
        <v>1</v>
      </c>
      <c r="I346" s="39"/>
      <c r="J346" s="223">
        <f>ROUND(I346*H346,2)</f>
        <v>0</v>
      </c>
      <c r="K346" s="224"/>
      <c r="L346" s="68"/>
      <c r="M346" s="225" t="s">
        <v>1</v>
      </c>
      <c r="N346" s="226" t="s">
        <v>38</v>
      </c>
      <c r="O346" s="227">
        <v>0</v>
      </c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67"/>
      <c r="V346" s="67"/>
      <c r="W346" s="67"/>
      <c r="X346" s="67"/>
      <c r="Y346" s="67"/>
      <c r="Z346" s="67"/>
      <c r="AA346" s="67"/>
      <c r="AB346" s="67"/>
      <c r="AC346" s="67"/>
      <c r="AD346" s="67"/>
      <c r="AE346" s="67"/>
      <c r="AR346" s="229" t="s">
        <v>617</v>
      </c>
      <c r="AT346" s="229" t="s">
        <v>131</v>
      </c>
      <c r="AU346" s="229" t="s">
        <v>83</v>
      </c>
      <c r="AY346" s="53" t="s">
        <v>129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53" t="s">
        <v>81</v>
      </c>
      <c r="BK346" s="230">
        <f>ROUND(I346*H346,2)</f>
        <v>0</v>
      </c>
      <c r="BL346" s="53" t="s">
        <v>617</v>
      </c>
      <c r="BM346" s="229" t="s">
        <v>618</v>
      </c>
    </row>
    <row r="347" spans="1:65" s="205" customFormat="1" ht="22.9" customHeight="1" x14ac:dyDescent="0.2">
      <c r="B347" s="206"/>
      <c r="D347" s="207" t="s">
        <v>72</v>
      </c>
      <c r="E347" s="216" t="s">
        <v>619</v>
      </c>
      <c r="F347" s="216" t="s">
        <v>620</v>
      </c>
      <c r="J347" s="217">
        <f>BK347</f>
        <v>0</v>
      </c>
      <c r="L347" s="206"/>
      <c r="M347" s="210"/>
      <c r="N347" s="211"/>
      <c r="O347" s="211"/>
      <c r="P347" s="212">
        <f>P348</f>
        <v>0</v>
      </c>
      <c r="Q347" s="211"/>
      <c r="R347" s="212">
        <f>R348</f>
        <v>0</v>
      </c>
      <c r="S347" s="211"/>
      <c r="T347" s="213">
        <f>T348</f>
        <v>0</v>
      </c>
      <c r="AR347" s="207" t="s">
        <v>153</v>
      </c>
      <c r="AT347" s="214" t="s">
        <v>72</v>
      </c>
      <c r="AU347" s="214" t="s">
        <v>81</v>
      </c>
      <c r="AY347" s="207" t="s">
        <v>129</v>
      </c>
      <c r="BK347" s="215">
        <f>BK348</f>
        <v>0</v>
      </c>
    </row>
    <row r="348" spans="1:65" s="73" customFormat="1" ht="16.5" customHeight="1" x14ac:dyDescent="0.2">
      <c r="A348" s="67"/>
      <c r="B348" s="68"/>
      <c r="C348" s="218" t="s">
        <v>621</v>
      </c>
      <c r="D348" s="218" t="s">
        <v>131</v>
      </c>
      <c r="E348" s="219" t="s">
        <v>622</v>
      </c>
      <c r="F348" s="220" t="s">
        <v>620</v>
      </c>
      <c r="G348" s="221" t="s">
        <v>464</v>
      </c>
      <c r="H348" s="41"/>
      <c r="I348" s="223">
        <f>SUM((J139+J274+J341)*0.01)</f>
        <v>0</v>
      </c>
      <c r="J348" s="223">
        <f>ROUND(I348*H348,2)</f>
        <v>0</v>
      </c>
      <c r="K348" s="224"/>
      <c r="L348" s="68"/>
      <c r="M348" s="225" t="s">
        <v>1</v>
      </c>
      <c r="N348" s="226" t="s">
        <v>38</v>
      </c>
      <c r="O348" s="227">
        <v>0</v>
      </c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67"/>
      <c r="V348" s="67"/>
      <c r="W348" s="67"/>
      <c r="X348" s="67"/>
      <c r="Y348" s="67"/>
      <c r="Z348" s="67"/>
      <c r="AA348" s="67"/>
      <c r="AB348" s="67"/>
      <c r="AC348" s="67"/>
      <c r="AD348" s="67"/>
      <c r="AE348" s="67"/>
      <c r="AR348" s="229" t="s">
        <v>617</v>
      </c>
      <c r="AT348" s="229" t="s">
        <v>131</v>
      </c>
      <c r="AU348" s="229" t="s">
        <v>83</v>
      </c>
      <c r="AY348" s="53" t="s">
        <v>129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53" t="s">
        <v>81</v>
      </c>
      <c r="BK348" s="230">
        <f>ROUND(I348*H348,2)</f>
        <v>0</v>
      </c>
      <c r="BL348" s="53" t="s">
        <v>617</v>
      </c>
      <c r="BM348" s="229" t="s">
        <v>623</v>
      </c>
    </row>
    <row r="349" spans="1:65" s="205" customFormat="1" ht="22.9" customHeight="1" x14ac:dyDescent="0.2">
      <c r="B349" s="206"/>
      <c r="D349" s="207" t="s">
        <v>72</v>
      </c>
      <c r="E349" s="216" t="s">
        <v>624</v>
      </c>
      <c r="F349" s="216" t="s">
        <v>625</v>
      </c>
      <c r="J349" s="217">
        <f>BK349</f>
        <v>0</v>
      </c>
      <c r="L349" s="206"/>
      <c r="M349" s="210"/>
      <c r="N349" s="211"/>
      <c r="O349" s="211"/>
      <c r="P349" s="212">
        <f>P350</f>
        <v>0</v>
      </c>
      <c r="Q349" s="211"/>
      <c r="R349" s="212">
        <f>R350</f>
        <v>0</v>
      </c>
      <c r="S349" s="211"/>
      <c r="T349" s="213">
        <f>T350</f>
        <v>0</v>
      </c>
      <c r="AR349" s="207" t="s">
        <v>153</v>
      </c>
      <c r="AT349" s="214" t="s">
        <v>72</v>
      </c>
      <c r="AU349" s="214" t="s">
        <v>81</v>
      </c>
      <c r="AY349" s="207" t="s">
        <v>129</v>
      </c>
      <c r="BK349" s="215">
        <f>BK350</f>
        <v>0</v>
      </c>
    </row>
    <row r="350" spans="1:65" s="73" customFormat="1" ht="16.5" customHeight="1" x14ac:dyDescent="0.2">
      <c r="A350" s="67"/>
      <c r="B350" s="68"/>
      <c r="C350" s="218" t="s">
        <v>626</v>
      </c>
      <c r="D350" s="218" t="s">
        <v>131</v>
      </c>
      <c r="E350" s="219" t="s">
        <v>627</v>
      </c>
      <c r="F350" s="220" t="s">
        <v>625</v>
      </c>
      <c r="G350" s="221" t="s">
        <v>464</v>
      </c>
      <c r="H350" s="41"/>
      <c r="I350" s="223">
        <f>SUM(J139+J274+J341)*0.01</f>
        <v>0</v>
      </c>
      <c r="J350" s="223">
        <f>ROUND(I350*H350,2)</f>
        <v>0</v>
      </c>
      <c r="K350" s="224"/>
      <c r="L350" s="68"/>
      <c r="M350" s="225" t="s">
        <v>1</v>
      </c>
      <c r="N350" s="226" t="s">
        <v>38</v>
      </c>
      <c r="O350" s="227">
        <v>0</v>
      </c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67"/>
      <c r="V350" s="67"/>
      <c r="W350" s="67"/>
      <c r="X350" s="67"/>
      <c r="Y350" s="67"/>
      <c r="Z350" s="67"/>
      <c r="AA350" s="67"/>
      <c r="AB350" s="67"/>
      <c r="AC350" s="67"/>
      <c r="AD350" s="67"/>
      <c r="AE350" s="67"/>
      <c r="AR350" s="229" t="s">
        <v>617</v>
      </c>
      <c r="AT350" s="229" t="s">
        <v>131</v>
      </c>
      <c r="AU350" s="229" t="s">
        <v>83</v>
      </c>
      <c r="AY350" s="53" t="s">
        <v>129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53" t="s">
        <v>81</v>
      </c>
      <c r="BK350" s="230">
        <f>ROUND(I350*H350,2)</f>
        <v>0</v>
      </c>
      <c r="BL350" s="53" t="s">
        <v>617</v>
      </c>
      <c r="BM350" s="229" t="s">
        <v>628</v>
      </c>
    </row>
    <row r="351" spans="1:65" s="205" customFormat="1" ht="22.9" customHeight="1" x14ac:dyDescent="0.2">
      <c r="B351" s="206"/>
      <c r="D351" s="207" t="s">
        <v>72</v>
      </c>
      <c r="E351" s="216" t="s">
        <v>629</v>
      </c>
      <c r="F351" s="216" t="s">
        <v>630</v>
      </c>
      <c r="J351" s="217">
        <f>BK351</f>
        <v>0</v>
      </c>
      <c r="L351" s="206"/>
      <c r="M351" s="210"/>
      <c r="N351" s="211"/>
      <c r="O351" s="211"/>
      <c r="P351" s="212">
        <f>P352</f>
        <v>0</v>
      </c>
      <c r="Q351" s="211"/>
      <c r="R351" s="212">
        <f>R352</f>
        <v>0</v>
      </c>
      <c r="S351" s="211"/>
      <c r="T351" s="213">
        <f>T352</f>
        <v>0</v>
      </c>
      <c r="AR351" s="207" t="s">
        <v>153</v>
      </c>
      <c r="AT351" s="214" t="s">
        <v>72</v>
      </c>
      <c r="AU351" s="214" t="s">
        <v>81</v>
      </c>
      <c r="AY351" s="207" t="s">
        <v>129</v>
      </c>
      <c r="BK351" s="215">
        <f>BK352</f>
        <v>0</v>
      </c>
    </row>
    <row r="352" spans="1:65" s="73" customFormat="1" ht="16.5" customHeight="1" x14ac:dyDescent="0.2">
      <c r="A352" s="67"/>
      <c r="B352" s="68"/>
      <c r="C352" s="218" t="s">
        <v>631</v>
      </c>
      <c r="D352" s="218" t="s">
        <v>131</v>
      </c>
      <c r="E352" s="219" t="s">
        <v>632</v>
      </c>
      <c r="F352" s="220" t="s">
        <v>633</v>
      </c>
      <c r="G352" s="221" t="s">
        <v>464</v>
      </c>
      <c r="H352" s="41"/>
      <c r="I352" s="223">
        <f>SUM((J139+J274+J341)*0.01)</f>
        <v>0</v>
      </c>
      <c r="J352" s="223">
        <f>ROUND(I352*H352,2)</f>
        <v>0</v>
      </c>
      <c r="K352" s="224"/>
      <c r="L352" s="68"/>
      <c r="M352" s="265" t="s">
        <v>1</v>
      </c>
      <c r="N352" s="266" t="s">
        <v>38</v>
      </c>
      <c r="O352" s="267">
        <v>0</v>
      </c>
      <c r="P352" s="267">
        <f>O352*H352</f>
        <v>0</v>
      </c>
      <c r="Q352" s="267">
        <v>0</v>
      </c>
      <c r="R352" s="267">
        <f>Q352*H352</f>
        <v>0</v>
      </c>
      <c r="S352" s="267">
        <v>0</v>
      </c>
      <c r="T352" s="268">
        <f>S352*H352</f>
        <v>0</v>
      </c>
      <c r="U352" s="67"/>
      <c r="V352" s="67"/>
      <c r="W352" s="67"/>
      <c r="X352" s="67"/>
      <c r="Y352" s="67"/>
      <c r="Z352" s="67"/>
      <c r="AA352" s="67"/>
      <c r="AB352" s="67"/>
      <c r="AC352" s="67"/>
      <c r="AD352" s="67"/>
      <c r="AE352" s="67"/>
      <c r="AR352" s="229" t="s">
        <v>617</v>
      </c>
      <c r="AT352" s="229" t="s">
        <v>131</v>
      </c>
      <c r="AU352" s="229" t="s">
        <v>83</v>
      </c>
      <c r="AY352" s="53" t="s">
        <v>129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53" t="s">
        <v>81</v>
      </c>
      <c r="BK352" s="230">
        <f>ROUND(I352*H352,2)</f>
        <v>0</v>
      </c>
      <c r="BL352" s="53" t="s">
        <v>617</v>
      </c>
      <c r="BM352" s="229" t="s">
        <v>634</v>
      </c>
    </row>
    <row r="353" spans="1:31" s="73" customFormat="1" ht="6.95" customHeight="1" x14ac:dyDescent="0.2">
      <c r="A353" s="67"/>
      <c r="B353" s="93"/>
      <c r="C353" s="94"/>
      <c r="D353" s="94"/>
      <c r="E353" s="94"/>
      <c r="F353" s="94"/>
      <c r="G353" s="94"/>
      <c r="H353" s="94"/>
      <c r="I353" s="94"/>
      <c r="J353" s="94"/>
      <c r="K353" s="94"/>
      <c r="L353" s="68"/>
      <c r="M353" s="67"/>
      <c r="O353" s="67"/>
      <c r="P353" s="67"/>
      <c r="Q353" s="67"/>
      <c r="R353" s="67"/>
      <c r="S353" s="67"/>
      <c r="T353" s="67"/>
      <c r="U353" s="67"/>
      <c r="V353" s="67"/>
      <c r="W353" s="67"/>
      <c r="X353" s="67"/>
      <c r="Y353" s="67"/>
      <c r="Z353" s="67"/>
      <c r="AA353" s="67"/>
      <c r="AB353" s="67"/>
      <c r="AC353" s="67"/>
      <c r="AD353" s="67"/>
      <c r="AE353" s="67"/>
    </row>
  </sheetData>
  <sheetProtection algorithmName="SHA-512" hashValue="JTyltb0ybI1wvR07DyneTrMuUyU7BOYAGr5DBHX281eOV4y1fp+bJpZ6PCr7AzF6/uxD+UY2B1vuEMgp3emoQg==" saltValue="KC1wJdW+zSUTF7jDq43f+A==" spinCount="100000" sheet="1" objects="1" scenarios="1" selectLockedCells="1"/>
  <autoFilter ref="C137:K352" xr:uid="{00000000-0009-0000-0000-000001000000}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3"/>
  <sheetViews>
    <sheetView topLeftCell="A34" zoomScaleNormal="100" workbookViewId="0">
      <selection activeCell="F11" sqref="F11"/>
    </sheetView>
  </sheetViews>
  <sheetFormatPr defaultColWidth="18.6640625" defaultRowHeight="20.45" customHeight="1" x14ac:dyDescent="0.2"/>
  <cols>
    <col min="1" max="2" width="18.6640625" style="360"/>
    <col min="3" max="3" width="57" style="361" customWidth="1"/>
    <col min="4" max="4" width="8.6640625" style="362" customWidth="1"/>
    <col min="5" max="5" width="13.6640625" style="362" customWidth="1"/>
    <col min="6" max="6" width="13" style="1" customWidth="1"/>
    <col min="7" max="7" width="16.1640625" style="1" customWidth="1"/>
    <col min="8" max="8" width="15.1640625" style="1" customWidth="1"/>
    <col min="9" max="9" width="12.1640625" style="273" customWidth="1"/>
    <col min="10" max="10" width="11.33203125" style="1" customWidth="1"/>
    <col min="11" max="16384" width="18.6640625" style="1"/>
  </cols>
  <sheetData>
    <row r="1" spans="1:10" ht="20.45" customHeight="1" x14ac:dyDescent="0.25">
      <c r="A1" s="269" t="s">
        <v>24</v>
      </c>
      <c r="B1" s="270"/>
      <c r="C1" s="271"/>
      <c r="D1" s="272"/>
      <c r="E1" s="272"/>
    </row>
    <row r="2" spans="1:10" ht="20.45" customHeight="1" thickBot="1" x14ac:dyDescent="0.25">
      <c r="A2" s="274"/>
      <c r="B2" s="275"/>
      <c r="C2" s="276"/>
      <c r="D2" s="275"/>
      <c r="E2" s="277"/>
    </row>
    <row r="3" spans="1:10" ht="20.45" customHeight="1" thickTop="1" x14ac:dyDescent="0.2">
      <c r="A3" s="278" t="s">
        <v>635</v>
      </c>
      <c r="B3" s="279"/>
      <c r="C3" s="279"/>
      <c r="D3" s="279"/>
      <c r="E3" s="280"/>
      <c r="F3" s="281" t="s">
        <v>636</v>
      </c>
      <c r="G3" s="282"/>
      <c r="H3" s="282"/>
      <c r="I3" s="282"/>
      <c r="J3" s="283"/>
    </row>
    <row r="4" spans="1:10" ht="20.45" customHeight="1" thickBot="1" x14ac:dyDescent="0.25">
      <c r="A4" s="284"/>
      <c r="B4" s="285"/>
      <c r="C4" s="285"/>
      <c r="D4" s="285"/>
      <c r="E4" s="286"/>
      <c r="F4" s="287"/>
      <c r="G4" s="288"/>
      <c r="H4" s="288"/>
      <c r="I4" s="288"/>
      <c r="J4" s="289"/>
    </row>
    <row r="5" spans="1:10" ht="20.45" customHeight="1" thickTop="1" thickBot="1" x14ac:dyDescent="0.25">
      <c r="A5" s="290" t="s">
        <v>637</v>
      </c>
      <c r="B5" s="291" t="s">
        <v>696</v>
      </c>
      <c r="C5" s="291" t="s">
        <v>24</v>
      </c>
      <c r="D5" s="291" t="s">
        <v>638</v>
      </c>
      <c r="E5" s="292" t="s">
        <v>117</v>
      </c>
      <c r="F5" s="293" t="s">
        <v>639</v>
      </c>
      <c r="G5" s="293"/>
      <c r="H5" s="293"/>
      <c r="I5" s="294" t="s">
        <v>640</v>
      </c>
      <c r="J5" s="295"/>
    </row>
    <row r="6" spans="1:10" ht="20.45" customHeight="1" thickBot="1" x14ac:dyDescent="0.25">
      <c r="A6" s="296"/>
      <c r="B6" s="297"/>
      <c r="C6" s="297"/>
      <c r="D6" s="297"/>
      <c r="E6" s="298"/>
      <c r="F6" s="299" t="s">
        <v>641</v>
      </c>
      <c r="G6" s="300" t="s">
        <v>642</v>
      </c>
      <c r="H6" s="301"/>
      <c r="I6" s="302" t="s">
        <v>643</v>
      </c>
      <c r="J6" s="302" t="s">
        <v>644</v>
      </c>
    </row>
    <row r="7" spans="1:10" ht="20.45" customHeight="1" thickBot="1" x14ac:dyDescent="0.25">
      <c r="A7" s="303"/>
      <c r="B7" s="304"/>
      <c r="C7" s="304"/>
      <c r="D7" s="304"/>
      <c r="E7" s="305"/>
      <c r="F7" s="306"/>
      <c r="G7" s="307" t="s">
        <v>645</v>
      </c>
      <c r="H7" s="307" t="s">
        <v>646</v>
      </c>
      <c r="I7" s="308"/>
      <c r="J7" s="308"/>
    </row>
    <row r="8" spans="1:10" ht="20.45" customHeight="1" thickBot="1" x14ac:dyDescent="0.3">
      <c r="A8" s="309"/>
      <c r="B8" s="310"/>
      <c r="C8" s="293" t="s">
        <v>114</v>
      </c>
      <c r="D8" s="311"/>
      <c r="E8" s="311"/>
      <c r="F8" s="312"/>
      <c r="G8" s="313"/>
      <c r="H8" s="313"/>
      <c r="I8" s="312"/>
      <c r="J8" s="312"/>
    </row>
    <row r="9" spans="1:10" ht="20.45" customHeight="1" thickBot="1" x14ac:dyDescent="0.3">
      <c r="A9" s="309"/>
      <c r="B9" s="310"/>
      <c r="C9" s="293" t="s">
        <v>130</v>
      </c>
      <c r="D9" s="311"/>
      <c r="E9" s="311"/>
      <c r="F9" s="310"/>
      <c r="G9" s="312"/>
      <c r="H9" s="310"/>
      <c r="I9" s="312"/>
      <c r="J9" s="312"/>
    </row>
    <row r="10" spans="1:10" ht="20.45" customHeight="1" thickBot="1" x14ac:dyDescent="0.3">
      <c r="A10" s="309"/>
      <c r="B10" s="310"/>
      <c r="C10" s="314" t="s">
        <v>647</v>
      </c>
      <c r="D10" s="311"/>
      <c r="E10" s="311"/>
      <c r="F10" s="310"/>
      <c r="G10" s="312"/>
      <c r="H10" s="310"/>
      <c r="I10" s="312"/>
      <c r="J10" s="312"/>
    </row>
    <row r="11" spans="1:10" ht="28.9" customHeight="1" thickBot="1" x14ac:dyDescent="0.25">
      <c r="A11" s="315">
        <v>2</v>
      </c>
      <c r="B11" s="316" t="s">
        <v>648</v>
      </c>
      <c r="C11" s="316" t="s">
        <v>649</v>
      </c>
      <c r="D11" s="317" t="s">
        <v>650</v>
      </c>
      <c r="E11" s="311">
        <v>98</v>
      </c>
      <c r="F11" s="363"/>
      <c r="G11" s="312"/>
      <c r="H11" s="318">
        <f>E11*F11</f>
        <v>0</v>
      </c>
      <c r="I11" s="312"/>
      <c r="J11" s="312"/>
    </row>
    <row r="12" spans="1:10" ht="30.6" customHeight="1" thickBot="1" x14ac:dyDescent="0.25">
      <c r="A12" s="315">
        <v>4</v>
      </c>
      <c r="B12" s="316" t="s">
        <v>651</v>
      </c>
      <c r="C12" s="316" t="s">
        <v>652</v>
      </c>
      <c r="D12" s="317" t="s">
        <v>653</v>
      </c>
      <c r="E12" s="311">
        <v>5.9</v>
      </c>
      <c r="F12" s="363"/>
      <c r="G12" s="312"/>
      <c r="H12" s="318">
        <f>E12*F12</f>
        <v>0</v>
      </c>
      <c r="I12" s="312"/>
      <c r="J12" s="312"/>
    </row>
    <row r="13" spans="1:10" ht="20.45" customHeight="1" thickBot="1" x14ac:dyDescent="0.3">
      <c r="A13" s="309"/>
      <c r="B13" s="319"/>
      <c r="C13" s="314"/>
      <c r="D13" s="319"/>
      <c r="E13" s="311"/>
      <c r="F13" s="310"/>
      <c r="G13" s="312"/>
      <c r="H13" s="318"/>
      <c r="I13" s="312"/>
      <c r="J13" s="312"/>
    </row>
    <row r="14" spans="1:10" ht="20.45" customHeight="1" thickBot="1" x14ac:dyDescent="0.25">
      <c r="A14" s="320"/>
      <c r="B14" s="310"/>
      <c r="C14" s="293" t="s">
        <v>654</v>
      </c>
      <c r="D14" s="317"/>
      <c r="E14" s="321"/>
      <c r="F14" s="322"/>
      <c r="G14" s="310"/>
      <c r="H14" s="318"/>
      <c r="I14" s="310"/>
      <c r="J14" s="310"/>
    </row>
    <row r="15" spans="1:10" ht="20.45" customHeight="1" thickBot="1" x14ac:dyDescent="0.25">
      <c r="A15" s="320">
        <v>5</v>
      </c>
      <c r="B15" s="316" t="s">
        <v>655</v>
      </c>
      <c r="C15" s="316" t="s">
        <v>656</v>
      </c>
      <c r="D15" s="311" t="s">
        <v>657</v>
      </c>
      <c r="E15" s="321">
        <v>98</v>
      </c>
      <c r="F15" s="364"/>
      <c r="G15" s="310"/>
      <c r="H15" s="318">
        <f t="shared" ref="H15:H23" si="0">E15*F15</f>
        <v>0</v>
      </c>
      <c r="I15" s="310"/>
      <c r="J15" s="310"/>
    </row>
    <row r="16" spans="1:10" ht="33" customHeight="1" thickBot="1" x14ac:dyDescent="0.25">
      <c r="A16" s="320">
        <v>6</v>
      </c>
      <c r="B16" s="316" t="s">
        <v>658</v>
      </c>
      <c r="C16" s="316" t="s">
        <v>659</v>
      </c>
      <c r="D16" s="317" t="s">
        <v>355</v>
      </c>
      <c r="E16" s="321">
        <v>588</v>
      </c>
      <c r="F16" s="364"/>
      <c r="G16" s="310"/>
      <c r="H16" s="318">
        <f t="shared" si="0"/>
        <v>0</v>
      </c>
      <c r="I16" s="310"/>
      <c r="J16" s="310"/>
    </row>
    <row r="17" spans="1:10" ht="28.9" customHeight="1" thickBot="1" x14ac:dyDescent="0.25">
      <c r="A17" s="320">
        <v>7</v>
      </c>
      <c r="B17" s="316" t="s">
        <v>660</v>
      </c>
      <c r="C17" s="316" t="s">
        <v>661</v>
      </c>
      <c r="D17" s="317" t="s">
        <v>355</v>
      </c>
      <c r="E17" s="321">
        <v>588</v>
      </c>
      <c r="F17" s="364"/>
      <c r="G17" s="310"/>
      <c r="H17" s="318">
        <f t="shared" si="0"/>
        <v>0</v>
      </c>
      <c r="I17" s="310"/>
      <c r="J17" s="310"/>
    </row>
    <row r="18" spans="1:10" ht="29.45" customHeight="1" thickBot="1" x14ac:dyDescent="0.25">
      <c r="A18" s="320">
        <v>8</v>
      </c>
      <c r="B18" s="316" t="s">
        <v>658</v>
      </c>
      <c r="C18" s="323" t="s">
        <v>662</v>
      </c>
      <c r="D18" s="317" t="s">
        <v>146</v>
      </c>
      <c r="E18" s="321">
        <v>33.5</v>
      </c>
      <c r="F18" s="364"/>
      <c r="G18" s="310"/>
      <c r="H18" s="318">
        <f t="shared" si="0"/>
        <v>0</v>
      </c>
      <c r="I18" s="310"/>
      <c r="J18" s="310"/>
    </row>
    <row r="19" spans="1:10" ht="32.450000000000003" customHeight="1" thickBot="1" x14ac:dyDescent="0.25">
      <c r="A19" s="320"/>
      <c r="B19" s="316"/>
      <c r="C19" s="324" t="s">
        <v>663</v>
      </c>
      <c r="D19" s="317"/>
      <c r="E19" s="321"/>
      <c r="F19" s="322"/>
      <c r="G19" s="310"/>
      <c r="H19" s="318"/>
      <c r="I19" s="310"/>
      <c r="J19" s="310"/>
    </row>
    <row r="20" spans="1:10" ht="20.45" customHeight="1" thickBot="1" x14ac:dyDescent="0.25">
      <c r="A20" s="320">
        <v>9</v>
      </c>
      <c r="B20" s="316" t="s">
        <v>664</v>
      </c>
      <c r="C20" s="316" t="s">
        <v>665</v>
      </c>
      <c r="D20" s="325" t="s">
        <v>653</v>
      </c>
      <c r="E20" s="321">
        <v>9.8000000000000007</v>
      </c>
      <c r="F20" s="364"/>
      <c r="G20" s="310"/>
      <c r="H20" s="318">
        <f t="shared" si="0"/>
        <v>0</v>
      </c>
      <c r="I20" s="310"/>
      <c r="J20" s="310"/>
    </row>
    <row r="21" spans="1:10" ht="20.45" customHeight="1" thickBot="1" x14ac:dyDescent="0.25">
      <c r="A21" s="320"/>
      <c r="B21" s="316"/>
      <c r="C21" s="324" t="s">
        <v>666</v>
      </c>
      <c r="D21" s="311"/>
      <c r="E21" s="321"/>
      <c r="F21" s="322"/>
      <c r="G21" s="310"/>
      <c r="H21" s="318"/>
      <c r="I21" s="310"/>
      <c r="J21" s="310"/>
    </row>
    <row r="22" spans="1:10" ht="20.45" customHeight="1" thickBot="1" x14ac:dyDescent="0.25">
      <c r="A22" s="320">
        <v>10</v>
      </c>
      <c r="B22" s="316" t="s">
        <v>667</v>
      </c>
      <c r="C22" s="316" t="s">
        <v>668</v>
      </c>
      <c r="D22" s="311" t="s">
        <v>657</v>
      </c>
      <c r="E22" s="321">
        <v>98</v>
      </c>
      <c r="F22" s="364"/>
      <c r="G22" s="310"/>
      <c r="H22" s="318">
        <f t="shared" si="0"/>
        <v>0</v>
      </c>
      <c r="I22" s="310"/>
      <c r="J22" s="310"/>
    </row>
    <row r="23" spans="1:10" ht="20.45" customHeight="1" thickBot="1" x14ac:dyDescent="0.25">
      <c r="A23" s="320">
        <v>11</v>
      </c>
      <c r="B23" s="316" t="s">
        <v>669</v>
      </c>
      <c r="C23" s="316" t="s">
        <v>670</v>
      </c>
      <c r="D23" s="317" t="s">
        <v>653</v>
      </c>
      <c r="E23" s="321">
        <v>2.9</v>
      </c>
      <c r="F23" s="364"/>
      <c r="G23" s="310"/>
      <c r="H23" s="318">
        <f t="shared" si="0"/>
        <v>0</v>
      </c>
      <c r="I23" s="310"/>
      <c r="J23" s="310"/>
    </row>
    <row r="24" spans="1:10" ht="20.45" customHeight="1" thickBot="1" x14ac:dyDescent="0.3">
      <c r="A24" s="309"/>
      <c r="B24" s="310"/>
      <c r="C24" s="326" t="s">
        <v>671</v>
      </c>
      <c r="D24" s="311"/>
      <c r="E24" s="311"/>
      <c r="F24" s="310"/>
      <c r="G24" s="312"/>
      <c r="H24" s="327">
        <f>SUM(H11:H23)</f>
        <v>0</v>
      </c>
      <c r="I24" s="312"/>
      <c r="J24" s="312"/>
    </row>
    <row r="25" spans="1:10" ht="20.45" customHeight="1" thickBot="1" x14ac:dyDescent="0.3">
      <c r="A25" s="309"/>
      <c r="B25" s="310"/>
      <c r="C25" s="293" t="s">
        <v>672</v>
      </c>
      <c r="D25" s="311"/>
      <c r="E25" s="311"/>
      <c r="F25" s="310"/>
      <c r="G25" s="312"/>
      <c r="H25" s="312"/>
      <c r="I25" s="312"/>
      <c r="J25" s="312"/>
    </row>
    <row r="26" spans="1:10" ht="28.9" customHeight="1" thickBot="1" x14ac:dyDescent="0.25">
      <c r="A26" s="315">
        <v>12</v>
      </c>
      <c r="B26" s="310"/>
      <c r="C26" s="316" t="s">
        <v>673</v>
      </c>
      <c r="D26" s="317" t="s">
        <v>653</v>
      </c>
      <c r="E26" s="311">
        <v>4.9000000000000004</v>
      </c>
      <c r="F26" s="363"/>
      <c r="G26" s="318">
        <f>E26*F26</f>
        <v>0</v>
      </c>
      <c r="H26" s="312"/>
      <c r="I26" s="312"/>
      <c r="J26" s="328">
        <v>6.86</v>
      </c>
    </row>
    <row r="27" spans="1:10" ht="20.45" customHeight="1" thickBot="1" x14ac:dyDescent="0.25">
      <c r="A27" s="315">
        <v>13</v>
      </c>
      <c r="B27" s="310"/>
      <c r="C27" s="316" t="s">
        <v>674</v>
      </c>
      <c r="D27" s="317" t="s">
        <v>675</v>
      </c>
      <c r="E27" s="311">
        <v>588</v>
      </c>
      <c r="F27" s="363"/>
      <c r="G27" s="318">
        <f>E27*F27</f>
        <v>0</v>
      </c>
      <c r="H27" s="312"/>
      <c r="I27" s="328">
        <v>1.0000000000000001E-5</v>
      </c>
      <c r="J27" s="328">
        <v>5.8799999999999998E-3</v>
      </c>
    </row>
    <row r="28" spans="1:10" ht="39.6" customHeight="1" thickBot="1" x14ac:dyDescent="0.25">
      <c r="A28" s="315">
        <v>14</v>
      </c>
      <c r="B28" s="310"/>
      <c r="C28" s="316" t="s">
        <v>676</v>
      </c>
      <c r="D28" s="317" t="s">
        <v>677</v>
      </c>
      <c r="E28" s="311">
        <v>7.0000000000000007E-2</v>
      </c>
      <c r="F28" s="363"/>
      <c r="G28" s="318">
        <f>E28*F28</f>
        <v>0</v>
      </c>
      <c r="H28" s="312"/>
      <c r="I28" s="328">
        <v>1E-3</v>
      </c>
      <c r="J28" s="328">
        <v>6.9999999999999994E-5</v>
      </c>
    </row>
    <row r="29" spans="1:10" ht="20.45" customHeight="1" thickBot="1" x14ac:dyDescent="0.25">
      <c r="A29" s="315">
        <v>15</v>
      </c>
      <c r="B29" s="310"/>
      <c r="C29" s="316" t="s">
        <v>678</v>
      </c>
      <c r="D29" s="317" t="s">
        <v>650</v>
      </c>
      <c r="E29" s="311">
        <v>107.8</v>
      </c>
      <c r="F29" s="364"/>
      <c r="G29" s="318">
        <f>E29*F29</f>
        <v>0</v>
      </c>
      <c r="H29" s="310"/>
      <c r="I29" s="328">
        <v>2E-3</v>
      </c>
      <c r="J29" s="328">
        <v>0.22</v>
      </c>
    </row>
    <row r="30" spans="1:10" ht="20.45" customHeight="1" thickBot="1" x14ac:dyDescent="0.25">
      <c r="A30" s="315"/>
      <c r="B30" s="310"/>
      <c r="C30" s="314" t="s">
        <v>679</v>
      </c>
      <c r="D30" s="317"/>
      <c r="E30" s="322"/>
      <c r="F30" s="329"/>
      <c r="G30" s="318"/>
      <c r="H30" s="310"/>
      <c r="I30" s="310"/>
      <c r="J30" s="310"/>
    </row>
    <row r="31" spans="1:10" ht="20.45" customHeight="1" thickBot="1" x14ac:dyDescent="0.25">
      <c r="A31" s="315">
        <v>16</v>
      </c>
      <c r="B31" s="310"/>
      <c r="C31" s="316" t="s">
        <v>680</v>
      </c>
      <c r="D31" s="317" t="s">
        <v>653</v>
      </c>
      <c r="E31" s="311">
        <v>14.7</v>
      </c>
      <c r="F31" s="365"/>
      <c r="G31" s="318">
        <f>E31*F31</f>
        <v>0</v>
      </c>
      <c r="H31" s="312"/>
      <c r="I31" s="328">
        <v>0.5</v>
      </c>
      <c r="J31" s="328">
        <v>7.35</v>
      </c>
    </row>
    <row r="32" spans="1:10" ht="20.45" customHeight="1" thickBot="1" x14ac:dyDescent="0.25">
      <c r="A32" s="315"/>
      <c r="B32" s="310"/>
      <c r="C32" s="314" t="s">
        <v>681</v>
      </c>
      <c r="D32" s="317"/>
      <c r="E32" s="311"/>
      <c r="F32" s="330"/>
      <c r="G32" s="318"/>
      <c r="H32" s="312"/>
      <c r="I32" s="310"/>
      <c r="J32" s="310"/>
    </row>
    <row r="33" spans="1:15" ht="20.45" customHeight="1" thickBot="1" x14ac:dyDescent="0.25">
      <c r="A33" s="315">
        <v>17</v>
      </c>
      <c r="B33" s="310"/>
      <c r="C33" s="316" t="s">
        <v>682</v>
      </c>
      <c r="D33" s="317" t="s">
        <v>146</v>
      </c>
      <c r="E33" s="321">
        <v>33.5</v>
      </c>
      <c r="F33" s="364"/>
      <c r="G33" s="318">
        <f>E33*F33</f>
        <v>0</v>
      </c>
      <c r="H33" s="310"/>
      <c r="I33" s="328">
        <v>1.7000000000000001E-4</v>
      </c>
      <c r="J33" s="328">
        <v>5.6950000000000004E-3</v>
      </c>
    </row>
    <row r="34" spans="1:15" ht="20.45" customHeight="1" thickBot="1" x14ac:dyDescent="0.25">
      <c r="A34" s="315">
        <v>18</v>
      </c>
      <c r="B34" s="310"/>
      <c r="C34" s="326" t="s">
        <v>683</v>
      </c>
      <c r="D34" s="311"/>
      <c r="E34" s="311"/>
      <c r="F34" s="310"/>
      <c r="G34" s="318">
        <f>SUM(G26:G33)*0.01</f>
        <v>0</v>
      </c>
      <c r="H34" s="312"/>
      <c r="I34" s="310"/>
      <c r="J34" s="310"/>
      <c r="O34" s="331"/>
    </row>
    <row r="35" spans="1:15" ht="20.45" customHeight="1" thickBot="1" x14ac:dyDescent="0.25">
      <c r="A35" s="315"/>
      <c r="B35" s="310"/>
      <c r="C35" s="293" t="s">
        <v>684</v>
      </c>
      <c r="D35" s="311"/>
      <c r="E35" s="311"/>
      <c r="F35" s="310"/>
      <c r="G35" s="310"/>
      <c r="H35" s="312"/>
      <c r="I35" s="310"/>
      <c r="J35" s="310"/>
      <c r="M35" s="332"/>
      <c r="O35" s="331"/>
    </row>
    <row r="36" spans="1:15" ht="20.45" customHeight="1" thickBot="1" x14ac:dyDescent="0.25">
      <c r="A36" s="315"/>
      <c r="B36" s="310"/>
      <c r="C36" s="293" t="s">
        <v>685</v>
      </c>
      <c r="D36" s="311"/>
      <c r="E36" s="311"/>
      <c r="F36" s="310"/>
      <c r="G36" s="310"/>
      <c r="H36" s="312"/>
      <c r="I36" s="310"/>
      <c r="J36" s="310"/>
    </row>
    <row r="37" spans="1:15" ht="20.45" customHeight="1" thickBot="1" x14ac:dyDescent="0.25">
      <c r="A37" s="315"/>
      <c r="B37" s="310"/>
      <c r="C37" s="293" t="s">
        <v>686</v>
      </c>
      <c r="D37" s="317"/>
      <c r="E37" s="311"/>
      <c r="F37" s="310"/>
      <c r="G37" s="310"/>
      <c r="H37" s="312"/>
      <c r="I37" s="310"/>
      <c r="J37" s="310"/>
    </row>
    <row r="38" spans="1:15" ht="20.45" customHeight="1" thickBot="1" x14ac:dyDescent="0.25">
      <c r="A38" s="315">
        <v>19</v>
      </c>
      <c r="B38" s="310"/>
      <c r="C38" s="333" t="s">
        <v>687</v>
      </c>
      <c r="D38" s="317" t="s">
        <v>355</v>
      </c>
      <c r="E38" s="311">
        <v>588</v>
      </c>
      <c r="F38" s="363"/>
      <c r="G38" s="318">
        <f>E38*F38</f>
        <v>0</v>
      </c>
      <c r="H38" s="312"/>
      <c r="I38" s="328">
        <v>2E-3</v>
      </c>
      <c r="J38" s="328">
        <v>1.4159999999999999</v>
      </c>
    </row>
    <row r="39" spans="1:15" ht="20.45" customHeight="1" thickBot="1" x14ac:dyDescent="0.25">
      <c r="A39" s="315"/>
      <c r="B39" s="310"/>
      <c r="C39" s="326" t="s">
        <v>688</v>
      </c>
      <c r="D39" s="311"/>
      <c r="E39" s="311"/>
      <c r="F39" s="310"/>
      <c r="G39" s="318">
        <f>G38*0.1</f>
        <v>0</v>
      </c>
      <c r="H39" s="312"/>
      <c r="I39" s="310"/>
      <c r="J39" s="312"/>
    </row>
    <row r="40" spans="1:15" ht="30.6" customHeight="1" thickBot="1" x14ac:dyDescent="0.25">
      <c r="A40" s="315">
        <v>20</v>
      </c>
      <c r="B40" s="310" t="s">
        <v>689</v>
      </c>
      <c r="C40" s="334" t="s">
        <v>690</v>
      </c>
      <c r="D40" s="311" t="s">
        <v>213</v>
      </c>
      <c r="E40" s="311">
        <f>SUM(J26:J39)</f>
        <v>15.857645</v>
      </c>
      <c r="F40" s="363"/>
      <c r="G40" s="318">
        <f>E40*F40</f>
        <v>0</v>
      </c>
      <c r="H40" s="312"/>
      <c r="I40" s="310"/>
      <c r="J40" s="312"/>
      <c r="O40" s="331"/>
    </row>
    <row r="41" spans="1:15" ht="30" customHeight="1" thickBot="1" x14ac:dyDescent="0.25">
      <c r="A41" s="335"/>
      <c r="B41" s="336"/>
      <c r="C41" s="334" t="s">
        <v>691</v>
      </c>
      <c r="D41" s="337"/>
      <c r="E41" s="337"/>
      <c r="F41" s="336"/>
      <c r="G41" s="338"/>
      <c r="H41" s="338"/>
      <c r="I41" s="338"/>
      <c r="J41" s="338"/>
      <c r="O41" s="331"/>
    </row>
    <row r="42" spans="1:15" ht="20.45" customHeight="1" thickBot="1" x14ac:dyDescent="0.25">
      <c r="A42" s="339"/>
      <c r="B42" s="340"/>
      <c r="C42" s="334"/>
      <c r="D42" s="341"/>
      <c r="E42" s="341"/>
      <c r="F42" s="340"/>
      <c r="G42" s="342"/>
      <c r="H42" s="342"/>
      <c r="I42" s="342"/>
      <c r="J42" s="342"/>
      <c r="O42" s="331"/>
    </row>
    <row r="43" spans="1:15" ht="20.45" customHeight="1" thickBot="1" x14ac:dyDescent="0.3">
      <c r="A43" s="343"/>
      <c r="B43" s="330"/>
      <c r="C43" s="344" t="s">
        <v>692</v>
      </c>
      <c r="D43" s="345"/>
      <c r="E43" s="345"/>
      <c r="F43" s="330"/>
      <c r="G43" s="346">
        <f>SUM(G26:G42)</f>
        <v>0</v>
      </c>
      <c r="H43" s="313"/>
      <c r="I43" s="313"/>
      <c r="J43" s="313"/>
      <c r="L43" s="347"/>
      <c r="M43" s="347"/>
    </row>
    <row r="44" spans="1:15" ht="20.45" customHeight="1" x14ac:dyDescent="0.25">
      <c r="A44" s="348"/>
      <c r="B44" s="348"/>
      <c r="C44" s="349"/>
      <c r="D44" s="348"/>
      <c r="E44" s="348"/>
      <c r="F44" s="348"/>
      <c r="G44" s="348"/>
      <c r="H44" s="348"/>
      <c r="I44" s="348"/>
      <c r="J44" s="348"/>
      <c r="L44" s="350"/>
      <c r="M44" s="347"/>
    </row>
    <row r="45" spans="1:15" ht="20.45" customHeight="1" thickBot="1" x14ac:dyDescent="0.3">
      <c r="A45" s="348"/>
      <c r="B45" s="348"/>
      <c r="C45" s="349"/>
      <c r="D45" s="348"/>
      <c r="E45" s="348"/>
      <c r="F45" s="348"/>
      <c r="G45" s="348"/>
      <c r="H45" s="348"/>
      <c r="I45" s="348"/>
      <c r="J45" s="348"/>
      <c r="L45" s="347"/>
      <c r="M45" s="347"/>
    </row>
    <row r="46" spans="1:15" ht="20.45" customHeight="1" thickBot="1" x14ac:dyDescent="0.35">
      <c r="A46" s="351"/>
      <c r="B46" s="330" t="s">
        <v>693</v>
      </c>
      <c r="C46" s="352"/>
      <c r="D46" s="345"/>
      <c r="E46" s="330"/>
      <c r="F46" s="330"/>
      <c r="G46" s="330"/>
      <c r="H46" s="353"/>
      <c r="I46" s="330"/>
      <c r="J46" s="330"/>
      <c r="L46" s="347"/>
      <c r="M46" s="347"/>
      <c r="O46" s="331"/>
    </row>
    <row r="47" spans="1:15" ht="20.45" customHeight="1" thickBot="1" x14ac:dyDescent="0.35">
      <c r="A47" s="354"/>
      <c r="B47" s="310"/>
      <c r="C47" s="355" t="s">
        <v>694</v>
      </c>
      <c r="D47" s="311"/>
      <c r="E47" s="310"/>
      <c r="F47" s="310"/>
      <c r="G47" s="310"/>
      <c r="H47" s="327">
        <f>H24</f>
        <v>0</v>
      </c>
      <c r="I47" s="310"/>
      <c r="J47" s="310"/>
      <c r="L47" s="356"/>
      <c r="M47" s="347"/>
    </row>
    <row r="48" spans="1:15" ht="20.45" customHeight="1" thickBot="1" x14ac:dyDescent="0.35">
      <c r="A48" s="354"/>
      <c r="B48" s="310"/>
      <c r="C48" s="355"/>
      <c r="D48" s="311"/>
      <c r="E48" s="310"/>
      <c r="F48" s="310"/>
      <c r="G48" s="310"/>
      <c r="H48" s="327"/>
      <c r="I48" s="310"/>
      <c r="J48" s="310"/>
      <c r="L48" s="347"/>
      <c r="M48" s="347"/>
    </row>
    <row r="49" spans="1:15" ht="20.45" customHeight="1" thickBot="1" x14ac:dyDescent="0.35">
      <c r="A49" s="354"/>
      <c r="B49" s="310"/>
      <c r="C49" s="355"/>
      <c r="D49" s="311"/>
      <c r="E49" s="310"/>
      <c r="F49" s="310"/>
      <c r="G49" s="310"/>
      <c r="H49" s="326"/>
      <c r="I49" s="310"/>
      <c r="J49" s="310"/>
      <c r="L49" s="347"/>
      <c r="M49" s="347"/>
    </row>
    <row r="50" spans="1:15" ht="20.45" customHeight="1" thickBot="1" x14ac:dyDescent="0.35">
      <c r="A50" s="354"/>
      <c r="B50" s="310"/>
      <c r="C50" s="355" t="s">
        <v>695</v>
      </c>
      <c r="D50" s="311"/>
      <c r="E50" s="310"/>
      <c r="F50" s="310"/>
      <c r="G50" s="327">
        <f>G43</f>
        <v>0</v>
      </c>
      <c r="H50" s="310"/>
      <c r="I50" s="310"/>
      <c r="J50" s="310"/>
      <c r="O50" s="331"/>
    </row>
    <row r="51" spans="1:15" ht="20.45" customHeight="1" thickBot="1" x14ac:dyDescent="0.35">
      <c r="A51" s="354"/>
      <c r="B51" s="310"/>
      <c r="C51" s="355"/>
      <c r="D51" s="311"/>
      <c r="E51" s="310"/>
      <c r="F51" s="310"/>
      <c r="G51" s="357"/>
      <c r="H51" s="310"/>
      <c r="I51" s="310"/>
      <c r="J51" s="310"/>
      <c r="O51" s="331"/>
    </row>
    <row r="52" spans="1:15" ht="20.45" customHeight="1" thickBot="1" x14ac:dyDescent="0.35">
      <c r="A52" s="354"/>
      <c r="B52" s="310"/>
      <c r="C52" s="355" t="s">
        <v>851</v>
      </c>
      <c r="D52" s="311"/>
      <c r="E52" s="310"/>
      <c r="F52" s="310"/>
      <c r="G52" s="358">
        <f>SUM(H47+G50)</f>
        <v>0</v>
      </c>
      <c r="H52" s="359"/>
      <c r="I52" s="310"/>
      <c r="J52" s="310"/>
      <c r="O52" s="331"/>
    </row>
    <row r="53" spans="1:15" ht="20.45" customHeight="1" thickBot="1" x14ac:dyDescent="0.25">
      <c r="A53" s="354"/>
      <c r="B53" s="310"/>
      <c r="C53" s="310"/>
      <c r="D53" s="311"/>
      <c r="E53" s="310"/>
      <c r="F53" s="310"/>
      <c r="G53" s="310"/>
      <c r="H53" s="310"/>
      <c r="I53" s="310"/>
      <c r="J53" s="310"/>
    </row>
  </sheetData>
  <sheetProtection algorithmName="SHA-512" hashValue="i0YBZ32IABLzEINdUQY5xllta4VXVAIm9pH/GDTyfTjixBVwJBCowEz1jmaSAXTBI+JtsHQnB8IJ4+Yo4pjOHg==" saltValue="OqdKqhcvKpmw/qkpq0BwbQ==" spinCount="100000" sheet="1" objects="1" scenarios="1" selectLockedCells="1"/>
  <mergeCells count="13">
    <mergeCell ref="I6:I7"/>
    <mergeCell ref="J6:J7"/>
    <mergeCell ref="G52:H52"/>
    <mergeCell ref="A3:E4"/>
    <mergeCell ref="F3:J4"/>
    <mergeCell ref="A5:A7"/>
    <mergeCell ref="B5:B7"/>
    <mergeCell ref="C5:C7"/>
    <mergeCell ref="D5:D7"/>
    <mergeCell ref="E5:E7"/>
    <mergeCell ref="I5:J5"/>
    <mergeCell ref="F6:F7"/>
    <mergeCell ref="G6:H6"/>
  </mergeCells>
  <pageMargins left="0.7" right="0.7" top="0.78740157499999996" bottom="0.78740157499999996" header="0.3" footer="0.3"/>
  <pageSetup paperSize="9" scale="6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L82"/>
  <sheetViews>
    <sheetView tabSelected="1" topLeftCell="A5" workbookViewId="0">
      <selection activeCell="H30" sqref="H30"/>
    </sheetView>
  </sheetViews>
  <sheetFormatPr defaultColWidth="9.1640625" defaultRowHeight="12.75" x14ac:dyDescent="0.2"/>
  <cols>
    <col min="1" max="1" width="8.83203125" style="368" customWidth="1"/>
    <col min="2" max="2" width="9.5" style="368" customWidth="1"/>
    <col min="3" max="3" width="45.1640625" style="368" customWidth="1"/>
    <col min="4" max="4" width="9.1640625" style="368"/>
    <col min="5" max="8" width="9.33203125" style="368" bestFit="1" customWidth="1"/>
    <col min="9" max="9" width="9.6640625" style="368" bestFit="1" customWidth="1"/>
    <col min="10" max="10" width="9.33203125" style="368" bestFit="1" customWidth="1"/>
    <col min="11" max="11" width="9.6640625" style="368" bestFit="1" customWidth="1"/>
    <col min="12" max="12" width="9.33203125" style="368" bestFit="1" customWidth="1"/>
    <col min="13" max="16384" width="9.1640625" style="368"/>
  </cols>
  <sheetData>
    <row r="4" spans="1:12" ht="18" x14ac:dyDescent="0.25">
      <c r="A4" s="366" t="s">
        <v>697</v>
      </c>
      <c r="B4" s="366"/>
      <c r="C4" s="367"/>
      <c r="D4" s="367"/>
      <c r="E4" s="367"/>
      <c r="F4" s="367"/>
      <c r="G4" s="367"/>
      <c r="H4" s="367"/>
      <c r="I4" s="367"/>
      <c r="J4" s="367"/>
      <c r="K4" s="367"/>
      <c r="L4" s="367"/>
    </row>
    <row r="5" spans="1:12" ht="18" x14ac:dyDescent="0.25">
      <c r="A5" s="369" t="s">
        <v>698</v>
      </c>
      <c r="B5" s="369"/>
      <c r="C5" s="370"/>
      <c r="D5" s="370"/>
      <c r="E5" s="370"/>
      <c r="F5" s="370"/>
      <c r="G5" s="370"/>
      <c r="H5" s="370"/>
      <c r="I5" s="370"/>
      <c r="J5" s="370"/>
      <c r="K5" s="370"/>
      <c r="L5" s="370"/>
    </row>
    <row r="6" spans="1:12" ht="18" x14ac:dyDescent="0.25">
      <c r="A6" s="371"/>
      <c r="B6" s="371"/>
      <c r="C6" s="372"/>
      <c r="D6" s="372"/>
      <c r="E6" s="372"/>
      <c r="F6" s="372"/>
      <c r="G6" s="372"/>
      <c r="H6" s="372"/>
      <c r="I6" s="372"/>
      <c r="J6" s="372"/>
      <c r="K6" s="372"/>
      <c r="L6" s="372"/>
    </row>
    <row r="7" spans="1:12" ht="15.75" x14ac:dyDescent="0.25">
      <c r="A7" s="373" t="s">
        <v>699</v>
      </c>
      <c r="B7" s="373"/>
      <c r="C7" s="374" t="s">
        <v>700</v>
      </c>
    </row>
    <row r="8" spans="1:12" ht="15.75" x14ac:dyDescent="0.25">
      <c r="A8" s="373" t="s">
        <v>701</v>
      </c>
      <c r="B8" s="373"/>
      <c r="C8" s="374" t="s">
        <v>702</v>
      </c>
    </row>
    <row r="9" spans="1:12" ht="15.75" x14ac:dyDescent="0.25">
      <c r="A9" s="373" t="s">
        <v>703</v>
      </c>
      <c r="B9" s="373"/>
      <c r="C9" s="374" t="s">
        <v>704</v>
      </c>
    </row>
    <row r="10" spans="1:12" ht="13.5" x14ac:dyDescent="0.25">
      <c r="A10" s="373"/>
      <c r="B10" s="373"/>
    </row>
    <row r="11" spans="1:12" ht="18" x14ac:dyDescent="0.25">
      <c r="A11" s="373" t="s">
        <v>705</v>
      </c>
      <c r="B11" s="373"/>
      <c r="C11" s="375" t="s">
        <v>706</v>
      </c>
    </row>
    <row r="12" spans="1:12" ht="18" x14ac:dyDescent="0.25">
      <c r="A12" s="373"/>
      <c r="B12" s="373"/>
      <c r="C12" s="375"/>
    </row>
    <row r="13" spans="1:12" x14ac:dyDescent="0.2">
      <c r="C13" s="376" t="s">
        <v>707</v>
      </c>
      <c r="D13" s="377"/>
      <c r="E13" s="377"/>
      <c r="F13" s="377"/>
      <c r="G13" s="377"/>
      <c r="H13" s="377"/>
      <c r="I13" s="377"/>
      <c r="J13" s="377"/>
      <c r="K13" s="377"/>
    </row>
    <row r="14" spans="1:12" x14ac:dyDescent="0.2">
      <c r="C14" s="378"/>
      <c r="D14" s="377"/>
      <c r="E14" s="377"/>
      <c r="F14" s="377"/>
      <c r="G14" s="377"/>
      <c r="H14" s="377"/>
      <c r="I14" s="377"/>
      <c r="J14" s="377"/>
      <c r="K14" s="377"/>
    </row>
    <row r="15" spans="1:12" ht="13.5" thickBot="1" x14ac:dyDescent="0.25">
      <c r="C15" s="379"/>
      <c r="D15" s="380"/>
      <c r="E15" s="380"/>
      <c r="F15" s="380"/>
      <c r="G15" s="380"/>
      <c r="H15" s="380"/>
      <c r="I15" s="380"/>
      <c r="J15" s="380"/>
      <c r="K15" s="380"/>
    </row>
    <row r="16" spans="1:12" ht="16.5" thickBot="1" x14ac:dyDescent="0.3">
      <c r="F16" s="381" t="s">
        <v>708</v>
      </c>
      <c r="G16" s="382"/>
      <c r="H16" s="382"/>
      <c r="I16" s="383"/>
      <c r="J16" s="45">
        <f>SUM(L22,L34)</f>
        <v>0</v>
      </c>
      <c r="K16" s="46"/>
      <c r="L16" s="47"/>
    </row>
    <row r="18" spans="1:12" ht="28.9" customHeight="1" x14ac:dyDescent="0.2">
      <c r="C18" s="384" t="s">
        <v>709</v>
      </c>
      <c r="D18" s="385"/>
      <c r="E18" s="385"/>
      <c r="F18" s="385"/>
      <c r="G18" s="385"/>
      <c r="H18" s="385"/>
      <c r="I18" s="385"/>
      <c r="J18" s="385"/>
      <c r="K18" s="385"/>
      <c r="L18" s="386"/>
    </row>
    <row r="19" spans="1:12" x14ac:dyDescent="0.2">
      <c r="C19" s="387"/>
      <c r="D19" s="380"/>
      <c r="E19" s="380"/>
      <c r="F19" s="380"/>
      <c r="G19" s="380"/>
      <c r="H19" s="380"/>
      <c r="I19" s="380"/>
      <c r="J19" s="380"/>
      <c r="K19" s="380"/>
      <c r="L19" s="380"/>
    </row>
    <row r="20" spans="1:12" ht="38.25" x14ac:dyDescent="0.2">
      <c r="A20" s="388" t="s">
        <v>710</v>
      </c>
      <c r="B20" s="389" t="s">
        <v>711</v>
      </c>
      <c r="C20" s="390" t="s">
        <v>712</v>
      </c>
      <c r="D20" s="391" t="s">
        <v>713</v>
      </c>
      <c r="E20" s="392" t="s">
        <v>714</v>
      </c>
      <c r="F20" s="393" t="s">
        <v>715</v>
      </c>
      <c r="G20" s="393" t="s">
        <v>716</v>
      </c>
      <c r="H20" s="393" t="s">
        <v>717</v>
      </c>
      <c r="I20" s="393" t="s">
        <v>718</v>
      </c>
      <c r="J20" s="394" t="s">
        <v>719</v>
      </c>
      <c r="K20" s="393" t="s">
        <v>720</v>
      </c>
      <c r="L20" s="395" t="s">
        <v>721</v>
      </c>
    </row>
    <row r="21" spans="1:12" ht="13.5" x14ac:dyDescent="0.25">
      <c r="A21" s="396"/>
      <c r="B21" s="396"/>
      <c r="C21" s="397"/>
      <c r="D21" s="398"/>
      <c r="E21" s="399"/>
      <c r="F21" s="399"/>
      <c r="G21" s="400"/>
      <c r="H21" s="400"/>
      <c r="I21" s="400"/>
      <c r="J21" s="401"/>
      <c r="K21" s="402"/>
      <c r="L21" s="403"/>
    </row>
    <row r="22" spans="1:12" ht="13.5" x14ac:dyDescent="0.25">
      <c r="A22" s="2" t="s">
        <v>722</v>
      </c>
      <c r="B22" s="3"/>
      <c r="C22" s="3" t="s">
        <v>723</v>
      </c>
      <c r="D22" s="4"/>
      <c r="E22" s="5"/>
      <c r="F22" s="6"/>
      <c r="G22" s="6"/>
      <c r="H22" s="6"/>
      <c r="I22" s="6"/>
      <c r="J22" s="7"/>
      <c r="K22" s="6"/>
      <c r="L22" s="8">
        <f>SUM(K23:K32)</f>
        <v>0</v>
      </c>
    </row>
    <row r="23" spans="1:12" ht="16.149999999999999" customHeight="1" x14ac:dyDescent="0.2">
      <c r="A23" s="9" t="s">
        <v>724</v>
      </c>
      <c r="B23" s="10" t="s">
        <v>725</v>
      </c>
      <c r="C23" s="11" t="s">
        <v>726</v>
      </c>
      <c r="D23" s="12" t="s">
        <v>727</v>
      </c>
      <c r="E23" s="13">
        <v>55.6</v>
      </c>
      <c r="F23" s="38"/>
      <c r="G23" s="15">
        <f t="shared" ref="G23:G32" si="0">E23*F23</f>
        <v>0</v>
      </c>
      <c r="H23" s="14"/>
      <c r="I23" s="15">
        <f t="shared" ref="I23:I32" si="1">E23*H23</f>
        <v>0</v>
      </c>
      <c r="J23" s="42">
        <f t="shared" ref="J23:K32" si="2">+F23+H23</f>
        <v>0</v>
      </c>
      <c r="K23" s="16">
        <f t="shared" si="2"/>
        <v>0</v>
      </c>
      <c r="L23" s="17"/>
    </row>
    <row r="24" spans="1:12" ht="15.6" customHeight="1" x14ac:dyDescent="0.2">
      <c r="A24" s="18" t="s">
        <v>728</v>
      </c>
      <c r="B24" s="19" t="s">
        <v>729</v>
      </c>
      <c r="C24" s="20" t="s">
        <v>730</v>
      </c>
      <c r="D24" s="21" t="s">
        <v>731</v>
      </c>
      <c r="E24" s="22">
        <v>35</v>
      </c>
      <c r="F24" s="23"/>
      <c r="G24" s="24">
        <f>E24*F24</f>
        <v>0</v>
      </c>
      <c r="H24" s="23"/>
      <c r="I24" s="24">
        <f>E24*H24</f>
        <v>0</v>
      </c>
      <c r="J24" s="43">
        <f t="shared" si="2"/>
        <v>0</v>
      </c>
      <c r="K24" s="25">
        <f t="shared" si="2"/>
        <v>0</v>
      </c>
      <c r="L24" s="26"/>
    </row>
    <row r="25" spans="1:12" ht="15.6" customHeight="1" x14ac:dyDescent="0.2">
      <c r="A25" s="18" t="s">
        <v>732</v>
      </c>
      <c r="B25" s="19" t="s">
        <v>729</v>
      </c>
      <c r="C25" s="20" t="s">
        <v>733</v>
      </c>
      <c r="D25" s="21" t="s">
        <v>731</v>
      </c>
      <c r="E25" s="22">
        <v>35</v>
      </c>
      <c r="F25" s="23"/>
      <c r="G25" s="24">
        <f>E25*F25</f>
        <v>0</v>
      </c>
      <c r="H25" s="23"/>
      <c r="I25" s="24">
        <f>E25*H25</f>
        <v>0</v>
      </c>
      <c r="J25" s="43">
        <f t="shared" si="2"/>
        <v>0</v>
      </c>
      <c r="K25" s="25">
        <f t="shared" si="2"/>
        <v>0</v>
      </c>
      <c r="L25" s="26"/>
    </row>
    <row r="26" spans="1:12" ht="16.149999999999999" customHeight="1" x14ac:dyDescent="0.2">
      <c r="A26" s="18" t="s">
        <v>734</v>
      </c>
      <c r="B26" s="19" t="s">
        <v>735</v>
      </c>
      <c r="C26" s="20" t="s">
        <v>736</v>
      </c>
      <c r="D26" s="21" t="s">
        <v>727</v>
      </c>
      <c r="E26" s="22">
        <v>8.3000000000000007</v>
      </c>
      <c r="F26" s="23"/>
      <c r="G26" s="24">
        <f t="shared" si="0"/>
        <v>0</v>
      </c>
      <c r="H26" s="23"/>
      <c r="I26" s="24">
        <f t="shared" si="1"/>
        <v>0</v>
      </c>
      <c r="J26" s="43">
        <f t="shared" si="2"/>
        <v>0</v>
      </c>
      <c r="K26" s="25">
        <f t="shared" si="2"/>
        <v>0</v>
      </c>
      <c r="L26" s="26"/>
    </row>
    <row r="27" spans="1:12" ht="13.9" customHeight="1" x14ac:dyDescent="0.2">
      <c r="A27" s="18" t="s">
        <v>737</v>
      </c>
      <c r="B27" s="19" t="s">
        <v>738</v>
      </c>
      <c r="C27" s="20" t="s">
        <v>739</v>
      </c>
      <c r="D27" s="21" t="s">
        <v>727</v>
      </c>
      <c r="E27" s="22">
        <v>16.5</v>
      </c>
      <c r="F27" s="23"/>
      <c r="G27" s="24">
        <f t="shared" si="0"/>
        <v>0</v>
      </c>
      <c r="H27" s="23"/>
      <c r="I27" s="24">
        <f t="shared" si="1"/>
        <v>0</v>
      </c>
      <c r="J27" s="43">
        <f t="shared" si="2"/>
        <v>0</v>
      </c>
      <c r="K27" s="25">
        <f t="shared" si="2"/>
        <v>0</v>
      </c>
      <c r="L27" s="26"/>
    </row>
    <row r="28" spans="1:12" ht="13.9" customHeight="1" x14ac:dyDescent="0.2">
      <c r="A28" s="18" t="s">
        <v>740</v>
      </c>
      <c r="B28" s="19" t="s">
        <v>741</v>
      </c>
      <c r="C28" s="20" t="s">
        <v>742</v>
      </c>
      <c r="D28" s="21" t="s">
        <v>727</v>
      </c>
      <c r="E28" s="22">
        <v>30.8</v>
      </c>
      <c r="F28" s="23"/>
      <c r="G28" s="24">
        <f t="shared" si="0"/>
        <v>0</v>
      </c>
      <c r="H28" s="23"/>
      <c r="I28" s="24">
        <f t="shared" si="1"/>
        <v>0</v>
      </c>
      <c r="J28" s="43">
        <f t="shared" si="2"/>
        <v>0</v>
      </c>
      <c r="K28" s="25">
        <f t="shared" si="2"/>
        <v>0</v>
      </c>
      <c r="L28" s="26"/>
    </row>
    <row r="29" spans="1:12" ht="30.6" customHeight="1" x14ac:dyDescent="0.2">
      <c r="A29" s="18" t="s">
        <v>743</v>
      </c>
      <c r="B29" s="19" t="s">
        <v>741</v>
      </c>
      <c r="C29" s="20" t="s">
        <v>744</v>
      </c>
      <c r="D29" s="21" t="s">
        <v>727</v>
      </c>
      <c r="E29" s="22">
        <v>30.8</v>
      </c>
      <c r="F29" s="23"/>
      <c r="G29" s="24">
        <f t="shared" si="0"/>
        <v>0</v>
      </c>
      <c r="H29" s="23"/>
      <c r="I29" s="24">
        <f t="shared" si="1"/>
        <v>0</v>
      </c>
      <c r="J29" s="43">
        <f t="shared" si="2"/>
        <v>0</v>
      </c>
      <c r="K29" s="25">
        <f t="shared" si="2"/>
        <v>0</v>
      </c>
      <c r="L29" s="26"/>
    </row>
    <row r="30" spans="1:12" ht="31.15" customHeight="1" x14ac:dyDescent="0.2">
      <c r="A30" s="18" t="s">
        <v>745</v>
      </c>
      <c r="B30" s="19" t="s">
        <v>746</v>
      </c>
      <c r="C30" s="20" t="s">
        <v>747</v>
      </c>
      <c r="D30" s="21" t="s">
        <v>727</v>
      </c>
      <c r="E30" s="22">
        <v>24.8</v>
      </c>
      <c r="F30" s="23"/>
      <c r="G30" s="24">
        <f t="shared" si="0"/>
        <v>0</v>
      </c>
      <c r="H30" s="23"/>
      <c r="I30" s="24">
        <f t="shared" si="1"/>
        <v>0</v>
      </c>
      <c r="J30" s="43">
        <f t="shared" si="2"/>
        <v>0</v>
      </c>
      <c r="K30" s="25">
        <f t="shared" si="2"/>
        <v>0</v>
      </c>
      <c r="L30" s="26"/>
    </row>
    <row r="31" spans="1:12" ht="28.9" customHeight="1" x14ac:dyDescent="0.2">
      <c r="A31" s="18" t="s">
        <v>748</v>
      </c>
      <c r="B31" s="19" t="s">
        <v>746</v>
      </c>
      <c r="C31" s="20" t="s">
        <v>749</v>
      </c>
      <c r="D31" s="21" t="s">
        <v>727</v>
      </c>
      <c r="E31" s="22">
        <v>124</v>
      </c>
      <c r="F31" s="23"/>
      <c r="G31" s="24">
        <f t="shared" si="0"/>
        <v>0</v>
      </c>
      <c r="H31" s="23"/>
      <c r="I31" s="24">
        <f t="shared" si="1"/>
        <v>0</v>
      </c>
      <c r="J31" s="43">
        <f t="shared" si="2"/>
        <v>0</v>
      </c>
      <c r="K31" s="25">
        <f t="shared" si="2"/>
        <v>0</v>
      </c>
      <c r="L31" s="26"/>
    </row>
    <row r="32" spans="1:12" ht="16.899999999999999" customHeight="1" x14ac:dyDescent="0.2">
      <c r="A32" s="18" t="s">
        <v>750</v>
      </c>
      <c r="B32" s="19" t="s">
        <v>746</v>
      </c>
      <c r="C32" s="20" t="s">
        <v>751</v>
      </c>
      <c r="D32" s="21" t="s">
        <v>727</v>
      </c>
      <c r="E32" s="22">
        <v>24.8</v>
      </c>
      <c r="F32" s="23"/>
      <c r="G32" s="24">
        <f t="shared" si="0"/>
        <v>0</v>
      </c>
      <c r="H32" s="23"/>
      <c r="I32" s="24">
        <f t="shared" si="1"/>
        <v>0</v>
      </c>
      <c r="J32" s="44">
        <f t="shared" si="2"/>
        <v>0</v>
      </c>
      <c r="K32" s="25">
        <f t="shared" si="2"/>
        <v>0</v>
      </c>
      <c r="L32" s="26"/>
    </row>
    <row r="33" spans="1:12" x14ac:dyDescent="0.2">
      <c r="A33" s="27"/>
      <c r="B33" s="28"/>
      <c r="C33" s="29"/>
      <c r="D33" s="12"/>
      <c r="E33" s="13"/>
      <c r="F33" s="30"/>
      <c r="G33" s="30"/>
      <c r="H33" s="30"/>
      <c r="I33" s="30"/>
      <c r="J33" s="31"/>
      <c r="K33" s="32"/>
      <c r="L33" s="33"/>
    </row>
    <row r="34" spans="1:12" ht="13.5" x14ac:dyDescent="0.25">
      <c r="A34" s="2" t="s">
        <v>752</v>
      </c>
      <c r="B34" s="3"/>
      <c r="C34" s="3" t="s">
        <v>753</v>
      </c>
      <c r="D34" s="4"/>
      <c r="E34" s="34"/>
      <c r="F34" s="6"/>
      <c r="G34" s="6"/>
      <c r="H34" s="6"/>
      <c r="I34" s="6"/>
      <c r="J34" s="7"/>
      <c r="K34" s="6"/>
      <c r="L34" s="8">
        <f>SUM(K35:K48)</f>
        <v>0</v>
      </c>
    </row>
    <row r="35" spans="1:12" ht="17.45" customHeight="1" x14ac:dyDescent="0.2">
      <c r="A35" s="35" t="s">
        <v>754</v>
      </c>
      <c r="B35" s="19" t="s">
        <v>755</v>
      </c>
      <c r="C35" s="36" t="s">
        <v>756</v>
      </c>
      <c r="D35" s="21" t="s">
        <v>146</v>
      </c>
      <c r="E35" s="37">
        <v>6</v>
      </c>
      <c r="F35" s="23"/>
      <c r="G35" s="24">
        <f t="shared" ref="G35:G46" si="3">E35*F35</f>
        <v>0</v>
      </c>
      <c r="H35" s="23"/>
      <c r="I35" s="24">
        <f t="shared" ref="I35:I46" si="4">E35*H35</f>
        <v>0</v>
      </c>
      <c r="J35" s="43">
        <f>F35+H35</f>
        <v>0</v>
      </c>
      <c r="K35" s="25">
        <f t="shared" ref="K35:K46" si="5">+G35+I35</f>
        <v>0</v>
      </c>
      <c r="L35" s="17"/>
    </row>
    <row r="36" spans="1:12" ht="16.149999999999999" customHeight="1" x14ac:dyDescent="0.2">
      <c r="A36" s="18" t="s">
        <v>757</v>
      </c>
      <c r="B36" s="19" t="s">
        <v>755</v>
      </c>
      <c r="C36" s="36" t="s">
        <v>758</v>
      </c>
      <c r="D36" s="21" t="s">
        <v>146</v>
      </c>
      <c r="E36" s="37">
        <v>60</v>
      </c>
      <c r="F36" s="23"/>
      <c r="G36" s="24">
        <f t="shared" si="3"/>
        <v>0</v>
      </c>
      <c r="H36" s="23"/>
      <c r="I36" s="24">
        <f t="shared" si="4"/>
        <v>0</v>
      </c>
      <c r="J36" s="43">
        <f>F36+H36</f>
        <v>0</v>
      </c>
      <c r="K36" s="25">
        <f t="shared" si="5"/>
        <v>0</v>
      </c>
      <c r="L36" s="26"/>
    </row>
    <row r="37" spans="1:12" ht="16.899999999999999" customHeight="1" x14ac:dyDescent="0.2">
      <c r="A37" s="18" t="s">
        <v>759</v>
      </c>
      <c r="B37" s="19" t="s">
        <v>760</v>
      </c>
      <c r="C37" s="36" t="s">
        <v>761</v>
      </c>
      <c r="D37" s="21" t="s">
        <v>355</v>
      </c>
      <c r="E37" s="37">
        <v>1</v>
      </c>
      <c r="F37" s="23"/>
      <c r="G37" s="24">
        <f t="shared" si="3"/>
        <v>0</v>
      </c>
      <c r="H37" s="23"/>
      <c r="I37" s="24">
        <f t="shared" si="4"/>
        <v>0</v>
      </c>
      <c r="J37" s="43">
        <f t="shared" ref="J37:J43" si="6">F37+H37</f>
        <v>0</v>
      </c>
      <c r="K37" s="25">
        <f t="shared" si="5"/>
        <v>0</v>
      </c>
      <c r="L37" s="26"/>
    </row>
    <row r="38" spans="1:12" ht="42" customHeight="1" x14ac:dyDescent="0.2">
      <c r="A38" s="18" t="s">
        <v>762</v>
      </c>
      <c r="B38" s="19" t="s">
        <v>763</v>
      </c>
      <c r="C38" s="36" t="s">
        <v>764</v>
      </c>
      <c r="D38" s="21" t="s">
        <v>765</v>
      </c>
      <c r="E38" s="37">
        <v>1</v>
      </c>
      <c r="F38" s="23"/>
      <c r="G38" s="24">
        <f t="shared" si="3"/>
        <v>0</v>
      </c>
      <c r="H38" s="23"/>
      <c r="I38" s="24">
        <f t="shared" si="4"/>
        <v>0</v>
      </c>
      <c r="J38" s="43">
        <f t="shared" si="6"/>
        <v>0</v>
      </c>
      <c r="K38" s="25">
        <f t="shared" si="5"/>
        <v>0</v>
      </c>
      <c r="L38" s="26"/>
    </row>
    <row r="39" spans="1:12" ht="30.6" customHeight="1" x14ac:dyDescent="0.2">
      <c r="A39" s="18" t="s">
        <v>766</v>
      </c>
      <c r="B39" s="19" t="s">
        <v>767</v>
      </c>
      <c r="C39" s="36" t="s">
        <v>768</v>
      </c>
      <c r="D39" s="21" t="s">
        <v>765</v>
      </c>
      <c r="E39" s="37">
        <v>1</v>
      </c>
      <c r="F39" s="23"/>
      <c r="G39" s="24">
        <f>E39*F39</f>
        <v>0</v>
      </c>
      <c r="H39" s="23"/>
      <c r="I39" s="24">
        <f>E39*H39</f>
        <v>0</v>
      </c>
      <c r="J39" s="43">
        <f>F39+H39</f>
        <v>0</v>
      </c>
      <c r="K39" s="25">
        <f>+G39+I39</f>
        <v>0</v>
      </c>
      <c r="L39" s="26"/>
    </row>
    <row r="40" spans="1:12" ht="27.6" customHeight="1" x14ac:dyDescent="0.2">
      <c r="A40" s="18" t="s">
        <v>769</v>
      </c>
      <c r="B40" s="19" t="s">
        <v>770</v>
      </c>
      <c r="C40" s="36" t="s">
        <v>771</v>
      </c>
      <c r="D40" s="21" t="s">
        <v>765</v>
      </c>
      <c r="E40" s="37">
        <v>1</v>
      </c>
      <c r="F40" s="23"/>
      <c r="G40" s="24">
        <f t="shared" si="3"/>
        <v>0</v>
      </c>
      <c r="H40" s="23"/>
      <c r="I40" s="24">
        <f t="shared" si="4"/>
        <v>0</v>
      </c>
      <c r="J40" s="43">
        <f t="shared" si="6"/>
        <v>0</v>
      </c>
      <c r="K40" s="25">
        <f t="shared" si="5"/>
        <v>0</v>
      </c>
      <c r="L40" s="26"/>
    </row>
    <row r="41" spans="1:12" ht="16.899999999999999" customHeight="1" x14ac:dyDescent="0.2">
      <c r="A41" s="18" t="s">
        <v>772</v>
      </c>
      <c r="B41" s="19"/>
      <c r="C41" s="36" t="s">
        <v>773</v>
      </c>
      <c r="D41" s="21" t="s">
        <v>146</v>
      </c>
      <c r="E41" s="37">
        <v>70</v>
      </c>
      <c r="F41" s="23"/>
      <c r="G41" s="24">
        <f t="shared" si="3"/>
        <v>0</v>
      </c>
      <c r="H41" s="23"/>
      <c r="I41" s="24">
        <f t="shared" si="4"/>
        <v>0</v>
      </c>
      <c r="J41" s="43">
        <f t="shared" si="6"/>
        <v>0</v>
      </c>
      <c r="K41" s="25">
        <f t="shared" si="5"/>
        <v>0</v>
      </c>
      <c r="L41" s="26"/>
    </row>
    <row r="42" spans="1:12" ht="19.149999999999999" customHeight="1" x14ac:dyDescent="0.2">
      <c r="A42" s="18" t="s">
        <v>774</v>
      </c>
      <c r="B42" s="19"/>
      <c r="C42" s="36" t="s">
        <v>775</v>
      </c>
      <c r="D42" s="21" t="s">
        <v>355</v>
      </c>
      <c r="E42" s="37">
        <v>1</v>
      </c>
      <c r="F42" s="23"/>
      <c r="G42" s="24">
        <f t="shared" si="3"/>
        <v>0</v>
      </c>
      <c r="H42" s="23"/>
      <c r="I42" s="24">
        <f t="shared" si="4"/>
        <v>0</v>
      </c>
      <c r="J42" s="43">
        <f t="shared" si="6"/>
        <v>0</v>
      </c>
      <c r="K42" s="25">
        <f t="shared" si="5"/>
        <v>0</v>
      </c>
      <c r="L42" s="26"/>
    </row>
    <row r="43" spans="1:12" ht="19.899999999999999" customHeight="1" x14ac:dyDescent="0.2">
      <c r="A43" s="18" t="s">
        <v>776</v>
      </c>
      <c r="B43" s="19"/>
      <c r="C43" s="20" t="s">
        <v>777</v>
      </c>
      <c r="D43" s="21" t="s">
        <v>727</v>
      </c>
      <c r="E43" s="22">
        <v>0.2</v>
      </c>
      <c r="F43" s="23"/>
      <c r="G43" s="24">
        <f t="shared" si="3"/>
        <v>0</v>
      </c>
      <c r="H43" s="23"/>
      <c r="I43" s="24">
        <f t="shared" si="4"/>
        <v>0</v>
      </c>
      <c r="J43" s="43">
        <f t="shared" si="6"/>
        <v>0</v>
      </c>
      <c r="K43" s="25">
        <f t="shared" si="5"/>
        <v>0</v>
      </c>
      <c r="L43" s="26"/>
    </row>
    <row r="44" spans="1:12" ht="18" customHeight="1" x14ac:dyDescent="0.2">
      <c r="A44" s="18" t="s">
        <v>778</v>
      </c>
      <c r="B44" s="19"/>
      <c r="C44" s="20" t="s">
        <v>779</v>
      </c>
      <c r="D44" s="21" t="s">
        <v>731</v>
      </c>
      <c r="E44" s="22">
        <v>1</v>
      </c>
      <c r="F44" s="23"/>
      <c r="G44" s="24">
        <f t="shared" si="3"/>
        <v>0</v>
      </c>
      <c r="H44" s="23"/>
      <c r="I44" s="24">
        <f t="shared" si="4"/>
        <v>0</v>
      </c>
      <c r="J44" s="43">
        <f>+F44+H44</f>
        <v>0</v>
      </c>
      <c r="K44" s="25">
        <f t="shared" si="5"/>
        <v>0</v>
      </c>
      <c r="L44" s="26"/>
    </row>
    <row r="45" spans="1:12" ht="18" customHeight="1" x14ac:dyDescent="0.2">
      <c r="A45" s="18" t="s">
        <v>780</v>
      </c>
      <c r="B45" s="19"/>
      <c r="C45" s="20" t="s">
        <v>781</v>
      </c>
      <c r="D45" s="21" t="s">
        <v>146</v>
      </c>
      <c r="E45" s="22">
        <v>66</v>
      </c>
      <c r="F45" s="23"/>
      <c r="G45" s="24">
        <f t="shared" si="3"/>
        <v>0</v>
      </c>
      <c r="H45" s="23"/>
      <c r="I45" s="24">
        <f t="shared" si="4"/>
        <v>0</v>
      </c>
      <c r="J45" s="43">
        <f>F45+H45</f>
        <v>0</v>
      </c>
      <c r="K45" s="25">
        <f t="shared" si="5"/>
        <v>0</v>
      </c>
      <c r="L45" s="26"/>
    </row>
    <row r="46" spans="1:12" ht="28.15" customHeight="1" x14ac:dyDescent="0.2">
      <c r="A46" s="18" t="s">
        <v>782</v>
      </c>
      <c r="B46" s="19"/>
      <c r="C46" s="20" t="s">
        <v>783</v>
      </c>
      <c r="D46" s="21" t="s">
        <v>765</v>
      </c>
      <c r="E46" s="22">
        <v>1</v>
      </c>
      <c r="F46" s="23"/>
      <c r="G46" s="24">
        <f t="shared" si="3"/>
        <v>0</v>
      </c>
      <c r="H46" s="23"/>
      <c r="I46" s="24">
        <f t="shared" si="4"/>
        <v>0</v>
      </c>
      <c r="J46" s="43">
        <f>F46+H46</f>
        <v>0</v>
      </c>
      <c r="K46" s="25">
        <f t="shared" si="5"/>
        <v>0</v>
      </c>
      <c r="L46" s="26"/>
    </row>
    <row r="47" spans="1:12" ht="16.149999999999999" customHeight="1" x14ac:dyDescent="0.2">
      <c r="A47" s="18" t="s">
        <v>784</v>
      </c>
      <c r="B47" s="19"/>
      <c r="C47" s="20" t="s">
        <v>785</v>
      </c>
      <c r="D47" s="21" t="s">
        <v>146</v>
      </c>
      <c r="E47" s="22">
        <v>66</v>
      </c>
      <c r="F47" s="23"/>
      <c r="G47" s="24">
        <f>E47*F47</f>
        <v>0</v>
      </c>
      <c r="H47" s="23"/>
      <c r="I47" s="24">
        <f>E47*H47</f>
        <v>0</v>
      </c>
      <c r="J47" s="43">
        <f>F47+H47</f>
        <v>0</v>
      </c>
      <c r="K47" s="25">
        <f>+G47+I47</f>
        <v>0</v>
      </c>
      <c r="L47" s="26"/>
    </row>
    <row r="48" spans="1:12" ht="18.600000000000001" customHeight="1" x14ac:dyDescent="0.2">
      <c r="A48" s="18" t="s">
        <v>786</v>
      </c>
      <c r="B48" s="19"/>
      <c r="C48" s="20" t="s">
        <v>787</v>
      </c>
      <c r="D48" s="21" t="s">
        <v>213</v>
      </c>
      <c r="E48" s="22">
        <v>0.3</v>
      </c>
      <c r="F48" s="23"/>
      <c r="G48" s="24">
        <f>E48*F48</f>
        <v>0</v>
      </c>
      <c r="H48" s="23"/>
      <c r="I48" s="24">
        <f>E48*H48</f>
        <v>0</v>
      </c>
      <c r="J48" s="43">
        <f>+F48+H48</f>
        <v>0</v>
      </c>
      <c r="K48" s="25">
        <f>+G48+I48</f>
        <v>0</v>
      </c>
      <c r="L48" s="26"/>
    </row>
    <row r="49" spans="1:12" x14ac:dyDescent="0.2">
      <c r="A49" s="27"/>
      <c r="B49" s="28"/>
      <c r="C49" s="29"/>
      <c r="D49" s="12"/>
      <c r="E49" s="13"/>
      <c r="F49" s="30"/>
      <c r="G49" s="30"/>
      <c r="H49" s="30"/>
      <c r="I49" s="30"/>
      <c r="J49" s="31"/>
      <c r="K49" s="32"/>
      <c r="L49" s="26"/>
    </row>
    <row r="50" spans="1:12" x14ac:dyDescent="0.2">
      <c r="A50" s="404"/>
      <c r="B50" s="404"/>
      <c r="C50" s="405"/>
      <c r="D50" s="404"/>
      <c r="E50" s="406"/>
      <c r="F50" s="404"/>
      <c r="G50" s="404"/>
      <c r="H50" s="404"/>
      <c r="I50" s="404"/>
      <c r="J50" s="404"/>
      <c r="K50" s="404"/>
      <c r="L50" s="407"/>
    </row>
    <row r="51" spans="1:12" x14ac:dyDescent="0.2">
      <c r="A51" s="404"/>
      <c r="B51" s="404"/>
      <c r="C51" s="405"/>
      <c r="D51" s="404"/>
      <c r="E51" s="406"/>
      <c r="F51" s="404"/>
      <c r="G51" s="404"/>
      <c r="H51" s="404"/>
      <c r="I51" s="404"/>
      <c r="J51" s="404"/>
      <c r="K51" s="404"/>
      <c r="L51" s="405"/>
    </row>
    <row r="52" spans="1:12" x14ac:dyDescent="0.2">
      <c r="A52" s="404"/>
      <c r="B52" s="404"/>
      <c r="C52" s="405"/>
      <c r="D52" s="404"/>
      <c r="E52" s="406"/>
      <c r="F52" s="404"/>
      <c r="G52" s="404"/>
      <c r="H52" s="404"/>
      <c r="I52" s="404"/>
      <c r="J52" s="404"/>
      <c r="K52" s="404"/>
      <c r="L52" s="405"/>
    </row>
    <row r="53" spans="1:12" x14ac:dyDescent="0.2">
      <c r="A53" s="404"/>
      <c r="B53" s="404"/>
      <c r="C53" s="405"/>
      <c r="D53" s="404"/>
      <c r="E53" s="406"/>
      <c r="F53" s="404"/>
      <c r="G53" s="404"/>
      <c r="H53" s="404"/>
      <c r="I53" s="404"/>
      <c r="J53" s="404"/>
      <c r="K53" s="404"/>
      <c r="L53" s="405"/>
    </row>
    <row r="54" spans="1:12" x14ac:dyDescent="0.2">
      <c r="A54" s="404"/>
      <c r="B54" s="404"/>
      <c r="C54" s="405"/>
      <c r="D54" s="404"/>
      <c r="E54" s="406"/>
      <c r="F54" s="404"/>
      <c r="G54" s="404"/>
      <c r="H54" s="404"/>
      <c r="I54" s="404"/>
      <c r="J54" s="404"/>
      <c r="K54" s="404"/>
      <c r="L54" s="405"/>
    </row>
    <row r="55" spans="1:12" x14ac:dyDescent="0.2">
      <c r="A55" s="404"/>
      <c r="B55" s="404"/>
      <c r="C55" s="405"/>
      <c r="D55" s="405"/>
      <c r="E55" s="408"/>
      <c r="F55" s="405"/>
      <c r="G55" s="405"/>
      <c r="H55" s="405"/>
      <c r="I55" s="405"/>
      <c r="J55" s="405"/>
      <c r="K55" s="405"/>
      <c r="L55" s="405"/>
    </row>
    <row r="56" spans="1:12" x14ac:dyDescent="0.2">
      <c r="A56" s="404"/>
      <c r="B56" s="404"/>
      <c r="C56" s="405"/>
      <c r="D56" s="405"/>
      <c r="E56" s="408"/>
      <c r="F56" s="405"/>
      <c r="G56" s="405"/>
      <c r="H56" s="405"/>
      <c r="I56" s="405"/>
      <c r="J56" s="405"/>
      <c r="K56" s="405"/>
      <c r="L56" s="405"/>
    </row>
    <row r="57" spans="1:12" x14ac:dyDescent="0.2">
      <c r="A57" s="404"/>
      <c r="B57" s="404"/>
      <c r="C57" s="405"/>
      <c r="D57" s="405"/>
      <c r="E57" s="408"/>
      <c r="F57" s="405"/>
      <c r="G57" s="405"/>
      <c r="H57" s="405"/>
      <c r="I57" s="405"/>
      <c r="J57" s="405"/>
      <c r="K57" s="405"/>
      <c r="L57" s="405"/>
    </row>
    <row r="58" spans="1:12" x14ac:dyDescent="0.2">
      <c r="A58" s="404"/>
      <c r="B58" s="404"/>
      <c r="C58" s="405"/>
      <c r="D58" s="405"/>
      <c r="E58" s="408"/>
      <c r="F58" s="405"/>
      <c r="G58" s="405"/>
      <c r="H58" s="405"/>
      <c r="I58" s="405"/>
      <c r="J58" s="405"/>
      <c r="K58" s="405"/>
      <c r="L58" s="405"/>
    </row>
    <row r="59" spans="1:12" x14ac:dyDescent="0.2">
      <c r="A59" s="404"/>
      <c r="B59" s="404"/>
      <c r="C59" s="405"/>
      <c r="D59" s="405"/>
      <c r="E59" s="408"/>
      <c r="F59" s="405"/>
      <c r="G59" s="405"/>
      <c r="H59" s="405"/>
      <c r="I59" s="405"/>
      <c r="J59" s="405"/>
      <c r="K59" s="405"/>
      <c r="L59" s="405"/>
    </row>
    <row r="60" spans="1:12" x14ac:dyDescent="0.2">
      <c r="A60" s="404"/>
      <c r="B60" s="404"/>
      <c r="C60" s="405"/>
      <c r="D60" s="405"/>
      <c r="E60" s="408"/>
      <c r="F60" s="405"/>
      <c r="G60" s="405"/>
      <c r="H60" s="405"/>
      <c r="I60" s="405"/>
      <c r="J60" s="405"/>
      <c r="K60" s="405"/>
      <c r="L60" s="405"/>
    </row>
    <row r="61" spans="1:12" x14ac:dyDescent="0.2">
      <c r="A61" s="409"/>
      <c r="B61" s="409"/>
      <c r="E61" s="410"/>
    </row>
    <row r="62" spans="1:12" x14ac:dyDescent="0.2">
      <c r="E62" s="410"/>
    </row>
    <row r="63" spans="1:12" x14ac:dyDescent="0.2">
      <c r="E63" s="410"/>
    </row>
    <row r="64" spans="1:12" x14ac:dyDescent="0.2">
      <c r="E64" s="410"/>
    </row>
    <row r="65" spans="5:5" x14ac:dyDescent="0.2">
      <c r="E65" s="410"/>
    </row>
    <row r="66" spans="5:5" x14ac:dyDescent="0.2">
      <c r="E66" s="410"/>
    </row>
    <row r="67" spans="5:5" x14ac:dyDescent="0.2">
      <c r="E67" s="410"/>
    </row>
    <row r="68" spans="5:5" x14ac:dyDescent="0.2">
      <c r="E68" s="410"/>
    </row>
    <row r="69" spans="5:5" x14ac:dyDescent="0.2">
      <c r="E69" s="410"/>
    </row>
    <row r="70" spans="5:5" x14ac:dyDescent="0.2">
      <c r="E70" s="410"/>
    </row>
    <row r="71" spans="5:5" x14ac:dyDescent="0.2">
      <c r="E71" s="410"/>
    </row>
    <row r="72" spans="5:5" x14ac:dyDescent="0.2">
      <c r="E72" s="410"/>
    </row>
    <row r="73" spans="5:5" x14ac:dyDescent="0.2">
      <c r="E73" s="410"/>
    </row>
    <row r="74" spans="5:5" x14ac:dyDescent="0.2">
      <c r="E74" s="410"/>
    </row>
    <row r="75" spans="5:5" x14ac:dyDescent="0.2">
      <c r="E75" s="410"/>
    </row>
    <row r="76" spans="5:5" x14ac:dyDescent="0.2">
      <c r="E76" s="410"/>
    </row>
    <row r="77" spans="5:5" x14ac:dyDescent="0.2">
      <c r="E77" s="410"/>
    </row>
    <row r="78" spans="5:5" x14ac:dyDescent="0.2">
      <c r="E78" s="410"/>
    </row>
    <row r="79" spans="5:5" x14ac:dyDescent="0.2">
      <c r="E79" s="410"/>
    </row>
    <row r="80" spans="5:5" x14ac:dyDescent="0.2">
      <c r="E80" s="410"/>
    </row>
    <row r="81" spans="5:5" x14ac:dyDescent="0.2">
      <c r="E81" s="410"/>
    </row>
    <row r="82" spans="5:5" x14ac:dyDescent="0.2">
      <c r="E82" s="410"/>
    </row>
  </sheetData>
  <sheetProtection algorithmName="SHA-512" hashValue="7JKG3U2anjn0r1RRqwXbiRrnn+qqv4G7rsY0Mic92rzojiw8fb1ZDSbslcdd/Ls4jwv/bcUWVIz9j8dnBz/BDw==" saltValue="S54mjdBeErRBhRbZRqrfng==" spinCount="100000" sheet="1" objects="1" scenarios="1" selectLockedCells="1"/>
  <mergeCells count="7">
    <mergeCell ref="C18:L18"/>
    <mergeCell ref="A4:L4"/>
    <mergeCell ref="A5:L5"/>
    <mergeCell ref="C13:K13"/>
    <mergeCell ref="C14:K14"/>
    <mergeCell ref="F16:I16"/>
    <mergeCell ref="J16:L16"/>
  </mergeCells>
  <pageMargins left="0.7" right="0.7" top="0.78740157499999996" bottom="0.78740157499999996" header="0.3" footer="0.3"/>
  <pageSetup paperSize="9" scale="7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4993"/>
  <sheetViews>
    <sheetView workbookViewId="0">
      <selection activeCell="J32" sqref="J32"/>
    </sheetView>
  </sheetViews>
  <sheetFormatPr defaultColWidth="9.1640625" defaultRowHeight="11.25" outlineLevelRow="2" x14ac:dyDescent="0.2"/>
  <cols>
    <col min="1" max="1" width="4.5" style="1" customWidth="1"/>
    <col min="2" max="2" width="16" style="420" bestFit="1" customWidth="1"/>
    <col min="3" max="3" width="49.33203125" style="420" customWidth="1"/>
    <col min="4" max="4" width="6.33203125" style="1" customWidth="1"/>
    <col min="5" max="5" width="13.5" style="1" customWidth="1"/>
    <col min="6" max="6" width="12.6640625" style="1" customWidth="1"/>
    <col min="7" max="7" width="16.33203125" style="1" customWidth="1"/>
    <col min="8" max="10" width="9.1640625" style="1"/>
    <col min="11" max="11" width="11.6640625" style="1" customWidth="1"/>
    <col min="12" max="13" width="11.6640625" style="1" hidden="1" customWidth="1"/>
    <col min="14" max="21" width="11.6640625" style="1" customWidth="1"/>
    <col min="22" max="16384" width="9.1640625" style="1"/>
  </cols>
  <sheetData>
    <row r="1" spans="1:40" ht="15.75" customHeight="1" x14ac:dyDescent="0.25">
      <c r="A1" s="411" t="s">
        <v>788</v>
      </c>
      <c r="B1" s="411"/>
      <c r="C1" s="411"/>
      <c r="D1" s="411"/>
      <c r="E1" s="411"/>
      <c r="F1" s="411"/>
      <c r="G1" s="411"/>
      <c r="H1" s="412"/>
      <c r="I1" s="412"/>
    </row>
    <row r="2" spans="1:40" ht="24.95" customHeight="1" x14ac:dyDescent="0.2">
      <c r="A2" s="413" t="s">
        <v>789</v>
      </c>
      <c r="B2" s="414" t="str">
        <f>[1]Stavba!CisloStavby</f>
        <v>0001</v>
      </c>
      <c r="C2" s="415" t="str">
        <f>[1]Stavba!NazevStavby</f>
        <v xml:space="preserve">ZŠ - Bílá , Rekonstrukce </v>
      </c>
      <c r="D2" s="415"/>
      <c r="E2" s="415"/>
      <c r="F2" s="415"/>
      <c r="G2" s="415"/>
      <c r="H2" s="412"/>
    </row>
    <row r="3" spans="1:40" ht="24.95" customHeight="1" x14ac:dyDescent="0.2">
      <c r="A3" s="413" t="s">
        <v>790</v>
      </c>
      <c r="B3" s="414" t="str">
        <f>cisloobjektu</f>
        <v>20.014</v>
      </c>
      <c r="C3" s="416" t="str">
        <f>[1]Stavba!E3</f>
        <v xml:space="preserve">ZŠ Bílá, </v>
      </c>
      <c r="D3" s="415"/>
      <c r="E3" s="415"/>
      <c r="F3" s="415"/>
      <c r="G3" s="415"/>
      <c r="H3" s="412"/>
      <c r="I3" s="412"/>
    </row>
    <row r="4" spans="1:40" ht="24.95" customHeight="1" x14ac:dyDescent="0.2">
      <c r="A4" s="417" t="s">
        <v>791</v>
      </c>
      <c r="B4" s="418" t="str">
        <f>CisloStavebnihoRozpoctu</f>
        <v>02</v>
      </c>
      <c r="C4" s="419" t="str">
        <f>NazevStavebnihoRozpoctu</f>
        <v>rozpočet projektu</v>
      </c>
      <c r="D4" s="419"/>
      <c r="E4" s="419"/>
      <c r="F4" s="419"/>
      <c r="G4" s="419"/>
      <c r="H4" s="412"/>
    </row>
    <row r="5" spans="1:40" ht="12.75" x14ac:dyDescent="0.2">
      <c r="D5" s="421"/>
      <c r="H5" s="412"/>
      <c r="I5" s="412"/>
    </row>
    <row r="6" spans="1:40" ht="25.5" x14ac:dyDescent="0.2">
      <c r="A6" s="422" t="s">
        <v>792</v>
      </c>
      <c r="B6" s="423" t="s">
        <v>793</v>
      </c>
      <c r="C6" s="423" t="s">
        <v>794</v>
      </c>
      <c r="D6" s="424" t="s">
        <v>116</v>
      </c>
      <c r="E6" s="422" t="s">
        <v>714</v>
      </c>
      <c r="F6" s="422" t="s">
        <v>795</v>
      </c>
      <c r="G6" s="425" t="s">
        <v>642</v>
      </c>
      <c r="H6" s="426" t="s">
        <v>796</v>
      </c>
      <c r="I6" s="426" t="s">
        <v>797</v>
      </c>
      <c r="J6" s="427" t="s">
        <v>798</v>
      </c>
      <c r="K6" s="427" t="s">
        <v>799</v>
      </c>
      <c r="L6" s="427" t="s">
        <v>37</v>
      </c>
      <c r="M6" s="427" t="s">
        <v>800</v>
      </c>
    </row>
    <row r="7" spans="1:40" ht="12.75" hidden="1" x14ac:dyDescent="0.2">
      <c r="A7" s="428"/>
      <c r="B7" s="429"/>
      <c r="C7" s="429"/>
      <c r="D7" s="430"/>
      <c r="E7" s="431"/>
      <c r="F7" s="432"/>
      <c r="G7" s="432"/>
      <c r="H7" s="433"/>
      <c r="I7" s="433"/>
      <c r="J7" s="432"/>
      <c r="K7" s="432"/>
      <c r="L7" s="432"/>
      <c r="M7" s="432"/>
    </row>
    <row r="8" spans="1:40" x14ac:dyDescent="0.2">
      <c r="A8" s="434" t="s">
        <v>801</v>
      </c>
      <c r="B8" s="435" t="s">
        <v>802</v>
      </c>
      <c r="C8" s="436" t="s">
        <v>605</v>
      </c>
      <c r="D8" s="437"/>
      <c r="E8" s="438"/>
      <c r="F8" s="439"/>
      <c r="G8" s="439">
        <f>SUM(G9:G28)</f>
        <v>0</v>
      </c>
      <c r="H8" s="440"/>
      <c r="I8" s="440">
        <f>SUM(I9:I28)</f>
        <v>0</v>
      </c>
      <c r="J8" s="439"/>
      <c r="K8" s="441">
        <f>SUM(K9:K28)</f>
        <v>0</v>
      </c>
      <c r="L8" s="442"/>
      <c r="M8" s="442">
        <f>SUM(M9:M43)</f>
        <v>0</v>
      </c>
    </row>
    <row r="9" spans="1:40" outlineLevel="2" x14ac:dyDescent="0.2">
      <c r="A9" s="443">
        <v>1</v>
      </c>
      <c r="B9" s="444" t="s">
        <v>803</v>
      </c>
      <c r="C9" s="445" t="s">
        <v>804</v>
      </c>
      <c r="D9" s="446" t="s">
        <v>355</v>
      </c>
      <c r="E9" s="447">
        <v>18</v>
      </c>
      <c r="F9" s="448">
        <f t="shared" ref="F9:F28" si="0">H9+J9</f>
        <v>0</v>
      </c>
      <c r="G9" s="448">
        <f t="shared" ref="G9:G28" si="1">E9*F9</f>
        <v>0</v>
      </c>
      <c r="H9" s="469"/>
      <c r="I9" s="449">
        <f t="shared" ref="I9:I25" si="2">ROUND(E9*H9,2)</f>
        <v>0</v>
      </c>
      <c r="J9" s="470"/>
      <c r="K9" s="450">
        <f t="shared" ref="K9:K22" si="3">ROUND(E9*J9,2)</f>
        <v>0</v>
      </c>
      <c r="L9" s="451">
        <v>21</v>
      </c>
      <c r="M9" s="451">
        <f>G9*(1+L9/100)</f>
        <v>0</v>
      </c>
      <c r="N9" s="452"/>
      <c r="O9" s="452"/>
      <c r="P9" s="452"/>
      <c r="Q9" s="452"/>
      <c r="R9" s="452"/>
      <c r="S9" s="452"/>
      <c r="T9" s="452"/>
      <c r="U9" s="452"/>
      <c r="V9" s="452"/>
      <c r="W9" s="452"/>
      <c r="X9" s="452"/>
      <c r="Y9" s="452"/>
      <c r="Z9" s="452"/>
      <c r="AA9" s="452"/>
      <c r="AB9" s="452"/>
      <c r="AC9" s="452"/>
      <c r="AD9" s="452"/>
      <c r="AE9" s="452"/>
      <c r="AF9" s="452"/>
      <c r="AG9" s="452"/>
      <c r="AH9" s="452"/>
      <c r="AI9" s="452"/>
      <c r="AJ9" s="452"/>
      <c r="AK9" s="452"/>
      <c r="AL9" s="452"/>
      <c r="AM9" s="452"/>
      <c r="AN9" s="452"/>
    </row>
    <row r="10" spans="1:40" ht="22.5" outlineLevel="2" x14ac:dyDescent="0.2">
      <c r="A10" s="443">
        <v>2</v>
      </c>
      <c r="B10" s="444" t="s">
        <v>805</v>
      </c>
      <c r="C10" s="445" t="s">
        <v>806</v>
      </c>
      <c r="D10" s="446" t="s">
        <v>146</v>
      </c>
      <c r="E10" s="447">
        <v>80</v>
      </c>
      <c r="F10" s="448">
        <f t="shared" si="0"/>
        <v>0</v>
      </c>
      <c r="G10" s="448">
        <f t="shared" si="1"/>
        <v>0</v>
      </c>
      <c r="H10" s="469"/>
      <c r="I10" s="449">
        <f t="shared" si="2"/>
        <v>0</v>
      </c>
      <c r="J10" s="470"/>
      <c r="K10" s="450">
        <f t="shared" si="3"/>
        <v>0</v>
      </c>
      <c r="L10" s="451">
        <v>21</v>
      </c>
      <c r="M10" s="451">
        <f t="shared" ref="M10:M43" si="4">G10*(1+L10/100)</f>
        <v>0</v>
      </c>
      <c r="N10" s="452"/>
      <c r="O10" s="452"/>
      <c r="P10" s="452"/>
      <c r="Q10" s="452"/>
      <c r="R10" s="452"/>
      <c r="S10" s="452"/>
      <c r="T10" s="452"/>
      <c r="U10" s="452"/>
      <c r="V10" s="452"/>
      <c r="W10" s="452"/>
      <c r="X10" s="452"/>
      <c r="Y10" s="452"/>
      <c r="Z10" s="452"/>
      <c r="AA10" s="452"/>
      <c r="AB10" s="452"/>
      <c r="AC10" s="452"/>
      <c r="AD10" s="452"/>
      <c r="AE10" s="452"/>
      <c r="AF10" s="452"/>
      <c r="AG10" s="452"/>
      <c r="AH10" s="452"/>
      <c r="AI10" s="452"/>
      <c r="AJ10" s="452"/>
      <c r="AK10" s="452"/>
      <c r="AL10" s="452"/>
      <c r="AM10" s="452"/>
      <c r="AN10" s="452"/>
    </row>
    <row r="11" spans="1:40" ht="22.5" outlineLevel="2" x14ac:dyDescent="0.2">
      <c r="A11" s="443">
        <v>3</v>
      </c>
      <c r="B11" s="444"/>
      <c r="C11" s="445" t="s">
        <v>807</v>
      </c>
      <c r="D11" s="446" t="s">
        <v>146</v>
      </c>
      <c r="E11" s="447">
        <v>155</v>
      </c>
      <c r="F11" s="448">
        <f t="shared" si="0"/>
        <v>0</v>
      </c>
      <c r="G11" s="448">
        <f t="shared" si="1"/>
        <v>0</v>
      </c>
      <c r="H11" s="469"/>
      <c r="I11" s="449">
        <f t="shared" si="2"/>
        <v>0</v>
      </c>
      <c r="J11" s="470"/>
      <c r="K11" s="450">
        <f t="shared" si="3"/>
        <v>0</v>
      </c>
      <c r="L11" s="451">
        <v>21</v>
      </c>
      <c r="M11" s="451">
        <f t="shared" si="4"/>
        <v>0</v>
      </c>
      <c r="N11" s="452"/>
      <c r="O11" s="452"/>
      <c r="P11" s="452"/>
      <c r="Q11" s="452"/>
      <c r="R11" s="452"/>
      <c r="S11" s="452"/>
      <c r="T11" s="452"/>
      <c r="U11" s="452"/>
      <c r="V11" s="452"/>
      <c r="W11" s="452"/>
      <c r="X11" s="452"/>
      <c r="Y11" s="452"/>
      <c r="Z11" s="452"/>
      <c r="AA11" s="452"/>
      <c r="AB11" s="452"/>
      <c r="AC11" s="452"/>
      <c r="AD11" s="452"/>
      <c r="AE11" s="452"/>
      <c r="AF11" s="452"/>
      <c r="AG11" s="452"/>
      <c r="AH11" s="452"/>
      <c r="AI11" s="452"/>
      <c r="AJ11" s="452"/>
      <c r="AK11" s="452"/>
      <c r="AL11" s="452"/>
      <c r="AM11" s="452"/>
      <c r="AN11" s="452"/>
    </row>
    <row r="12" spans="1:40" ht="22.5" outlineLevel="2" x14ac:dyDescent="0.2">
      <c r="A12" s="443">
        <v>4</v>
      </c>
      <c r="B12" s="444"/>
      <c r="C12" s="445" t="s">
        <v>808</v>
      </c>
      <c r="D12" s="446" t="s">
        <v>146</v>
      </c>
      <c r="E12" s="447">
        <v>80</v>
      </c>
      <c r="F12" s="448">
        <f t="shared" si="0"/>
        <v>0</v>
      </c>
      <c r="G12" s="448">
        <f t="shared" si="1"/>
        <v>0</v>
      </c>
      <c r="H12" s="469"/>
      <c r="I12" s="449">
        <f t="shared" si="2"/>
        <v>0</v>
      </c>
      <c r="J12" s="470"/>
      <c r="K12" s="450">
        <f t="shared" si="3"/>
        <v>0</v>
      </c>
      <c r="L12" s="451">
        <v>21</v>
      </c>
      <c r="M12" s="451">
        <f t="shared" si="4"/>
        <v>0</v>
      </c>
      <c r="N12" s="452"/>
      <c r="O12" s="452"/>
      <c r="P12" s="452"/>
      <c r="Q12" s="452"/>
      <c r="R12" s="452"/>
      <c r="S12" s="452"/>
      <c r="T12" s="452"/>
      <c r="U12" s="452"/>
      <c r="V12" s="452"/>
      <c r="W12" s="452"/>
      <c r="X12" s="452"/>
      <c r="Y12" s="452"/>
      <c r="Z12" s="452"/>
      <c r="AA12" s="452"/>
      <c r="AB12" s="452"/>
      <c r="AC12" s="452"/>
      <c r="AD12" s="452"/>
      <c r="AE12" s="452"/>
      <c r="AF12" s="452"/>
      <c r="AG12" s="452"/>
      <c r="AH12" s="452"/>
      <c r="AI12" s="452"/>
      <c r="AJ12" s="452"/>
      <c r="AK12" s="452"/>
      <c r="AL12" s="452"/>
      <c r="AM12" s="452"/>
      <c r="AN12" s="452"/>
    </row>
    <row r="13" spans="1:40" outlineLevel="2" x14ac:dyDescent="0.2">
      <c r="A13" s="443">
        <v>5</v>
      </c>
      <c r="B13" s="444" t="s">
        <v>809</v>
      </c>
      <c r="C13" s="445" t="s">
        <v>810</v>
      </c>
      <c r="D13" s="446" t="s">
        <v>336</v>
      </c>
      <c r="E13" s="447">
        <v>6</v>
      </c>
      <c r="F13" s="448">
        <f t="shared" si="0"/>
        <v>0</v>
      </c>
      <c r="G13" s="448">
        <f t="shared" si="1"/>
        <v>0</v>
      </c>
      <c r="H13" s="469"/>
      <c r="I13" s="449">
        <f t="shared" si="2"/>
        <v>0</v>
      </c>
      <c r="J13" s="470"/>
      <c r="K13" s="450">
        <f t="shared" si="3"/>
        <v>0</v>
      </c>
      <c r="L13" s="451">
        <v>21</v>
      </c>
      <c r="M13" s="451">
        <f t="shared" si="4"/>
        <v>0</v>
      </c>
      <c r="N13" s="452"/>
      <c r="O13" s="452"/>
      <c r="P13" s="452"/>
      <c r="Q13" s="452"/>
      <c r="R13" s="452"/>
      <c r="S13" s="452"/>
      <c r="T13" s="452"/>
      <c r="U13" s="452"/>
      <c r="V13" s="452"/>
      <c r="W13" s="452"/>
      <c r="X13" s="452"/>
      <c r="Y13" s="452"/>
      <c r="Z13" s="452"/>
      <c r="AA13" s="452"/>
      <c r="AB13" s="452"/>
      <c r="AC13" s="452"/>
      <c r="AD13" s="452"/>
      <c r="AE13" s="452"/>
      <c r="AF13" s="452"/>
      <c r="AG13" s="452"/>
      <c r="AH13" s="452"/>
      <c r="AI13" s="452"/>
      <c r="AJ13" s="452"/>
      <c r="AK13" s="452"/>
      <c r="AL13" s="452"/>
      <c r="AM13" s="452"/>
      <c r="AN13" s="452"/>
    </row>
    <row r="14" spans="1:40" outlineLevel="2" x14ac:dyDescent="0.2">
      <c r="A14" s="443">
        <v>6</v>
      </c>
      <c r="B14" s="444"/>
      <c r="C14" s="445" t="s">
        <v>811</v>
      </c>
      <c r="D14" s="446" t="s">
        <v>336</v>
      </c>
      <c r="E14" s="447">
        <v>1</v>
      </c>
      <c r="F14" s="448">
        <f t="shared" si="0"/>
        <v>0</v>
      </c>
      <c r="G14" s="448">
        <f t="shared" si="1"/>
        <v>0</v>
      </c>
      <c r="H14" s="469"/>
      <c r="I14" s="449">
        <f t="shared" si="2"/>
        <v>0</v>
      </c>
      <c r="J14" s="470"/>
      <c r="K14" s="450">
        <f t="shared" si="3"/>
        <v>0</v>
      </c>
      <c r="L14" s="451">
        <v>21</v>
      </c>
      <c r="M14" s="451">
        <f t="shared" si="4"/>
        <v>0</v>
      </c>
      <c r="N14" s="452"/>
      <c r="O14" s="452"/>
      <c r="P14" s="452"/>
      <c r="Q14" s="452"/>
      <c r="R14" s="452"/>
      <c r="S14" s="452"/>
      <c r="T14" s="452"/>
      <c r="U14" s="452"/>
      <c r="V14" s="452"/>
      <c r="W14" s="452"/>
      <c r="X14" s="452"/>
      <c r="Y14" s="452"/>
      <c r="Z14" s="452"/>
      <c r="AA14" s="452"/>
      <c r="AB14" s="452"/>
      <c r="AC14" s="452"/>
      <c r="AD14" s="452"/>
      <c r="AE14" s="452"/>
      <c r="AF14" s="452"/>
      <c r="AG14" s="452"/>
      <c r="AH14" s="452"/>
      <c r="AI14" s="452"/>
      <c r="AJ14" s="452"/>
      <c r="AK14" s="452"/>
      <c r="AL14" s="452"/>
      <c r="AM14" s="452"/>
      <c r="AN14" s="452"/>
    </row>
    <row r="15" spans="1:40" outlineLevel="2" x14ac:dyDescent="0.2">
      <c r="A15" s="443">
        <v>7</v>
      </c>
      <c r="B15" s="444"/>
      <c r="C15" s="445" t="s">
        <v>812</v>
      </c>
      <c r="D15" s="446" t="s">
        <v>336</v>
      </c>
      <c r="E15" s="447">
        <v>1</v>
      </c>
      <c r="F15" s="448">
        <f t="shared" si="0"/>
        <v>0</v>
      </c>
      <c r="G15" s="448">
        <f t="shared" si="1"/>
        <v>0</v>
      </c>
      <c r="H15" s="469"/>
      <c r="I15" s="449">
        <f t="shared" si="2"/>
        <v>0</v>
      </c>
      <c r="J15" s="470"/>
      <c r="K15" s="450">
        <f t="shared" si="3"/>
        <v>0</v>
      </c>
      <c r="L15" s="451">
        <v>21</v>
      </c>
      <c r="M15" s="451">
        <f t="shared" si="4"/>
        <v>0</v>
      </c>
      <c r="N15" s="452"/>
      <c r="O15" s="452"/>
      <c r="P15" s="452"/>
      <c r="Q15" s="452"/>
      <c r="R15" s="452"/>
      <c r="S15" s="452"/>
      <c r="T15" s="452"/>
      <c r="U15" s="452"/>
      <c r="V15" s="452"/>
      <c r="W15" s="452"/>
      <c r="X15" s="452"/>
      <c r="Y15" s="452"/>
      <c r="Z15" s="452"/>
      <c r="AA15" s="452"/>
      <c r="AB15" s="452"/>
      <c r="AC15" s="452"/>
      <c r="AD15" s="452"/>
      <c r="AE15" s="452"/>
      <c r="AF15" s="452"/>
      <c r="AG15" s="452"/>
      <c r="AH15" s="452"/>
      <c r="AI15" s="452"/>
      <c r="AJ15" s="452"/>
      <c r="AK15" s="452"/>
      <c r="AL15" s="452"/>
      <c r="AM15" s="452"/>
      <c r="AN15" s="452"/>
    </row>
    <row r="16" spans="1:40" outlineLevel="2" x14ac:dyDescent="0.2">
      <c r="A16" s="443">
        <v>8</v>
      </c>
      <c r="B16" s="444"/>
      <c r="C16" s="445" t="s">
        <v>813</v>
      </c>
      <c r="D16" s="446" t="s">
        <v>336</v>
      </c>
      <c r="E16" s="447">
        <v>1</v>
      </c>
      <c r="F16" s="448">
        <f t="shared" si="0"/>
        <v>0</v>
      </c>
      <c r="G16" s="448">
        <f t="shared" si="1"/>
        <v>0</v>
      </c>
      <c r="H16" s="469"/>
      <c r="I16" s="449">
        <f t="shared" si="2"/>
        <v>0</v>
      </c>
      <c r="J16" s="470"/>
      <c r="K16" s="450">
        <f t="shared" si="3"/>
        <v>0</v>
      </c>
      <c r="L16" s="451">
        <v>21</v>
      </c>
      <c r="M16" s="451">
        <f t="shared" si="4"/>
        <v>0</v>
      </c>
      <c r="N16" s="452"/>
      <c r="O16" s="452"/>
      <c r="P16" s="452"/>
      <c r="Q16" s="452"/>
      <c r="R16" s="452"/>
      <c r="S16" s="452"/>
      <c r="T16" s="452"/>
      <c r="U16" s="452"/>
      <c r="V16" s="452"/>
      <c r="W16" s="452"/>
      <c r="X16" s="452"/>
      <c r="Y16" s="452"/>
      <c r="Z16" s="452"/>
      <c r="AA16" s="452"/>
      <c r="AB16" s="452"/>
      <c r="AC16" s="452"/>
      <c r="AD16" s="452"/>
      <c r="AE16" s="452"/>
      <c r="AF16" s="452"/>
      <c r="AG16" s="452"/>
      <c r="AH16" s="452"/>
      <c r="AI16" s="452"/>
      <c r="AJ16" s="452"/>
      <c r="AK16" s="452"/>
      <c r="AL16" s="452"/>
      <c r="AM16" s="452"/>
      <c r="AN16" s="452"/>
    </row>
    <row r="17" spans="1:40" outlineLevel="2" x14ac:dyDescent="0.2">
      <c r="A17" s="443">
        <v>9</v>
      </c>
      <c r="B17" s="444"/>
      <c r="C17" s="445" t="s">
        <v>814</v>
      </c>
      <c r="D17" s="446" t="s">
        <v>336</v>
      </c>
      <c r="E17" s="447">
        <v>2</v>
      </c>
      <c r="F17" s="448">
        <f t="shared" si="0"/>
        <v>0</v>
      </c>
      <c r="G17" s="448">
        <f t="shared" si="1"/>
        <v>0</v>
      </c>
      <c r="H17" s="469"/>
      <c r="I17" s="449">
        <f t="shared" si="2"/>
        <v>0</v>
      </c>
      <c r="J17" s="470"/>
      <c r="K17" s="450">
        <f t="shared" si="3"/>
        <v>0</v>
      </c>
      <c r="L17" s="451">
        <v>21</v>
      </c>
      <c r="M17" s="451">
        <f t="shared" si="4"/>
        <v>0</v>
      </c>
      <c r="N17" s="452"/>
      <c r="O17" s="452"/>
      <c r="P17" s="452"/>
      <c r="Q17" s="452"/>
      <c r="R17" s="452"/>
      <c r="S17" s="452"/>
      <c r="T17" s="452"/>
      <c r="U17" s="452"/>
      <c r="V17" s="452"/>
      <c r="W17" s="452"/>
      <c r="X17" s="452"/>
      <c r="Y17" s="452"/>
      <c r="Z17" s="452"/>
      <c r="AA17" s="452"/>
      <c r="AB17" s="452"/>
      <c r="AC17" s="452"/>
      <c r="AD17" s="452"/>
      <c r="AE17" s="452"/>
      <c r="AF17" s="452"/>
      <c r="AG17" s="452"/>
      <c r="AH17" s="452"/>
      <c r="AI17" s="452"/>
      <c r="AJ17" s="452"/>
      <c r="AK17" s="452"/>
      <c r="AL17" s="452"/>
      <c r="AM17" s="452"/>
      <c r="AN17" s="452"/>
    </row>
    <row r="18" spans="1:40" outlineLevel="2" x14ac:dyDescent="0.2">
      <c r="A18" s="443">
        <v>10</v>
      </c>
      <c r="B18" s="444"/>
      <c r="C18" s="445" t="s">
        <v>815</v>
      </c>
      <c r="D18" s="446" t="s">
        <v>336</v>
      </c>
      <c r="E18" s="447">
        <v>2</v>
      </c>
      <c r="F18" s="448">
        <f t="shared" si="0"/>
        <v>0</v>
      </c>
      <c r="G18" s="448">
        <f t="shared" si="1"/>
        <v>0</v>
      </c>
      <c r="H18" s="469"/>
      <c r="I18" s="449">
        <f t="shared" si="2"/>
        <v>0</v>
      </c>
      <c r="J18" s="470"/>
      <c r="K18" s="450">
        <f t="shared" si="3"/>
        <v>0</v>
      </c>
      <c r="L18" s="451">
        <v>21</v>
      </c>
      <c r="M18" s="451">
        <f t="shared" si="4"/>
        <v>0</v>
      </c>
      <c r="N18" s="452"/>
      <c r="O18" s="452"/>
      <c r="P18" s="452"/>
      <c r="Q18" s="452"/>
      <c r="R18" s="452"/>
      <c r="S18" s="452"/>
      <c r="T18" s="452"/>
      <c r="U18" s="452"/>
      <c r="V18" s="452"/>
      <c r="W18" s="452"/>
      <c r="X18" s="452"/>
      <c r="Y18" s="452"/>
      <c r="Z18" s="452"/>
      <c r="AA18" s="452"/>
      <c r="AB18" s="452"/>
      <c r="AC18" s="452"/>
      <c r="AD18" s="452"/>
      <c r="AE18" s="452"/>
      <c r="AF18" s="452"/>
      <c r="AG18" s="452"/>
      <c r="AH18" s="452"/>
      <c r="AI18" s="452"/>
      <c r="AJ18" s="452"/>
      <c r="AK18" s="452"/>
      <c r="AL18" s="452"/>
      <c r="AM18" s="452"/>
      <c r="AN18" s="452"/>
    </row>
    <row r="19" spans="1:40" outlineLevel="2" x14ac:dyDescent="0.2">
      <c r="A19" s="443">
        <v>11</v>
      </c>
      <c r="B19" s="444"/>
      <c r="C19" s="445" t="s">
        <v>816</v>
      </c>
      <c r="D19" s="446" t="s">
        <v>336</v>
      </c>
      <c r="E19" s="447">
        <v>1</v>
      </c>
      <c r="F19" s="448">
        <f t="shared" si="0"/>
        <v>0</v>
      </c>
      <c r="G19" s="448">
        <f t="shared" si="1"/>
        <v>0</v>
      </c>
      <c r="H19" s="469"/>
      <c r="I19" s="449">
        <f t="shared" si="2"/>
        <v>0</v>
      </c>
      <c r="J19" s="470"/>
      <c r="K19" s="450">
        <f t="shared" si="3"/>
        <v>0</v>
      </c>
      <c r="L19" s="451">
        <v>21</v>
      </c>
      <c r="M19" s="451">
        <f t="shared" si="4"/>
        <v>0</v>
      </c>
      <c r="N19" s="452"/>
      <c r="O19" s="452"/>
      <c r="P19" s="452"/>
      <c r="Q19" s="452"/>
      <c r="R19" s="452"/>
      <c r="S19" s="452"/>
      <c r="T19" s="452"/>
      <c r="U19" s="452"/>
      <c r="V19" s="452"/>
      <c r="W19" s="452"/>
      <c r="X19" s="452"/>
      <c r="Y19" s="452"/>
      <c r="Z19" s="452"/>
      <c r="AA19" s="452"/>
      <c r="AB19" s="452"/>
      <c r="AC19" s="452"/>
      <c r="AD19" s="452"/>
      <c r="AE19" s="452"/>
      <c r="AF19" s="452"/>
      <c r="AG19" s="452"/>
      <c r="AH19" s="452"/>
      <c r="AI19" s="452"/>
      <c r="AJ19" s="452"/>
      <c r="AK19" s="452"/>
      <c r="AL19" s="452"/>
      <c r="AM19" s="452"/>
      <c r="AN19" s="452"/>
    </row>
    <row r="20" spans="1:40" outlineLevel="2" x14ac:dyDescent="0.2">
      <c r="A20" s="443">
        <v>12</v>
      </c>
      <c r="B20" s="444"/>
      <c r="C20" s="445" t="s">
        <v>817</v>
      </c>
      <c r="D20" s="446" t="s">
        <v>355</v>
      </c>
      <c r="E20" s="447">
        <v>1</v>
      </c>
      <c r="F20" s="448">
        <f t="shared" si="0"/>
        <v>0</v>
      </c>
      <c r="G20" s="448">
        <f t="shared" si="1"/>
        <v>0</v>
      </c>
      <c r="H20" s="469"/>
      <c r="I20" s="449">
        <f t="shared" si="2"/>
        <v>0</v>
      </c>
      <c r="J20" s="470"/>
      <c r="K20" s="450">
        <f t="shared" si="3"/>
        <v>0</v>
      </c>
      <c r="L20" s="451">
        <v>21</v>
      </c>
      <c r="M20" s="451">
        <f t="shared" si="4"/>
        <v>0</v>
      </c>
      <c r="N20" s="452"/>
      <c r="O20" s="452"/>
      <c r="P20" s="452"/>
      <c r="Q20" s="452"/>
      <c r="R20" s="452"/>
      <c r="S20" s="452"/>
      <c r="T20" s="452"/>
      <c r="U20" s="452"/>
      <c r="V20" s="452"/>
      <c r="W20" s="452"/>
      <c r="X20" s="452"/>
      <c r="Y20" s="452"/>
      <c r="Z20" s="452"/>
      <c r="AA20" s="452"/>
      <c r="AB20" s="452"/>
      <c r="AC20" s="452"/>
      <c r="AD20" s="452"/>
      <c r="AE20" s="452"/>
      <c r="AF20" s="452"/>
      <c r="AG20" s="452"/>
      <c r="AH20" s="452"/>
      <c r="AI20" s="452"/>
      <c r="AJ20" s="452"/>
      <c r="AK20" s="452"/>
      <c r="AL20" s="452"/>
      <c r="AM20" s="452"/>
      <c r="AN20" s="452"/>
    </row>
    <row r="21" spans="1:40" outlineLevel="2" x14ac:dyDescent="0.2">
      <c r="A21" s="443">
        <v>13</v>
      </c>
      <c r="B21" s="444"/>
      <c r="C21" s="445" t="s">
        <v>818</v>
      </c>
      <c r="D21" s="446" t="s">
        <v>336</v>
      </c>
      <c r="E21" s="447">
        <v>1</v>
      </c>
      <c r="F21" s="448">
        <f t="shared" si="0"/>
        <v>0</v>
      </c>
      <c r="G21" s="448">
        <f t="shared" si="1"/>
        <v>0</v>
      </c>
      <c r="H21" s="469"/>
      <c r="I21" s="449">
        <f t="shared" si="2"/>
        <v>0</v>
      </c>
      <c r="J21" s="470"/>
      <c r="K21" s="450">
        <f t="shared" si="3"/>
        <v>0</v>
      </c>
      <c r="L21" s="451">
        <v>21</v>
      </c>
      <c r="M21" s="451">
        <f t="shared" si="4"/>
        <v>0</v>
      </c>
      <c r="N21" s="452"/>
      <c r="O21" s="452"/>
      <c r="P21" s="452"/>
      <c r="Q21" s="452"/>
      <c r="R21" s="452"/>
      <c r="S21" s="452"/>
      <c r="T21" s="452"/>
      <c r="U21" s="452"/>
      <c r="V21" s="452"/>
      <c r="W21" s="452"/>
      <c r="X21" s="452"/>
      <c r="Y21" s="452"/>
      <c r="Z21" s="452"/>
      <c r="AA21" s="452"/>
      <c r="AB21" s="452"/>
      <c r="AC21" s="452"/>
      <c r="AD21" s="452"/>
      <c r="AE21" s="452"/>
      <c r="AF21" s="452"/>
      <c r="AG21" s="452"/>
      <c r="AH21" s="452"/>
      <c r="AI21" s="452"/>
      <c r="AJ21" s="452"/>
      <c r="AK21" s="452"/>
      <c r="AL21" s="452"/>
      <c r="AM21" s="452"/>
      <c r="AN21" s="452"/>
    </row>
    <row r="22" spans="1:40" outlineLevel="2" x14ac:dyDescent="0.2">
      <c r="A22" s="443">
        <v>14</v>
      </c>
      <c r="B22" s="444"/>
      <c r="C22" s="445" t="s">
        <v>819</v>
      </c>
      <c r="D22" s="446" t="s">
        <v>336</v>
      </c>
      <c r="E22" s="447">
        <v>4</v>
      </c>
      <c r="F22" s="448">
        <f t="shared" si="0"/>
        <v>0</v>
      </c>
      <c r="G22" s="448">
        <f t="shared" si="1"/>
        <v>0</v>
      </c>
      <c r="H22" s="469"/>
      <c r="I22" s="449">
        <f t="shared" si="2"/>
        <v>0</v>
      </c>
      <c r="J22" s="470"/>
      <c r="K22" s="450">
        <f t="shared" si="3"/>
        <v>0</v>
      </c>
      <c r="L22" s="451">
        <v>21</v>
      </c>
      <c r="M22" s="451">
        <f t="shared" si="4"/>
        <v>0</v>
      </c>
      <c r="N22" s="452"/>
      <c r="O22" s="452"/>
      <c r="P22" s="452"/>
      <c r="Q22" s="452"/>
      <c r="R22" s="452"/>
      <c r="S22" s="452"/>
      <c r="T22" s="452"/>
      <c r="U22" s="452"/>
      <c r="V22" s="452"/>
      <c r="W22" s="452"/>
      <c r="X22" s="452"/>
      <c r="Y22" s="452"/>
      <c r="Z22" s="452"/>
      <c r="AA22" s="452"/>
      <c r="AB22" s="452"/>
      <c r="AC22" s="452"/>
      <c r="AD22" s="452"/>
      <c r="AE22" s="452"/>
      <c r="AF22" s="452"/>
      <c r="AG22" s="452"/>
      <c r="AH22" s="452"/>
      <c r="AI22" s="452"/>
      <c r="AJ22" s="452"/>
      <c r="AK22" s="452"/>
      <c r="AL22" s="452"/>
      <c r="AM22" s="452"/>
      <c r="AN22" s="452"/>
    </row>
    <row r="23" spans="1:40" outlineLevel="2" x14ac:dyDescent="0.2">
      <c r="A23" s="443">
        <v>15</v>
      </c>
      <c r="B23" s="444"/>
      <c r="C23" s="445" t="s">
        <v>820</v>
      </c>
      <c r="D23" s="446" t="s">
        <v>336</v>
      </c>
      <c r="E23" s="447">
        <v>1</v>
      </c>
      <c r="F23" s="448">
        <f t="shared" si="0"/>
        <v>0</v>
      </c>
      <c r="G23" s="448">
        <f t="shared" si="1"/>
        <v>0</v>
      </c>
      <c r="H23" s="469"/>
      <c r="I23" s="449">
        <f t="shared" si="2"/>
        <v>0</v>
      </c>
      <c r="J23" s="470"/>
      <c r="K23" s="450">
        <f t="shared" ref="K23:K28" si="5">ROUND(E23*J23,2)</f>
        <v>0</v>
      </c>
      <c r="L23" s="451">
        <v>21</v>
      </c>
      <c r="M23" s="451">
        <f t="shared" si="4"/>
        <v>0</v>
      </c>
      <c r="N23" s="452"/>
      <c r="O23" s="452"/>
      <c r="P23" s="452"/>
      <c r="Q23" s="452"/>
      <c r="R23" s="452"/>
      <c r="S23" s="452"/>
      <c r="T23" s="452"/>
      <c r="U23" s="452"/>
      <c r="V23" s="452"/>
      <c r="W23" s="452"/>
      <c r="X23" s="452"/>
      <c r="Y23" s="452"/>
      <c r="Z23" s="452"/>
      <c r="AA23" s="452"/>
      <c r="AB23" s="452"/>
      <c r="AC23" s="452"/>
      <c r="AD23" s="452"/>
      <c r="AE23" s="452"/>
      <c r="AF23" s="452"/>
      <c r="AG23" s="452"/>
      <c r="AH23" s="452"/>
      <c r="AI23" s="452"/>
      <c r="AJ23" s="452"/>
      <c r="AK23" s="452"/>
      <c r="AL23" s="452"/>
      <c r="AM23" s="452"/>
      <c r="AN23" s="452"/>
    </row>
    <row r="24" spans="1:40" outlineLevel="2" x14ac:dyDescent="0.2">
      <c r="A24" s="443">
        <v>16</v>
      </c>
      <c r="B24" s="444"/>
      <c r="C24" s="445" t="s">
        <v>821</v>
      </c>
      <c r="D24" s="446" t="s">
        <v>146</v>
      </c>
      <c r="E24" s="447">
        <v>3</v>
      </c>
      <c r="F24" s="448">
        <f t="shared" si="0"/>
        <v>0</v>
      </c>
      <c r="G24" s="448">
        <f t="shared" si="1"/>
        <v>0</v>
      </c>
      <c r="H24" s="469"/>
      <c r="I24" s="449">
        <f t="shared" si="2"/>
        <v>0</v>
      </c>
      <c r="J24" s="470"/>
      <c r="K24" s="450">
        <f t="shared" si="5"/>
        <v>0</v>
      </c>
      <c r="L24" s="451">
        <v>21</v>
      </c>
      <c r="M24" s="451">
        <f t="shared" si="4"/>
        <v>0</v>
      </c>
      <c r="N24" s="452"/>
      <c r="O24" s="452"/>
      <c r="P24" s="452"/>
      <c r="Q24" s="452"/>
      <c r="R24" s="452"/>
      <c r="S24" s="452"/>
      <c r="T24" s="452"/>
      <c r="U24" s="452"/>
      <c r="V24" s="452"/>
      <c r="W24" s="452"/>
      <c r="X24" s="452"/>
      <c r="Y24" s="452"/>
      <c r="Z24" s="452"/>
      <c r="AA24" s="452"/>
      <c r="AB24" s="452"/>
      <c r="AC24" s="452"/>
      <c r="AD24" s="452"/>
      <c r="AE24" s="452"/>
      <c r="AF24" s="452"/>
      <c r="AG24" s="452"/>
      <c r="AH24" s="452"/>
      <c r="AI24" s="452"/>
      <c r="AJ24" s="452"/>
      <c r="AK24" s="452"/>
      <c r="AL24" s="452"/>
      <c r="AM24" s="452"/>
      <c r="AN24" s="452"/>
    </row>
    <row r="25" spans="1:40" ht="22.5" outlineLevel="2" x14ac:dyDescent="0.2">
      <c r="A25" s="443">
        <v>17</v>
      </c>
      <c r="B25" s="444"/>
      <c r="C25" s="445" t="s">
        <v>822</v>
      </c>
      <c r="D25" s="446" t="s">
        <v>336</v>
      </c>
      <c r="E25" s="447">
        <v>1</v>
      </c>
      <c r="F25" s="448">
        <f t="shared" si="0"/>
        <v>0</v>
      </c>
      <c r="G25" s="448">
        <f t="shared" si="1"/>
        <v>0</v>
      </c>
      <c r="H25" s="469"/>
      <c r="I25" s="449">
        <f t="shared" si="2"/>
        <v>0</v>
      </c>
      <c r="J25" s="470"/>
      <c r="K25" s="450">
        <f t="shared" si="5"/>
        <v>0</v>
      </c>
      <c r="L25" s="451">
        <v>21</v>
      </c>
      <c r="M25" s="451">
        <f t="shared" si="4"/>
        <v>0</v>
      </c>
      <c r="N25" s="452"/>
      <c r="O25" s="452"/>
      <c r="P25" s="452"/>
      <c r="Q25" s="452"/>
      <c r="R25" s="452"/>
      <c r="S25" s="452"/>
      <c r="T25" s="452"/>
      <c r="U25" s="452"/>
      <c r="V25" s="452"/>
      <c r="W25" s="452"/>
      <c r="X25" s="452"/>
      <c r="Y25" s="452"/>
      <c r="Z25" s="452"/>
      <c r="AA25" s="452"/>
      <c r="AB25" s="452"/>
      <c r="AC25" s="452"/>
      <c r="AD25" s="452"/>
      <c r="AE25" s="452"/>
      <c r="AF25" s="452"/>
      <c r="AG25" s="452"/>
      <c r="AH25" s="452"/>
      <c r="AI25" s="452"/>
      <c r="AJ25" s="452"/>
      <c r="AK25" s="452"/>
      <c r="AL25" s="452"/>
      <c r="AM25" s="452"/>
      <c r="AN25" s="452"/>
    </row>
    <row r="26" spans="1:40" outlineLevel="2" x14ac:dyDescent="0.2">
      <c r="A26" s="443">
        <v>18</v>
      </c>
      <c r="B26" s="444" t="s">
        <v>823</v>
      </c>
      <c r="C26" s="445" t="s">
        <v>824</v>
      </c>
      <c r="D26" s="446" t="s">
        <v>146</v>
      </c>
      <c r="E26" s="447">
        <v>140</v>
      </c>
      <c r="F26" s="448">
        <f t="shared" si="0"/>
        <v>0</v>
      </c>
      <c r="G26" s="448">
        <f t="shared" si="1"/>
        <v>0</v>
      </c>
      <c r="H26" s="469"/>
      <c r="I26" s="449">
        <f>ROUND(E26*H26,2)</f>
        <v>0</v>
      </c>
      <c r="J26" s="470"/>
      <c r="K26" s="450">
        <f t="shared" si="5"/>
        <v>0</v>
      </c>
      <c r="L26" s="451">
        <v>21</v>
      </c>
      <c r="M26" s="451">
        <f t="shared" si="4"/>
        <v>0</v>
      </c>
      <c r="N26" s="452"/>
      <c r="O26" s="452"/>
      <c r="P26" s="452"/>
      <c r="Q26" s="452"/>
      <c r="R26" s="452"/>
      <c r="S26" s="452"/>
      <c r="T26" s="452"/>
      <c r="U26" s="452"/>
      <c r="V26" s="452"/>
      <c r="W26" s="452"/>
      <c r="X26" s="452"/>
      <c r="Y26" s="452"/>
      <c r="Z26" s="452"/>
      <c r="AA26" s="452"/>
      <c r="AB26" s="452"/>
      <c r="AC26" s="452"/>
      <c r="AD26" s="452"/>
      <c r="AE26" s="452"/>
      <c r="AF26" s="452"/>
      <c r="AG26" s="452"/>
      <c r="AH26" s="452"/>
      <c r="AI26" s="452"/>
      <c r="AJ26" s="452"/>
      <c r="AK26" s="452"/>
      <c r="AL26" s="452"/>
      <c r="AM26" s="452"/>
      <c r="AN26" s="452"/>
    </row>
    <row r="27" spans="1:40" outlineLevel="2" x14ac:dyDescent="0.2">
      <c r="A27" s="443">
        <v>19</v>
      </c>
      <c r="B27" s="444"/>
      <c r="C27" s="445" t="s">
        <v>825</v>
      </c>
      <c r="D27" s="446" t="s">
        <v>146</v>
      </c>
      <c r="E27" s="447">
        <v>3</v>
      </c>
      <c r="F27" s="448">
        <f t="shared" si="0"/>
        <v>0</v>
      </c>
      <c r="G27" s="448">
        <f t="shared" si="1"/>
        <v>0</v>
      </c>
      <c r="H27" s="469"/>
      <c r="I27" s="449">
        <f>ROUND(E27*H27,2)</f>
        <v>0</v>
      </c>
      <c r="J27" s="470"/>
      <c r="K27" s="450">
        <f t="shared" si="5"/>
        <v>0</v>
      </c>
      <c r="L27" s="451">
        <v>21</v>
      </c>
      <c r="M27" s="451">
        <f t="shared" si="4"/>
        <v>0</v>
      </c>
      <c r="N27" s="452"/>
      <c r="O27" s="452"/>
      <c r="P27" s="452"/>
      <c r="Q27" s="452"/>
      <c r="R27" s="452"/>
      <c r="S27" s="452"/>
      <c r="T27" s="452"/>
      <c r="U27" s="452"/>
      <c r="V27" s="452"/>
      <c r="W27" s="452"/>
      <c r="X27" s="452"/>
      <c r="Y27" s="452"/>
      <c r="Z27" s="452"/>
      <c r="AA27" s="452"/>
      <c r="AB27" s="452"/>
      <c r="AC27" s="452"/>
      <c r="AD27" s="452"/>
      <c r="AE27" s="452"/>
      <c r="AF27" s="452"/>
      <c r="AG27" s="452"/>
      <c r="AH27" s="452"/>
      <c r="AI27" s="452"/>
      <c r="AJ27" s="452"/>
      <c r="AK27" s="452"/>
      <c r="AL27" s="452"/>
      <c r="AM27" s="452"/>
      <c r="AN27" s="452"/>
    </row>
    <row r="28" spans="1:40" outlineLevel="2" x14ac:dyDescent="0.2">
      <c r="A28" s="443">
        <v>20</v>
      </c>
      <c r="B28" s="444"/>
      <c r="C28" s="445" t="s">
        <v>826</v>
      </c>
      <c r="D28" s="446" t="s">
        <v>336</v>
      </c>
      <c r="E28" s="447">
        <v>1</v>
      </c>
      <c r="F28" s="448">
        <f t="shared" si="0"/>
        <v>0</v>
      </c>
      <c r="G28" s="448">
        <f t="shared" si="1"/>
        <v>0</v>
      </c>
      <c r="H28" s="469"/>
      <c r="I28" s="449">
        <f>ROUND(E28*H28,2)</f>
        <v>0</v>
      </c>
      <c r="J28" s="470"/>
      <c r="K28" s="450">
        <f t="shared" si="5"/>
        <v>0</v>
      </c>
      <c r="L28" s="451">
        <v>21</v>
      </c>
      <c r="M28" s="451">
        <f t="shared" si="4"/>
        <v>0</v>
      </c>
      <c r="N28" s="452"/>
      <c r="O28" s="452"/>
      <c r="P28" s="452"/>
      <c r="Q28" s="452"/>
      <c r="R28" s="452"/>
      <c r="S28" s="452"/>
      <c r="T28" s="452"/>
      <c r="U28" s="452"/>
      <c r="V28" s="452"/>
      <c r="W28" s="452"/>
      <c r="X28" s="452"/>
      <c r="Y28" s="452"/>
      <c r="Z28" s="452"/>
      <c r="AA28" s="452"/>
      <c r="AB28" s="452"/>
      <c r="AC28" s="452"/>
      <c r="AD28" s="452"/>
      <c r="AE28" s="452"/>
      <c r="AF28" s="452"/>
      <c r="AG28" s="452"/>
      <c r="AH28" s="452"/>
      <c r="AI28" s="452"/>
      <c r="AJ28" s="452"/>
      <c r="AK28" s="452"/>
      <c r="AL28" s="452"/>
      <c r="AM28" s="452"/>
      <c r="AN28" s="452"/>
    </row>
    <row r="29" spans="1:40" x14ac:dyDescent="0.2">
      <c r="A29" s="434" t="s">
        <v>801</v>
      </c>
      <c r="B29" s="435" t="s">
        <v>827</v>
      </c>
      <c r="C29" s="436" t="s">
        <v>130</v>
      </c>
      <c r="D29" s="453"/>
      <c r="E29" s="454"/>
      <c r="F29" s="455"/>
      <c r="G29" s="455">
        <f>SUM(G30:G37)</f>
        <v>0</v>
      </c>
      <c r="H29" s="456"/>
      <c r="I29" s="456">
        <f>SUM(I30:I37)</f>
        <v>0</v>
      </c>
      <c r="J29" s="455"/>
      <c r="K29" s="457">
        <f>SUM(K30:K37)</f>
        <v>0</v>
      </c>
      <c r="L29" s="451"/>
      <c r="M29" s="451"/>
    </row>
    <row r="30" spans="1:40" outlineLevel="2" x14ac:dyDescent="0.2">
      <c r="A30" s="443">
        <v>21</v>
      </c>
      <c r="B30" s="444" t="s">
        <v>828</v>
      </c>
      <c r="C30" s="445" t="s">
        <v>829</v>
      </c>
      <c r="D30" s="446" t="s">
        <v>134</v>
      </c>
      <c r="E30" s="447">
        <v>6</v>
      </c>
      <c r="F30" s="448">
        <f t="shared" ref="F30:F37" si="6">H30+J30</f>
        <v>0</v>
      </c>
      <c r="G30" s="448">
        <f>E30*F30</f>
        <v>0</v>
      </c>
      <c r="H30" s="469"/>
      <c r="I30" s="449">
        <f t="shared" ref="I30:I37" si="7">ROUND(E30*H30,2)</f>
        <v>0</v>
      </c>
      <c r="J30" s="470"/>
      <c r="K30" s="450">
        <f t="shared" ref="K30:K37" si="8">ROUND(E30*J30,2)</f>
        <v>0</v>
      </c>
      <c r="L30" s="451">
        <v>21</v>
      </c>
      <c r="M30" s="451">
        <f t="shared" si="4"/>
        <v>0</v>
      </c>
    </row>
    <row r="31" spans="1:40" outlineLevel="2" x14ac:dyDescent="0.2">
      <c r="A31" s="443">
        <v>22</v>
      </c>
      <c r="B31" s="444" t="s">
        <v>830</v>
      </c>
      <c r="C31" s="445" t="s">
        <v>831</v>
      </c>
      <c r="D31" s="446" t="s">
        <v>134</v>
      </c>
      <c r="E31" s="447">
        <v>33</v>
      </c>
      <c r="F31" s="448">
        <f t="shared" si="6"/>
        <v>0</v>
      </c>
      <c r="G31" s="448">
        <f>E31*F31</f>
        <v>0</v>
      </c>
      <c r="H31" s="469"/>
      <c r="I31" s="449">
        <f t="shared" si="7"/>
        <v>0</v>
      </c>
      <c r="J31" s="470"/>
      <c r="K31" s="450">
        <f t="shared" si="8"/>
        <v>0</v>
      </c>
      <c r="L31" s="451">
        <v>21</v>
      </c>
      <c r="M31" s="451">
        <f t="shared" si="4"/>
        <v>0</v>
      </c>
    </row>
    <row r="32" spans="1:40" outlineLevel="2" x14ac:dyDescent="0.2">
      <c r="A32" s="443">
        <v>23</v>
      </c>
      <c r="B32" s="444" t="s">
        <v>832</v>
      </c>
      <c r="C32" s="445" t="s">
        <v>833</v>
      </c>
      <c r="D32" s="446" t="s">
        <v>146</v>
      </c>
      <c r="E32" s="447">
        <v>85</v>
      </c>
      <c r="F32" s="448">
        <f t="shared" si="6"/>
        <v>0</v>
      </c>
      <c r="G32" s="448">
        <f t="shared" ref="G32:G37" si="9">E32*F32</f>
        <v>0</v>
      </c>
      <c r="H32" s="469"/>
      <c r="I32" s="449">
        <f t="shared" si="7"/>
        <v>0</v>
      </c>
      <c r="J32" s="470"/>
      <c r="K32" s="450">
        <f t="shared" si="8"/>
        <v>0</v>
      </c>
      <c r="L32" s="451">
        <v>21</v>
      </c>
      <c r="M32" s="451">
        <f t="shared" si="4"/>
        <v>0</v>
      </c>
    </row>
    <row r="33" spans="1:40" outlineLevel="2" x14ac:dyDescent="0.2">
      <c r="A33" s="443">
        <v>24</v>
      </c>
      <c r="B33" s="444" t="s">
        <v>834</v>
      </c>
      <c r="C33" s="445" t="s">
        <v>835</v>
      </c>
      <c r="D33" s="446" t="s">
        <v>146</v>
      </c>
      <c r="E33" s="447">
        <v>85</v>
      </c>
      <c r="F33" s="448">
        <f t="shared" si="6"/>
        <v>0</v>
      </c>
      <c r="G33" s="448">
        <f t="shared" si="9"/>
        <v>0</v>
      </c>
      <c r="H33" s="469"/>
      <c r="I33" s="449">
        <f t="shared" si="7"/>
        <v>0</v>
      </c>
      <c r="J33" s="470"/>
      <c r="K33" s="450">
        <f t="shared" si="8"/>
        <v>0</v>
      </c>
      <c r="L33" s="451">
        <v>21</v>
      </c>
      <c r="M33" s="451">
        <f t="shared" si="4"/>
        <v>0</v>
      </c>
    </row>
    <row r="34" spans="1:40" outlineLevel="2" x14ac:dyDescent="0.2">
      <c r="A34" s="443">
        <v>25</v>
      </c>
      <c r="B34" s="444" t="s">
        <v>836</v>
      </c>
      <c r="C34" s="445" t="s">
        <v>837</v>
      </c>
      <c r="D34" s="446" t="s">
        <v>146</v>
      </c>
      <c r="E34" s="447">
        <v>85</v>
      </c>
      <c r="F34" s="448">
        <f t="shared" si="6"/>
        <v>0</v>
      </c>
      <c r="G34" s="448">
        <f t="shared" si="9"/>
        <v>0</v>
      </c>
      <c r="H34" s="469"/>
      <c r="I34" s="449">
        <f t="shared" si="7"/>
        <v>0</v>
      </c>
      <c r="J34" s="470"/>
      <c r="K34" s="450">
        <f t="shared" si="8"/>
        <v>0</v>
      </c>
      <c r="L34" s="451">
        <v>21</v>
      </c>
      <c r="M34" s="451">
        <f t="shared" si="4"/>
        <v>0</v>
      </c>
    </row>
    <row r="35" spans="1:40" outlineLevel="2" x14ac:dyDescent="0.2">
      <c r="A35" s="443">
        <v>26</v>
      </c>
      <c r="B35" s="444" t="s">
        <v>838</v>
      </c>
      <c r="C35" s="445" t="s">
        <v>839</v>
      </c>
      <c r="D35" s="446" t="s">
        <v>139</v>
      </c>
      <c r="E35" s="447">
        <v>0.4</v>
      </c>
      <c r="F35" s="448">
        <f t="shared" si="6"/>
        <v>0</v>
      </c>
      <c r="G35" s="448">
        <f t="shared" si="9"/>
        <v>0</v>
      </c>
      <c r="H35" s="469"/>
      <c r="I35" s="449">
        <f t="shared" si="7"/>
        <v>0</v>
      </c>
      <c r="J35" s="470"/>
      <c r="K35" s="450">
        <f t="shared" si="8"/>
        <v>0</v>
      </c>
      <c r="L35" s="451">
        <v>21</v>
      </c>
      <c r="M35" s="451">
        <f t="shared" si="4"/>
        <v>0</v>
      </c>
    </row>
    <row r="36" spans="1:40" outlineLevel="2" x14ac:dyDescent="0.2">
      <c r="A36" s="443">
        <v>27</v>
      </c>
      <c r="B36" s="444"/>
      <c r="C36" s="445" t="s">
        <v>840</v>
      </c>
      <c r="D36" s="446" t="s">
        <v>134</v>
      </c>
      <c r="E36" s="447">
        <v>6</v>
      </c>
      <c r="F36" s="448">
        <f t="shared" si="6"/>
        <v>0</v>
      </c>
      <c r="G36" s="448">
        <f t="shared" si="9"/>
        <v>0</v>
      </c>
      <c r="H36" s="469"/>
      <c r="I36" s="449">
        <f t="shared" si="7"/>
        <v>0</v>
      </c>
      <c r="J36" s="470"/>
      <c r="K36" s="450">
        <f t="shared" si="8"/>
        <v>0</v>
      </c>
      <c r="L36" s="451">
        <v>21</v>
      </c>
      <c r="M36" s="451">
        <f t="shared" si="4"/>
        <v>0</v>
      </c>
    </row>
    <row r="37" spans="1:40" outlineLevel="1" x14ac:dyDescent="0.2">
      <c r="A37" s="443">
        <v>28</v>
      </c>
      <c r="B37" s="444" t="s">
        <v>841</v>
      </c>
      <c r="C37" s="445" t="s">
        <v>842</v>
      </c>
      <c r="D37" s="446" t="s">
        <v>134</v>
      </c>
      <c r="E37" s="447">
        <v>33</v>
      </c>
      <c r="F37" s="448">
        <f t="shared" si="6"/>
        <v>0</v>
      </c>
      <c r="G37" s="448">
        <f t="shared" si="9"/>
        <v>0</v>
      </c>
      <c r="H37" s="469"/>
      <c r="I37" s="449">
        <f t="shared" si="7"/>
        <v>0</v>
      </c>
      <c r="J37" s="470"/>
      <c r="K37" s="450">
        <f t="shared" si="8"/>
        <v>0</v>
      </c>
      <c r="L37" s="451">
        <v>21</v>
      </c>
      <c r="M37" s="451">
        <f t="shared" si="4"/>
        <v>0</v>
      </c>
    </row>
    <row r="38" spans="1:40" x14ac:dyDescent="0.2">
      <c r="A38" s="434" t="s">
        <v>801</v>
      </c>
      <c r="B38" s="435" t="s">
        <v>843</v>
      </c>
      <c r="C38" s="436" t="s">
        <v>844</v>
      </c>
      <c r="D38" s="453"/>
      <c r="E38" s="454"/>
      <c r="F38" s="455"/>
      <c r="G38" s="455">
        <f>SUM(G39:G43)</f>
        <v>0</v>
      </c>
      <c r="H38" s="456"/>
      <c r="I38" s="456">
        <f>SUM(I39:I43)</f>
        <v>0</v>
      </c>
      <c r="J38" s="455"/>
      <c r="K38" s="457">
        <f>SUM(K39:K43)</f>
        <v>0</v>
      </c>
      <c r="L38" s="451"/>
      <c r="M38" s="451"/>
    </row>
    <row r="39" spans="1:40" outlineLevel="2" x14ac:dyDescent="0.2">
      <c r="A39" s="443">
        <v>28</v>
      </c>
      <c r="B39" s="444"/>
      <c r="C39" s="445" t="s">
        <v>845</v>
      </c>
      <c r="D39" s="446" t="s">
        <v>336</v>
      </c>
      <c r="E39" s="447">
        <v>1</v>
      </c>
      <c r="F39" s="448">
        <f>H39+J39</f>
        <v>0</v>
      </c>
      <c r="G39" s="448">
        <f>E39*F39</f>
        <v>0</v>
      </c>
      <c r="H39" s="469"/>
      <c r="I39" s="449">
        <f>ROUND(E39*H39,2)</f>
        <v>0</v>
      </c>
      <c r="J39" s="470"/>
      <c r="K39" s="450">
        <f>ROUND(E39*J39,2)</f>
        <v>0</v>
      </c>
      <c r="L39" s="451">
        <v>21</v>
      </c>
      <c r="M39" s="451">
        <f t="shared" si="4"/>
        <v>0</v>
      </c>
    </row>
    <row r="40" spans="1:40" outlineLevel="2" x14ac:dyDescent="0.2">
      <c r="A40" s="443">
        <v>19</v>
      </c>
      <c r="B40" s="444"/>
      <c r="C40" s="445" t="s">
        <v>846</v>
      </c>
      <c r="D40" s="446" t="s">
        <v>336</v>
      </c>
      <c r="E40" s="447">
        <v>1</v>
      </c>
      <c r="F40" s="448">
        <f>H40+J40</f>
        <v>0</v>
      </c>
      <c r="G40" s="448">
        <f>E40*F40</f>
        <v>0</v>
      </c>
      <c r="H40" s="469"/>
      <c r="I40" s="449">
        <f>ROUND(E40*H40,2)</f>
        <v>0</v>
      </c>
      <c r="J40" s="470"/>
      <c r="K40" s="450">
        <f>ROUND(E40*J40,2)</f>
        <v>0</v>
      </c>
      <c r="L40" s="451">
        <v>21</v>
      </c>
      <c r="M40" s="451">
        <f t="shared" si="4"/>
        <v>0</v>
      </c>
    </row>
    <row r="41" spans="1:40" outlineLevel="2" x14ac:dyDescent="0.2">
      <c r="A41" s="443">
        <v>30</v>
      </c>
      <c r="B41" s="444"/>
      <c r="C41" s="445" t="s">
        <v>847</v>
      </c>
      <c r="D41" s="446" t="s">
        <v>336</v>
      </c>
      <c r="E41" s="447">
        <v>1</v>
      </c>
      <c r="F41" s="448">
        <f>H41+J41</f>
        <v>0</v>
      </c>
      <c r="G41" s="448">
        <f>E41*F41</f>
        <v>0</v>
      </c>
      <c r="H41" s="469"/>
      <c r="I41" s="449">
        <f>ROUND(E41*H41,2)</f>
        <v>0</v>
      </c>
      <c r="J41" s="470"/>
      <c r="K41" s="450">
        <f>ROUND(E41*J41,2)</f>
        <v>0</v>
      </c>
      <c r="L41" s="451">
        <v>21</v>
      </c>
      <c r="M41" s="451">
        <f t="shared" si="4"/>
        <v>0</v>
      </c>
    </row>
    <row r="42" spans="1:40" outlineLevel="1" x14ac:dyDescent="0.2">
      <c r="A42" s="443">
        <v>31</v>
      </c>
      <c r="B42" s="444"/>
      <c r="C42" s="445" t="s">
        <v>848</v>
      </c>
      <c r="D42" s="446" t="s">
        <v>336</v>
      </c>
      <c r="E42" s="447">
        <v>1</v>
      </c>
      <c r="F42" s="448">
        <f>H42+J42</f>
        <v>0</v>
      </c>
      <c r="G42" s="448">
        <f>E42*F42</f>
        <v>0</v>
      </c>
      <c r="H42" s="469"/>
      <c r="I42" s="449">
        <f>ROUND(E42*H42,2)</f>
        <v>0</v>
      </c>
      <c r="J42" s="470"/>
      <c r="K42" s="450">
        <f>ROUND(E42*J42,2)</f>
        <v>0</v>
      </c>
      <c r="L42" s="451">
        <v>21</v>
      </c>
      <c r="M42" s="451">
        <f t="shared" si="4"/>
        <v>0</v>
      </c>
    </row>
    <row r="43" spans="1:40" outlineLevel="1" x14ac:dyDescent="0.2">
      <c r="A43" s="458">
        <v>32</v>
      </c>
      <c r="B43" s="459" t="s">
        <v>849</v>
      </c>
      <c r="C43" s="460" t="s">
        <v>850</v>
      </c>
      <c r="D43" s="461" t="s">
        <v>336</v>
      </c>
      <c r="E43" s="462">
        <v>1</v>
      </c>
      <c r="F43" s="463">
        <f>H43+J43</f>
        <v>0</v>
      </c>
      <c r="G43" s="463">
        <f>E43*F43</f>
        <v>0</v>
      </c>
      <c r="H43" s="471"/>
      <c r="I43" s="464">
        <f>ROUND(E43*H43,2)</f>
        <v>0</v>
      </c>
      <c r="J43" s="472"/>
      <c r="K43" s="465">
        <f>ROUND(E43*J43,2)</f>
        <v>0</v>
      </c>
      <c r="L43" s="451">
        <v>21</v>
      </c>
      <c r="M43" s="451">
        <f t="shared" si="4"/>
        <v>0</v>
      </c>
      <c r="N43" s="452"/>
      <c r="O43" s="452"/>
      <c r="P43" s="452"/>
      <c r="Q43" s="452"/>
      <c r="R43" s="452"/>
      <c r="S43" s="452"/>
      <c r="T43" s="452"/>
      <c r="U43" s="452"/>
      <c r="V43" s="452"/>
      <c r="W43" s="452"/>
      <c r="X43" s="452"/>
      <c r="Y43" s="452"/>
      <c r="Z43" s="452"/>
      <c r="AA43" s="452"/>
      <c r="AB43" s="452"/>
      <c r="AC43" s="452"/>
      <c r="AD43" s="452"/>
      <c r="AE43" s="452"/>
      <c r="AF43" s="452"/>
      <c r="AG43" s="452"/>
      <c r="AH43" s="452"/>
      <c r="AI43" s="452"/>
      <c r="AJ43" s="452"/>
      <c r="AK43" s="452"/>
      <c r="AL43" s="452"/>
      <c r="AM43" s="452"/>
      <c r="AN43" s="452"/>
    </row>
    <row r="44" spans="1:40" x14ac:dyDescent="0.2">
      <c r="A44" s="428"/>
      <c r="B44" s="429"/>
      <c r="C44" s="466"/>
      <c r="D44" s="430"/>
      <c r="E44" s="428"/>
      <c r="F44" s="428"/>
      <c r="G44" s="428"/>
      <c r="H44" s="428"/>
      <c r="I44" s="428"/>
      <c r="J44" s="428"/>
      <c r="K44" s="428"/>
      <c r="L44" s="428"/>
      <c r="M44" s="428"/>
    </row>
    <row r="45" spans="1:40" x14ac:dyDescent="0.2">
      <c r="C45" s="467"/>
      <c r="D45" s="421"/>
    </row>
    <row r="46" spans="1:40" x14ac:dyDescent="0.2">
      <c r="D46" s="421"/>
      <c r="G46" s="468"/>
    </row>
    <row r="47" spans="1:40" x14ac:dyDescent="0.2">
      <c r="D47" s="421"/>
    </row>
    <row r="48" spans="1:40" x14ac:dyDescent="0.2">
      <c r="D48" s="421"/>
    </row>
    <row r="49" spans="4:4" x14ac:dyDescent="0.2">
      <c r="D49" s="421"/>
    </row>
    <row r="50" spans="4:4" x14ac:dyDescent="0.2">
      <c r="D50" s="421"/>
    </row>
    <row r="51" spans="4:4" x14ac:dyDescent="0.2">
      <c r="D51" s="421"/>
    </row>
    <row r="52" spans="4:4" x14ac:dyDescent="0.2">
      <c r="D52" s="421"/>
    </row>
    <row r="53" spans="4:4" x14ac:dyDescent="0.2">
      <c r="D53" s="421"/>
    </row>
    <row r="54" spans="4:4" x14ac:dyDescent="0.2">
      <c r="D54" s="421"/>
    </row>
    <row r="55" spans="4:4" x14ac:dyDescent="0.2">
      <c r="D55" s="421"/>
    </row>
    <row r="56" spans="4:4" x14ac:dyDescent="0.2">
      <c r="D56" s="421"/>
    </row>
    <row r="57" spans="4:4" x14ac:dyDescent="0.2">
      <c r="D57" s="421"/>
    </row>
    <row r="58" spans="4:4" x14ac:dyDescent="0.2">
      <c r="D58" s="421"/>
    </row>
    <row r="59" spans="4:4" x14ac:dyDescent="0.2">
      <c r="D59" s="421"/>
    </row>
    <row r="60" spans="4:4" x14ac:dyDescent="0.2">
      <c r="D60" s="421"/>
    </row>
    <row r="61" spans="4:4" x14ac:dyDescent="0.2">
      <c r="D61" s="421"/>
    </row>
    <row r="62" spans="4:4" x14ac:dyDescent="0.2">
      <c r="D62" s="421"/>
    </row>
    <row r="63" spans="4:4" x14ac:dyDescent="0.2">
      <c r="D63" s="421"/>
    </row>
    <row r="64" spans="4:4" x14ac:dyDescent="0.2">
      <c r="D64" s="421"/>
    </row>
    <row r="65" spans="4:4" x14ac:dyDescent="0.2">
      <c r="D65" s="421"/>
    </row>
    <row r="66" spans="4:4" x14ac:dyDescent="0.2">
      <c r="D66" s="421"/>
    </row>
    <row r="67" spans="4:4" x14ac:dyDescent="0.2">
      <c r="D67" s="421"/>
    </row>
    <row r="68" spans="4:4" x14ac:dyDescent="0.2">
      <c r="D68" s="421"/>
    </row>
    <row r="69" spans="4:4" x14ac:dyDescent="0.2">
      <c r="D69" s="421"/>
    </row>
    <row r="70" spans="4:4" x14ac:dyDescent="0.2">
      <c r="D70" s="421"/>
    </row>
    <row r="71" spans="4:4" x14ac:dyDescent="0.2">
      <c r="D71" s="421"/>
    </row>
    <row r="72" spans="4:4" x14ac:dyDescent="0.2">
      <c r="D72" s="421"/>
    </row>
    <row r="73" spans="4:4" x14ac:dyDescent="0.2">
      <c r="D73" s="421"/>
    </row>
    <row r="74" spans="4:4" x14ac:dyDescent="0.2">
      <c r="D74" s="421"/>
    </row>
    <row r="75" spans="4:4" x14ac:dyDescent="0.2">
      <c r="D75" s="421"/>
    </row>
    <row r="76" spans="4:4" x14ac:dyDescent="0.2">
      <c r="D76" s="421"/>
    </row>
    <row r="77" spans="4:4" x14ac:dyDescent="0.2">
      <c r="D77" s="421"/>
    </row>
    <row r="78" spans="4:4" x14ac:dyDescent="0.2">
      <c r="D78" s="421"/>
    </row>
    <row r="79" spans="4:4" x14ac:dyDescent="0.2">
      <c r="D79" s="421"/>
    </row>
    <row r="80" spans="4:4" x14ac:dyDescent="0.2">
      <c r="D80" s="421"/>
    </row>
    <row r="81" spans="4:4" x14ac:dyDescent="0.2">
      <c r="D81" s="421"/>
    </row>
    <row r="82" spans="4:4" x14ac:dyDescent="0.2">
      <c r="D82" s="421"/>
    </row>
    <row r="83" spans="4:4" x14ac:dyDescent="0.2">
      <c r="D83" s="421"/>
    </row>
    <row r="84" spans="4:4" x14ac:dyDescent="0.2">
      <c r="D84" s="421"/>
    </row>
    <row r="85" spans="4:4" x14ac:dyDescent="0.2">
      <c r="D85" s="421"/>
    </row>
    <row r="86" spans="4:4" x14ac:dyDescent="0.2">
      <c r="D86" s="421"/>
    </row>
    <row r="87" spans="4:4" x14ac:dyDescent="0.2">
      <c r="D87" s="421"/>
    </row>
    <row r="88" spans="4:4" x14ac:dyDescent="0.2">
      <c r="D88" s="421"/>
    </row>
    <row r="89" spans="4:4" x14ac:dyDescent="0.2">
      <c r="D89" s="421"/>
    </row>
    <row r="90" spans="4:4" x14ac:dyDescent="0.2">
      <c r="D90" s="421"/>
    </row>
    <row r="91" spans="4:4" x14ac:dyDescent="0.2">
      <c r="D91" s="421"/>
    </row>
    <row r="92" spans="4:4" x14ac:dyDescent="0.2">
      <c r="D92" s="421"/>
    </row>
    <row r="93" spans="4:4" x14ac:dyDescent="0.2">
      <c r="D93" s="421"/>
    </row>
    <row r="94" spans="4:4" x14ac:dyDescent="0.2">
      <c r="D94" s="421"/>
    </row>
    <row r="95" spans="4:4" x14ac:dyDescent="0.2">
      <c r="D95" s="421"/>
    </row>
    <row r="96" spans="4:4" x14ac:dyDescent="0.2">
      <c r="D96" s="421"/>
    </row>
    <row r="97" spans="4:4" x14ac:dyDescent="0.2">
      <c r="D97" s="421"/>
    </row>
    <row r="98" spans="4:4" x14ac:dyDescent="0.2">
      <c r="D98" s="421"/>
    </row>
    <row r="99" spans="4:4" x14ac:dyDescent="0.2">
      <c r="D99" s="421"/>
    </row>
    <row r="100" spans="4:4" x14ac:dyDescent="0.2">
      <c r="D100" s="421"/>
    </row>
    <row r="101" spans="4:4" x14ac:dyDescent="0.2">
      <c r="D101" s="421"/>
    </row>
    <row r="102" spans="4:4" x14ac:dyDescent="0.2">
      <c r="D102" s="421"/>
    </row>
    <row r="103" spans="4:4" x14ac:dyDescent="0.2">
      <c r="D103" s="421"/>
    </row>
    <row r="104" spans="4:4" x14ac:dyDescent="0.2">
      <c r="D104" s="421"/>
    </row>
    <row r="105" spans="4:4" x14ac:dyDescent="0.2">
      <c r="D105" s="421"/>
    </row>
    <row r="106" spans="4:4" x14ac:dyDescent="0.2">
      <c r="D106" s="421"/>
    </row>
    <row r="107" spans="4:4" x14ac:dyDescent="0.2">
      <c r="D107" s="421"/>
    </row>
    <row r="108" spans="4:4" x14ac:dyDescent="0.2">
      <c r="D108" s="421"/>
    </row>
    <row r="109" spans="4:4" x14ac:dyDescent="0.2">
      <c r="D109" s="421"/>
    </row>
    <row r="110" spans="4:4" x14ac:dyDescent="0.2">
      <c r="D110" s="421"/>
    </row>
    <row r="111" spans="4:4" x14ac:dyDescent="0.2">
      <c r="D111" s="421"/>
    </row>
    <row r="112" spans="4:4" x14ac:dyDescent="0.2">
      <c r="D112" s="421"/>
    </row>
    <row r="113" spans="4:4" x14ac:dyDescent="0.2">
      <c r="D113" s="421"/>
    </row>
    <row r="114" spans="4:4" x14ac:dyDescent="0.2">
      <c r="D114" s="421"/>
    </row>
    <row r="115" spans="4:4" x14ac:dyDescent="0.2">
      <c r="D115" s="421"/>
    </row>
    <row r="116" spans="4:4" x14ac:dyDescent="0.2">
      <c r="D116" s="421"/>
    </row>
    <row r="117" spans="4:4" x14ac:dyDescent="0.2">
      <c r="D117" s="421"/>
    </row>
    <row r="118" spans="4:4" x14ac:dyDescent="0.2">
      <c r="D118" s="421"/>
    </row>
    <row r="119" spans="4:4" x14ac:dyDescent="0.2">
      <c r="D119" s="421"/>
    </row>
    <row r="120" spans="4:4" x14ac:dyDescent="0.2">
      <c r="D120" s="421"/>
    </row>
    <row r="121" spans="4:4" x14ac:dyDescent="0.2">
      <c r="D121" s="421"/>
    </row>
    <row r="122" spans="4:4" x14ac:dyDescent="0.2">
      <c r="D122" s="421"/>
    </row>
    <row r="123" spans="4:4" x14ac:dyDescent="0.2">
      <c r="D123" s="421"/>
    </row>
    <row r="124" spans="4:4" x14ac:dyDescent="0.2">
      <c r="D124" s="421"/>
    </row>
    <row r="125" spans="4:4" x14ac:dyDescent="0.2">
      <c r="D125" s="421"/>
    </row>
    <row r="126" spans="4:4" x14ac:dyDescent="0.2">
      <c r="D126" s="421"/>
    </row>
    <row r="127" spans="4:4" x14ac:dyDescent="0.2">
      <c r="D127" s="421"/>
    </row>
    <row r="128" spans="4:4" x14ac:dyDescent="0.2">
      <c r="D128" s="421"/>
    </row>
    <row r="129" spans="4:4" x14ac:dyDescent="0.2">
      <c r="D129" s="421"/>
    </row>
    <row r="130" spans="4:4" x14ac:dyDescent="0.2">
      <c r="D130" s="421"/>
    </row>
    <row r="131" spans="4:4" x14ac:dyDescent="0.2">
      <c r="D131" s="421"/>
    </row>
    <row r="132" spans="4:4" x14ac:dyDescent="0.2">
      <c r="D132" s="421"/>
    </row>
    <row r="133" spans="4:4" x14ac:dyDescent="0.2">
      <c r="D133" s="421"/>
    </row>
    <row r="134" spans="4:4" x14ac:dyDescent="0.2">
      <c r="D134" s="421"/>
    </row>
    <row r="135" spans="4:4" x14ac:dyDescent="0.2">
      <c r="D135" s="421"/>
    </row>
    <row r="136" spans="4:4" x14ac:dyDescent="0.2">
      <c r="D136" s="421"/>
    </row>
    <row r="137" spans="4:4" x14ac:dyDescent="0.2">
      <c r="D137" s="421"/>
    </row>
    <row r="138" spans="4:4" x14ac:dyDescent="0.2">
      <c r="D138" s="421"/>
    </row>
    <row r="139" spans="4:4" x14ac:dyDescent="0.2">
      <c r="D139" s="421"/>
    </row>
    <row r="140" spans="4:4" x14ac:dyDescent="0.2">
      <c r="D140" s="421"/>
    </row>
    <row r="141" spans="4:4" x14ac:dyDescent="0.2">
      <c r="D141" s="421"/>
    </row>
    <row r="142" spans="4:4" x14ac:dyDescent="0.2">
      <c r="D142" s="421"/>
    </row>
    <row r="143" spans="4:4" x14ac:dyDescent="0.2">
      <c r="D143" s="421"/>
    </row>
    <row r="144" spans="4:4" x14ac:dyDescent="0.2">
      <c r="D144" s="421"/>
    </row>
    <row r="145" spans="4:4" x14ac:dyDescent="0.2">
      <c r="D145" s="421"/>
    </row>
    <row r="146" spans="4:4" x14ac:dyDescent="0.2">
      <c r="D146" s="421"/>
    </row>
    <row r="147" spans="4:4" x14ac:dyDescent="0.2">
      <c r="D147" s="421"/>
    </row>
    <row r="148" spans="4:4" x14ac:dyDescent="0.2">
      <c r="D148" s="421"/>
    </row>
    <row r="149" spans="4:4" x14ac:dyDescent="0.2">
      <c r="D149" s="421"/>
    </row>
    <row r="150" spans="4:4" x14ac:dyDescent="0.2">
      <c r="D150" s="421"/>
    </row>
    <row r="151" spans="4:4" x14ac:dyDescent="0.2">
      <c r="D151" s="421"/>
    </row>
    <row r="152" spans="4:4" x14ac:dyDescent="0.2">
      <c r="D152" s="421"/>
    </row>
    <row r="153" spans="4:4" x14ac:dyDescent="0.2">
      <c r="D153" s="421"/>
    </row>
    <row r="154" spans="4:4" x14ac:dyDescent="0.2">
      <c r="D154" s="421"/>
    </row>
    <row r="155" spans="4:4" x14ac:dyDescent="0.2">
      <c r="D155" s="421"/>
    </row>
    <row r="156" spans="4:4" x14ac:dyDescent="0.2">
      <c r="D156" s="421"/>
    </row>
    <row r="157" spans="4:4" x14ac:dyDescent="0.2">
      <c r="D157" s="421"/>
    </row>
    <row r="158" spans="4:4" x14ac:dyDescent="0.2">
      <c r="D158" s="421"/>
    </row>
    <row r="159" spans="4:4" x14ac:dyDescent="0.2">
      <c r="D159" s="421"/>
    </row>
    <row r="160" spans="4:4" x14ac:dyDescent="0.2">
      <c r="D160" s="421"/>
    </row>
    <row r="161" spans="4:4" x14ac:dyDescent="0.2">
      <c r="D161" s="421"/>
    </row>
    <row r="162" spans="4:4" x14ac:dyDescent="0.2">
      <c r="D162" s="421"/>
    </row>
    <row r="163" spans="4:4" x14ac:dyDescent="0.2">
      <c r="D163" s="421"/>
    </row>
    <row r="164" spans="4:4" x14ac:dyDescent="0.2">
      <c r="D164" s="421"/>
    </row>
    <row r="165" spans="4:4" x14ac:dyDescent="0.2">
      <c r="D165" s="421"/>
    </row>
    <row r="166" spans="4:4" x14ac:dyDescent="0.2">
      <c r="D166" s="421"/>
    </row>
    <row r="167" spans="4:4" x14ac:dyDescent="0.2">
      <c r="D167" s="421"/>
    </row>
    <row r="168" spans="4:4" x14ac:dyDescent="0.2">
      <c r="D168" s="421"/>
    </row>
    <row r="169" spans="4:4" x14ac:dyDescent="0.2">
      <c r="D169" s="421"/>
    </row>
    <row r="170" spans="4:4" x14ac:dyDescent="0.2">
      <c r="D170" s="421"/>
    </row>
    <row r="171" spans="4:4" x14ac:dyDescent="0.2">
      <c r="D171" s="421"/>
    </row>
    <row r="172" spans="4:4" x14ac:dyDescent="0.2">
      <c r="D172" s="421"/>
    </row>
    <row r="173" spans="4:4" x14ac:dyDescent="0.2">
      <c r="D173" s="421"/>
    </row>
    <row r="174" spans="4:4" x14ac:dyDescent="0.2">
      <c r="D174" s="421"/>
    </row>
    <row r="175" spans="4:4" x14ac:dyDescent="0.2">
      <c r="D175" s="421"/>
    </row>
    <row r="176" spans="4:4" x14ac:dyDescent="0.2">
      <c r="D176" s="421"/>
    </row>
    <row r="177" spans="4:4" x14ac:dyDescent="0.2">
      <c r="D177" s="421"/>
    </row>
    <row r="178" spans="4:4" x14ac:dyDescent="0.2">
      <c r="D178" s="421"/>
    </row>
    <row r="179" spans="4:4" x14ac:dyDescent="0.2">
      <c r="D179" s="421"/>
    </row>
    <row r="180" spans="4:4" x14ac:dyDescent="0.2">
      <c r="D180" s="421"/>
    </row>
    <row r="181" spans="4:4" x14ac:dyDescent="0.2">
      <c r="D181" s="421"/>
    </row>
    <row r="182" spans="4:4" x14ac:dyDescent="0.2">
      <c r="D182" s="421"/>
    </row>
    <row r="183" spans="4:4" x14ac:dyDescent="0.2">
      <c r="D183" s="421"/>
    </row>
    <row r="184" spans="4:4" x14ac:dyDescent="0.2">
      <c r="D184" s="421"/>
    </row>
    <row r="185" spans="4:4" x14ac:dyDescent="0.2">
      <c r="D185" s="421"/>
    </row>
    <row r="186" spans="4:4" x14ac:dyDescent="0.2">
      <c r="D186" s="421"/>
    </row>
    <row r="187" spans="4:4" x14ac:dyDescent="0.2">
      <c r="D187" s="421"/>
    </row>
    <row r="188" spans="4:4" x14ac:dyDescent="0.2">
      <c r="D188" s="421"/>
    </row>
    <row r="189" spans="4:4" x14ac:dyDescent="0.2">
      <c r="D189" s="421"/>
    </row>
    <row r="190" spans="4:4" x14ac:dyDescent="0.2">
      <c r="D190" s="421"/>
    </row>
    <row r="191" spans="4:4" x14ac:dyDescent="0.2">
      <c r="D191" s="421"/>
    </row>
    <row r="192" spans="4:4" x14ac:dyDescent="0.2">
      <c r="D192" s="421"/>
    </row>
    <row r="193" spans="4:4" x14ac:dyDescent="0.2">
      <c r="D193" s="421"/>
    </row>
    <row r="194" spans="4:4" x14ac:dyDescent="0.2">
      <c r="D194" s="421"/>
    </row>
    <row r="195" spans="4:4" x14ac:dyDescent="0.2">
      <c r="D195" s="421"/>
    </row>
    <row r="196" spans="4:4" x14ac:dyDescent="0.2">
      <c r="D196" s="421"/>
    </row>
    <row r="197" spans="4:4" x14ac:dyDescent="0.2">
      <c r="D197" s="421"/>
    </row>
    <row r="198" spans="4:4" x14ac:dyDescent="0.2">
      <c r="D198" s="421"/>
    </row>
    <row r="199" spans="4:4" x14ac:dyDescent="0.2">
      <c r="D199" s="421"/>
    </row>
    <row r="200" spans="4:4" x14ac:dyDescent="0.2">
      <c r="D200" s="421"/>
    </row>
    <row r="201" spans="4:4" x14ac:dyDescent="0.2">
      <c r="D201" s="421"/>
    </row>
    <row r="202" spans="4:4" x14ac:dyDescent="0.2">
      <c r="D202" s="421"/>
    </row>
    <row r="203" spans="4:4" x14ac:dyDescent="0.2">
      <c r="D203" s="421"/>
    </row>
    <row r="204" spans="4:4" x14ac:dyDescent="0.2">
      <c r="D204" s="421"/>
    </row>
    <row r="205" spans="4:4" x14ac:dyDescent="0.2">
      <c r="D205" s="421"/>
    </row>
    <row r="206" spans="4:4" x14ac:dyDescent="0.2">
      <c r="D206" s="421"/>
    </row>
    <row r="207" spans="4:4" x14ac:dyDescent="0.2">
      <c r="D207" s="421"/>
    </row>
    <row r="208" spans="4:4" x14ac:dyDescent="0.2">
      <c r="D208" s="421"/>
    </row>
    <row r="209" spans="4:4" x14ac:dyDescent="0.2">
      <c r="D209" s="421"/>
    </row>
    <row r="210" spans="4:4" x14ac:dyDescent="0.2">
      <c r="D210" s="421"/>
    </row>
    <row r="211" spans="4:4" x14ac:dyDescent="0.2">
      <c r="D211" s="421"/>
    </row>
    <row r="212" spans="4:4" x14ac:dyDescent="0.2">
      <c r="D212" s="421"/>
    </row>
    <row r="213" spans="4:4" x14ac:dyDescent="0.2">
      <c r="D213" s="421"/>
    </row>
    <row r="214" spans="4:4" x14ac:dyDescent="0.2">
      <c r="D214" s="421"/>
    </row>
    <row r="215" spans="4:4" x14ac:dyDescent="0.2">
      <c r="D215" s="421"/>
    </row>
    <row r="216" spans="4:4" x14ac:dyDescent="0.2">
      <c r="D216" s="421"/>
    </row>
    <row r="217" spans="4:4" x14ac:dyDescent="0.2">
      <c r="D217" s="421"/>
    </row>
    <row r="218" spans="4:4" x14ac:dyDescent="0.2">
      <c r="D218" s="421"/>
    </row>
    <row r="219" spans="4:4" x14ac:dyDescent="0.2">
      <c r="D219" s="421"/>
    </row>
    <row r="220" spans="4:4" x14ac:dyDescent="0.2">
      <c r="D220" s="421"/>
    </row>
    <row r="221" spans="4:4" x14ac:dyDescent="0.2">
      <c r="D221" s="421"/>
    </row>
    <row r="222" spans="4:4" x14ac:dyDescent="0.2">
      <c r="D222" s="421"/>
    </row>
    <row r="223" spans="4:4" x14ac:dyDescent="0.2">
      <c r="D223" s="421"/>
    </row>
    <row r="224" spans="4:4" x14ac:dyDescent="0.2">
      <c r="D224" s="421"/>
    </row>
    <row r="225" spans="4:4" x14ac:dyDescent="0.2">
      <c r="D225" s="421"/>
    </row>
    <row r="226" spans="4:4" x14ac:dyDescent="0.2">
      <c r="D226" s="421"/>
    </row>
    <row r="227" spans="4:4" x14ac:dyDescent="0.2">
      <c r="D227" s="421"/>
    </row>
    <row r="228" spans="4:4" x14ac:dyDescent="0.2">
      <c r="D228" s="421"/>
    </row>
    <row r="229" spans="4:4" x14ac:dyDescent="0.2">
      <c r="D229" s="421"/>
    </row>
    <row r="230" spans="4:4" x14ac:dyDescent="0.2">
      <c r="D230" s="421"/>
    </row>
    <row r="231" spans="4:4" x14ac:dyDescent="0.2">
      <c r="D231" s="421"/>
    </row>
    <row r="232" spans="4:4" x14ac:dyDescent="0.2">
      <c r="D232" s="421"/>
    </row>
    <row r="233" spans="4:4" x14ac:dyDescent="0.2">
      <c r="D233" s="421"/>
    </row>
    <row r="234" spans="4:4" x14ac:dyDescent="0.2">
      <c r="D234" s="421"/>
    </row>
    <row r="235" spans="4:4" x14ac:dyDescent="0.2">
      <c r="D235" s="421"/>
    </row>
    <row r="236" spans="4:4" x14ac:dyDescent="0.2">
      <c r="D236" s="421"/>
    </row>
    <row r="237" spans="4:4" x14ac:dyDescent="0.2">
      <c r="D237" s="421"/>
    </row>
    <row r="238" spans="4:4" x14ac:dyDescent="0.2">
      <c r="D238" s="421"/>
    </row>
    <row r="239" spans="4:4" x14ac:dyDescent="0.2">
      <c r="D239" s="421"/>
    </row>
    <row r="240" spans="4:4" x14ac:dyDescent="0.2">
      <c r="D240" s="421"/>
    </row>
    <row r="241" spans="4:4" x14ac:dyDescent="0.2">
      <c r="D241" s="421"/>
    </row>
    <row r="242" spans="4:4" x14ac:dyDescent="0.2">
      <c r="D242" s="421"/>
    </row>
    <row r="243" spans="4:4" x14ac:dyDescent="0.2">
      <c r="D243" s="421"/>
    </row>
    <row r="244" spans="4:4" x14ac:dyDescent="0.2">
      <c r="D244" s="421"/>
    </row>
    <row r="245" spans="4:4" x14ac:dyDescent="0.2">
      <c r="D245" s="421"/>
    </row>
    <row r="246" spans="4:4" x14ac:dyDescent="0.2">
      <c r="D246" s="421"/>
    </row>
    <row r="247" spans="4:4" x14ac:dyDescent="0.2">
      <c r="D247" s="421"/>
    </row>
    <row r="248" spans="4:4" x14ac:dyDescent="0.2">
      <c r="D248" s="421"/>
    </row>
    <row r="249" spans="4:4" x14ac:dyDescent="0.2">
      <c r="D249" s="421"/>
    </row>
    <row r="250" spans="4:4" x14ac:dyDescent="0.2">
      <c r="D250" s="421"/>
    </row>
    <row r="251" spans="4:4" x14ac:dyDescent="0.2">
      <c r="D251" s="421"/>
    </row>
    <row r="252" spans="4:4" x14ac:dyDescent="0.2">
      <c r="D252" s="421"/>
    </row>
    <row r="253" spans="4:4" x14ac:dyDescent="0.2">
      <c r="D253" s="421"/>
    </row>
    <row r="254" spans="4:4" x14ac:dyDescent="0.2">
      <c r="D254" s="421"/>
    </row>
    <row r="255" spans="4:4" x14ac:dyDescent="0.2">
      <c r="D255" s="421"/>
    </row>
    <row r="256" spans="4:4" x14ac:dyDescent="0.2">
      <c r="D256" s="421"/>
    </row>
    <row r="257" spans="4:4" x14ac:dyDescent="0.2">
      <c r="D257" s="421"/>
    </row>
    <row r="258" spans="4:4" x14ac:dyDescent="0.2">
      <c r="D258" s="421"/>
    </row>
    <row r="259" spans="4:4" x14ac:dyDescent="0.2">
      <c r="D259" s="421"/>
    </row>
    <row r="260" spans="4:4" x14ac:dyDescent="0.2">
      <c r="D260" s="421"/>
    </row>
    <row r="261" spans="4:4" x14ac:dyDescent="0.2">
      <c r="D261" s="421"/>
    </row>
    <row r="262" spans="4:4" x14ac:dyDescent="0.2">
      <c r="D262" s="421"/>
    </row>
    <row r="263" spans="4:4" x14ac:dyDescent="0.2">
      <c r="D263" s="421"/>
    </row>
    <row r="264" spans="4:4" x14ac:dyDescent="0.2">
      <c r="D264" s="421"/>
    </row>
    <row r="265" spans="4:4" x14ac:dyDescent="0.2">
      <c r="D265" s="421"/>
    </row>
    <row r="266" spans="4:4" x14ac:dyDescent="0.2">
      <c r="D266" s="421"/>
    </row>
    <row r="267" spans="4:4" x14ac:dyDescent="0.2">
      <c r="D267" s="421"/>
    </row>
    <row r="268" spans="4:4" x14ac:dyDescent="0.2">
      <c r="D268" s="421"/>
    </row>
    <row r="269" spans="4:4" x14ac:dyDescent="0.2">
      <c r="D269" s="421"/>
    </row>
    <row r="270" spans="4:4" x14ac:dyDescent="0.2">
      <c r="D270" s="421"/>
    </row>
    <row r="271" spans="4:4" x14ac:dyDescent="0.2">
      <c r="D271" s="421"/>
    </row>
    <row r="272" spans="4:4" x14ac:dyDescent="0.2">
      <c r="D272" s="421"/>
    </row>
    <row r="273" spans="4:4" x14ac:dyDescent="0.2">
      <c r="D273" s="421"/>
    </row>
    <row r="274" spans="4:4" x14ac:dyDescent="0.2">
      <c r="D274" s="421"/>
    </row>
    <row r="275" spans="4:4" x14ac:dyDescent="0.2">
      <c r="D275" s="421"/>
    </row>
    <row r="276" spans="4:4" x14ac:dyDescent="0.2">
      <c r="D276" s="421"/>
    </row>
    <row r="277" spans="4:4" x14ac:dyDescent="0.2">
      <c r="D277" s="421"/>
    </row>
    <row r="278" spans="4:4" x14ac:dyDescent="0.2">
      <c r="D278" s="421"/>
    </row>
    <row r="279" spans="4:4" x14ac:dyDescent="0.2">
      <c r="D279" s="421"/>
    </row>
    <row r="280" spans="4:4" x14ac:dyDescent="0.2">
      <c r="D280" s="421"/>
    </row>
    <row r="281" spans="4:4" x14ac:dyDescent="0.2">
      <c r="D281" s="421"/>
    </row>
    <row r="282" spans="4:4" x14ac:dyDescent="0.2">
      <c r="D282" s="421"/>
    </row>
    <row r="283" spans="4:4" x14ac:dyDescent="0.2">
      <c r="D283" s="421"/>
    </row>
    <row r="284" spans="4:4" x14ac:dyDescent="0.2">
      <c r="D284" s="421"/>
    </row>
    <row r="285" spans="4:4" x14ac:dyDescent="0.2">
      <c r="D285" s="421"/>
    </row>
    <row r="286" spans="4:4" x14ac:dyDescent="0.2">
      <c r="D286" s="421"/>
    </row>
    <row r="287" spans="4:4" x14ac:dyDescent="0.2">
      <c r="D287" s="421"/>
    </row>
    <row r="288" spans="4:4" x14ac:dyDescent="0.2">
      <c r="D288" s="421"/>
    </row>
    <row r="289" spans="4:4" x14ac:dyDescent="0.2">
      <c r="D289" s="421"/>
    </row>
    <row r="290" spans="4:4" x14ac:dyDescent="0.2">
      <c r="D290" s="421"/>
    </row>
    <row r="291" spans="4:4" x14ac:dyDescent="0.2">
      <c r="D291" s="421"/>
    </row>
    <row r="292" spans="4:4" x14ac:dyDescent="0.2">
      <c r="D292" s="421"/>
    </row>
    <row r="293" spans="4:4" x14ac:dyDescent="0.2">
      <c r="D293" s="421"/>
    </row>
    <row r="294" spans="4:4" x14ac:dyDescent="0.2">
      <c r="D294" s="421"/>
    </row>
    <row r="295" spans="4:4" x14ac:dyDescent="0.2">
      <c r="D295" s="421"/>
    </row>
    <row r="296" spans="4:4" x14ac:dyDescent="0.2">
      <c r="D296" s="421"/>
    </row>
    <row r="297" spans="4:4" x14ac:dyDescent="0.2">
      <c r="D297" s="421"/>
    </row>
    <row r="298" spans="4:4" x14ac:dyDescent="0.2">
      <c r="D298" s="421"/>
    </row>
    <row r="299" spans="4:4" x14ac:dyDescent="0.2">
      <c r="D299" s="421"/>
    </row>
    <row r="300" spans="4:4" x14ac:dyDescent="0.2">
      <c r="D300" s="421"/>
    </row>
    <row r="301" spans="4:4" x14ac:dyDescent="0.2">
      <c r="D301" s="421"/>
    </row>
    <row r="302" spans="4:4" x14ac:dyDescent="0.2">
      <c r="D302" s="421"/>
    </row>
    <row r="303" spans="4:4" x14ac:dyDescent="0.2">
      <c r="D303" s="421"/>
    </row>
    <row r="304" spans="4:4" x14ac:dyDescent="0.2">
      <c r="D304" s="421"/>
    </row>
    <row r="305" spans="4:4" x14ac:dyDescent="0.2">
      <c r="D305" s="421"/>
    </row>
    <row r="306" spans="4:4" x14ac:dyDescent="0.2">
      <c r="D306" s="421"/>
    </row>
    <row r="307" spans="4:4" x14ac:dyDescent="0.2">
      <c r="D307" s="421"/>
    </row>
    <row r="308" spans="4:4" x14ac:dyDescent="0.2">
      <c r="D308" s="421"/>
    </row>
    <row r="309" spans="4:4" x14ac:dyDescent="0.2">
      <c r="D309" s="421"/>
    </row>
    <row r="310" spans="4:4" x14ac:dyDescent="0.2">
      <c r="D310" s="421"/>
    </row>
    <row r="311" spans="4:4" x14ac:dyDescent="0.2">
      <c r="D311" s="421"/>
    </row>
    <row r="312" spans="4:4" x14ac:dyDescent="0.2">
      <c r="D312" s="421"/>
    </row>
    <row r="313" spans="4:4" x14ac:dyDescent="0.2">
      <c r="D313" s="421"/>
    </row>
    <row r="314" spans="4:4" x14ac:dyDescent="0.2">
      <c r="D314" s="421"/>
    </row>
    <row r="315" spans="4:4" x14ac:dyDescent="0.2">
      <c r="D315" s="421"/>
    </row>
    <row r="316" spans="4:4" x14ac:dyDescent="0.2">
      <c r="D316" s="421"/>
    </row>
    <row r="317" spans="4:4" x14ac:dyDescent="0.2">
      <c r="D317" s="421"/>
    </row>
    <row r="318" spans="4:4" x14ac:dyDescent="0.2">
      <c r="D318" s="421"/>
    </row>
    <row r="319" spans="4:4" x14ac:dyDescent="0.2">
      <c r="D319" s="421"/>
    </row>
    <row r="320" spans="4:4" x14ac:dyDescent="0.2">
      <c r="D320" s="421"/>
    </row>
    <row r="321" spans="4:4" x14ac:dyDescent="0.2">
      <c r="D321" s="421"/>
    </row>
    <row r="322" spans="4:4" x14ac:dyDescent="0.2">
      <c r="D322" s="421"/>
    </row>
    <row r="323" spans="4:4" x14ac:dyDescent="0.2">
      <c r="D323" s="421"/>
    </row>
    <row r="324" spans="4:4" x14ac:dyDescent="0.2">
      <c r="D324" s="421"/>
    </row>
    <row r="325" spans="4:4" x14ac:dyDescent="0.2">
      <c r="D325" s="421"/>
    </row>
    <row r="326" spans="4:4" x14ac:dyDescent="0.2">
      <c r="D326" s="421"/>
    </row>
    <row r="327" spans="4:4" x14ac:dyDescent="0.2">
      <c r="D327" s="421"/>
    </row>
    <row r="328" spans="4:4" x14ac:dyDescent="0.2">
      <c r="D328" s="421"/>
    </row>
    <row r="329" spans="4:4" x14ac:dyDescent="0.2">
      <c r="D329" s="421"/>
    </row>
    <row r="330" spans="4:4" x14ac:dyDescent="0.2">
      <c r="D330" s="421"/>
    </row>
    <row r="331" spans="4:4" x14ac:dyDescent="0.2">
      <c r="D331" s="421"/>
    </row>
    <row r="332" spans="4:4" x14ac:dyDescent="0.2">
      <c r="D332" s="421"/>
    </row>
    <row r="333" spans="4:4" x14ac:dyDescent="0.2">
      <c r="D333" s="421"/>
    </row>
    <row r="334" spans="4:4" x14ac:dyDescent="0.2">
      <c r="D334" s="421"/>
    </row>
    <row r="335" spans="4:4" x14ac:dyDescent="0.2">
      <c r="D335" s="421"/>
    </row>
    <row r="336" spans="4:4" x14ac:dyDescent="0.2">
      <c r="D336" s="421"/>
    </row>
    <row r="337" spans="4:4" x14ac:dyDescent="0.2">
      <c r="D337" s="421"/>
    </row>
    <row r="338" spans="4:4" x14ac:dyDescent="0.2">
      <c r="D338" s="421"/>
    </row>
    <row r="339" spans="4:4" x14ac:dyDescent="0.2">
      <c r="D339" s="421"/>
    </row>
    <row r="340" spans="4:4" x14ac:dyDescent="0.2">
      <c r="D340" s="421"/>
    </row>
    <row r="341" spans="4:4" x14ac:dyDescent="0.2">
      <c r="D341" s="421"/>
    </row>
    <row r="342" spans="4:4" x14ac:dyDescent="0.2">
      <c r="D342" s="421"/>
    </row>
    <row r="343" spans="4:4" x14ac:dyDescent="0.2">
      <c r="D343" s="421"/>
    </row>
    <row r="344" spans="4:4" x14ac:dyDescent="0.2">
      <c r="D344" s="421"/>
    </row>
    <row r="345" spans="4:4" x14ac:dyDescent="0.2">
      <c r="D345" s="421"/>
    </row>
    <row r="346" spans="4:4" x14ac:dyDescent="0.2">
      <c r="D346" s="421"/>
    </row>
    <row r="347" spans="4:4" x14ac:dyDescent="0.2">
      <c r="D347" s="421"/>
    </row>
    <row r="348" spans="4:4" x14ac:dyDescent="0.2">
      <c r="D348" s="421"/>
    </row>
    <row r="349" spans="4:4" x14ac:dyDescent="0.2">
      <c r="D349" s="421"/>
    </row>
    <row r="350" spans="4:4" x14ac:dyDescent="0.2">
      <c r="D350" s="421"/>
    </row>
    <row r="351" spans="4:4" x14ac:dyDescent="0.2">
      <c r="D351" s="421"/>
    </row>
    <row r="352" spans="4:4" x14ac:dyDescent="0.2">
      <c r="D352" s="421"/>
    </row>
    <row r="353" spans="4:4" x14ac:dyDescent="0.2">
      <c r="D353" s="421"/>
    </row>
    <row r="354" spans="4:4" x14ac:dyDescent="0.2">
      <c r="D354" s="421"/>
    </row>
    <row r="355" spans="4:4" x14ac:dyDescent="0.2">
      <c r="D355" s="421"/>
    </row>
    <row r="356" spans="4:4" x14ac:dyDescent="0.2">
      <c r="D356" s="421"/>
    </row>
    <row r="357" spans="4:4" x14ac:dyDescent="0.2">
      <c r="D357" s="421"/>
    </row>
    <row r="358" spans="4:4" x14ac:dyDescent="0.2">
      <c r="D358" s="421"/>
    </row>
    <row r="359" spans="4:4" x14ac:dyDescent="0.2">
      <c r="D359" s="421"/>
    </row>
    <row r="360" spans="4:4" x14ac:dyDescent="0.2">
      <c r="D360" s="421"/>
    </row>
    <row r="361" spans="4:4" x14ac:dyDescent="0.2">
      <c r="D361" s="421"/>
    </row>
    <row r="362" spans="4:4" x14ac:dyDescent="0.2">
      <c r="D362" s="421"/>
    </row>
    <row r="363" spans="4:4" x14ac:dyDescent="0.2">
      <c r="D363" s="421"/>
    </row>
    <row r="364" spans="4:4" x14ac:dyDescent="0.2">
      <c r="D364" s="421"/>
    </row>
    <row r="365" spans="4:4" x14ac:dyDescent="0.2">
      <c r="D365" s="421"/>
    </row>
    <row r="366" spans="4:4" x14ac:dyDescent="0.2">
      <c r="D366" s="421"/>
    </row>
    <row r="367" spans="4:4" x14ac:dyDescent="0.2">
      <c r="D367" s="421"/>
    </row>
    <row r="368" spans="4:4" x14ac:dyDescent="0.2">
      <c r="D368" s="421"/>
    </row>
    <row r="369" spans="4:4" x14ac:dyDescent="0.2">
      <c r="D369" s="421"/>
    </row>
    <row r="370" spans="4:4" x14ac:dyDescent="0.2">
      <c r="D370" s="421"/>
    </row>
    <row r="371" spans="4:4" x14ac:dyDescent="0.2">
      <c r="D371" s="421"/>
    </row>
    <row r="372" spans="4:4" x14ac:dyDescent="0.2">
      <c r="D372" s="421"/>
    </row>
    <row r="373" spans="4:4" x14ac:dyDescent="0.2">
      <c r="D373" s="421"/>
    </row>
    <row r="374" spans="4:4" x14ac:dyDescent="0.2">
      <c r="D374" s="421"/>
    </row>
    <row r="375" spans="4:4" x14ac:dyDescent="0.2">
      <c r="D375" s="421"/>
    </row>
    <row r="376" spans="4:4" x14ac:dyDescent="0.2">
      <c r="D376" s="421"/>
    </row>
    <row r="377" spans="4:4" x14ac:dyDescent="0.2">
      <c r="D377" s="421"/>
    </row>
    <row r="378" spans="4:4" x14ac:dyDescent="0.2">
      <c r="D378" s="421"/>
    </row>
    <row r="379" spans="4:4" x14ac:dyDescent="0.2">
      <c r="D379" s="421"/>
    </row>
    <row r="380" spans="4:4" x14ac:dyDescent="0.2">
      <c r="D380" s="421"/>
    </row>
    <row r="381" spans="4:4" x14ac:dyDescent="0.2">
      <c r="D381" s="421"/>
    </row>
    <row r="382" spans="4:4" x14ac:dyDescent="0.2">
      <c r="D382" s="421"/>
    </row>
    <row r="383" spans="4:4" x14ac:dyDescent="0.2">
      <c r="D383" s="421"/>
    </row>
    <row r="384" spans="4:4" x14ac:dyDescent="0.2">
      <c r="D384" s="421"/>
    </row>
    <row r="385" spans="4:4" x14ac:dyDescent="0.2">
      <c r="D385" s="421"/>
    </row>
    <row r="386" spans="4:4" x14ac:dyDescent="0.2">
      <c r="D386" s="421"/>
    </row>
    <row r="387" spans="4:4" x14ac:dyDescent="0.2">
      <c r="D387" s="421"/>
    </row>
    <row r="388" spans="4:4" x14ac:dyDescent="0.2">
      <c r="D388" s="421"/>
    </row>
    <row r="389" spans="4:4" x14ac:dyDescent="0.2">
      <c r="D389" s="421"/>
    </row>
    <row r="390" spans="4:4" x14ac:dyDescent="0.2">
      <c r="D390" s="421"/>
    </row>
    <row r="391" spans="4:4" x14ac:dyDescent="0.2">
      <c r="D391" s="421"/>
    </row>
    <row r="392" spans="4:4" x14ac:dyDescent="0.2">
      <c r="D392" s="421"/>
    </row>
    <row r="393" spans="4:4" x14ac:dyDescent="0.2">
      <c r="D393" s="421"/>
    </row>
    <row r="394" spans="4:4" x14ac:dyDescent="0.2">
      <c r="D394" s="421"/>
    </row>
    <row r="395" spans="4:4" x14ac:dyDescent="0.2">
      <c r="D395" s="421"/>
    </row>
    <row r="396" spans="4:4" x14ac:dyDescent="0.2">
      <c r="D396" s="421"/>
    </row>
    <row r="397" spans="4:4" x14ac:dyDescent="0.2">
      <c r="D397" s="421"/>
    </row>
    <row r="398" spans="4:4" x14ac:dyDescent="0.2">
      <c r="D398" s="421"/>
    </row>
    <row r="399" spans="4:4" x14ac:dyDescent="0.2">
      <c r="D399" s="421"/>
    </row>
    <row r="400" spans="4:4" x14ac:dyDescent="0.2">
      <c r="D400" s="421"/>
    </row>
    <row r="401" spans="4:4" x14ac:dyDescent="0.2">
      <c r="D401" s="421"/>
    </row>
    <row r="402" spans="4:4" x14ac:dyDescent="0.2">
      <c r="D402" s="421"/>
    </row>
    <row r="403" spans="4:4" x14ac:dyDescent="0.2">
      <c r="D403" s="421"/>
    </row>
    <row r="404" spans="4:4" x14ac:dyDescent="0.2">
      <c r="D404" s="421"/>
    </row>
    <row r="405" spans="4:4" x14ac:dyDescent="0.2">
      <c r="D405" s="421"/>
    </row>
    <row r="406" spans="4:4" x14ac:dyDescent="0.2">
      <c r="D406" s="421"/>
    </row>
    <row r="407" spans="4:4" x14ac:dyDescent="0.2">
      <c r="D407" s="421"/>
    </row>
    <row r="408" spans="4:4" x14ac:dyDescent="0.2">
      <c r="D408" s="421"/>
    </row>
    <row r="409" spans="4:4" x14ac:dyDescent="0.2">
      <c r="D409" s="421"/>
    </row>
    <row r="410" spans="4:4" x14ac:dyDescent="0.2">
      <c r="D410" s="421"/>
    </row>
    <row r="411" spans="4:4" x14ac:dyDescent="0.2">
      <c r="D411" s="421"/>
    </row>
    <row r="412" spans="4:4" x14ac:dyDescent="0.2">
      <c r="D412" s="421"/>
    </row>
    <row r="413" spans="4:4" x14ac:dyDescent="0.2">
      <c r="D413" s="421"/>
    </row>
    <row r="414" spans="4:4" x14ac:dyDescent="0.2">
      <c r="D414" s="421"/>
    </row>
    <row r="415" spans="4:4" x14ac:dyDescent="0.2">
      <c r="D415" s="421"/>
    </row>
    <row r="416" spans="4:4" x14ac:dyDescent="0.2">
      <c r="D416" s="421"/>
    </row>
    <row r="417" spans="4:4" x14ac:dyDescent="0.2">
      <c r="D417" s="421"/>
    </row>
    <row r="418" spans="4:4" x14ac:dyDescent="0.2">
      <c r="D418" s="421"/>
    </row>
    <row r="419" spans="4:4" x14ac:dyDescent="0.2">
      <c r="D419" s="421"/>
    </row>
    <row r="420" spans="4:4" x14ac:dyDescent="0.2">
      <c r="D420" s="421"/>
    </row>
    <row r="421" spans="4:4" x14ac:dyDescent="0.2">
      <c r="D421" s="421"/>
    </row>
    <row r="422" spans="4:4" x14ac:dyDescent="0.2">
      <c r="D422" s="421"/>
    </row>
    <row r="423" spans="4:4" x14ac:dyDescent="0.2">
      <c r="D423" s="421"/>
    </row>
    <row r="424" spans="4:4" x14ac:dyDescent="0.2">
      <c r="D424" s="421"/>
    </row>
    <row r="425" spans="4:4" x14ac:dyDescent="0.2">
      <c r="D425" s="421"/>
    </row>
    <row r="426" spans="4:4" x14ac:dyDescent="0.2">
      <c r="D426" s="421"/>
    </row>
    <row r="427" spans="4:4" x14ac:dyDescent="0.2">
      <c r="D427" s="421"/>
    </row>
    <row r="428" spans="4:4" x14ac:dyDescent="0.2">
      <c r="D428" s="421"/>
    </row>
    <row r="429" spans="4:4" x14ac:dyDescent="0.2">
      <c r="D429" s="421"/>
    </row>
    <row r="430" spans="4:4" x14ac:dyDescent="0.2">
      <c r="D430" s="421"/>
    </row>
    <row r="431" spans="4:4" x14ac:dyDescent="0.2">
      <c r="D431" s="421"/>
    </row>
    <row r="432" spans="4:4" x14ac:dyDescent="0.2">
      <c r="D432" s="421"/>
    </row>
    <row r="433" spans="4:4" x14ac:dyDescent="0.2">
      <c r="D433" s="421"/>
    </row>
    <row r="434" spans="4:4" x14ac:dyDescent="0.2">
      <c r="D434" s="421"/>
    </row>
    <row r="435" spans="4:4" x14ac:dyDescent="0.2">
      <c r="D435" s="421"/>
    </row>
    <row r="436" spans="4:4" x14ac:dyDescent="0.2">
      <c r="D436" s="421"/>
    </row>
    <row r="437" spans="4:4" x14ac:dyDescent="0.2">
      <c r="D437" s="421"/>
    </row>
    <row r="438" spans="4:4" x14ac:dyDescent="0.2">
      <c r="D438" s="421"/>
    </row>
    <row r="439" spans="4:4" x14ac:dyDescent="0.2">
      <c r="D439" s="421"/>
    </row>
    <row r="440" spans="4:4" x14ac:dyDescent="0.2">
      <c r="D440" s="421"/>
    </row>
    <row r="441" spans="4:4" x14ac:dyDescent="0.2">
      <c r="D441" s="421"/>
    </row>
    <row r="442" spans="4:4" x14ac:dyDescent="0.2">
      <c r="D442" s="421"/>
    </row>
    <row r="443" spans="4:4" x14ac:dyDescent="0.2">
      <c r="D443" s="421"/>
    </row>
    <row r="444" spans="4:4" x14ac:dyDescent="0.2">
      <c r="D444" s="421"/>
    </row>
    <row r="445" spans="4:4" x14ac:dyDescent="0.2">
      <c r="D445" s="421"/>
    </row>
    <row r="446" spans="4:4" x14ac:dyDescent="0.2">
      <c r="D446" s="421"/>
    </row>
    <row r="447" spans="4:4" x14ac:dyDescent="0.2">
      <c r="D447" s="421"/>
    </row>
    <row r="448" spans="4:4" x14ac:dyDescent="0.2">
      <c r="D448" s="421"/>
    </row>
    <row r="449" spans="4:4" x14ac:dyDescent="0.2">
      <c r="D449" s="421"/>
    </row>
    <row r="450" spans="4:4" x14ac:dyDescent="0.2">
      <c r="D450" s="421"/>
    </row>
    <row r="451" spans="4:4" x14ac:dyDescent="0.2">
      <c r="D451" s="421"/>
    </row>
    <row r="452" spans="4:4" x14ac:dyDescent="0.2">
      <c r="D452" s="421"/>
    </row>
    <row r="453" spans="4:4" x14ac:dyDescent="0.2">
      <c r="D453" s="421"/>
    </row>
    <row r="454" spans="4:4" x14ac:dyDescent="0.2">
      <c r="D454" s="421"/>
    </row>
    <row r="455" spans="4:4" x14ac:dyDescent="0.2">
      <c r="D455" s="421"/>
    </row>
    <row r="456" spans="4:4" x14ac:dyDescent="0.2">
      <c r="D456" s="421"/>
    </row>
    <row r="457" spans="4:4" x14ac:dyDescent="0.2">
      <c r="D457" s="421"/>
    </row>
    <row r="458" spans="4:4" x14ac:dyDescent="0.2">
      <c r="D458" s="421"/>
    </row>
    <row r="459" spans="4:4" x14ac:dyDescent="0.2">
      <c r="D459" s="421"/>
    </row>
    <row r="460" spans="4:4" x14ac:dyDescent="0.2">
      <c r="D460" s="421"/>
    </row>
    <row r="461" spans="4:4" x14ac:dyDescent="0.2">
      <c r="D461" s="421"/>
    </row>
    <row r="462" spans="4:4" x14ac:dyDescent="0.2">
      <c r="D462" s="421"/>
    </row>
    <row r="463" spans="4:4" x14ac:dyDescent="0.2">
      <c r="D463" s="421"/>
    </row>
    <row r="464" spans="4:4" x14ac:dyDescent="0.2">
      <c r="D464" s="421"/>
    </row>
    <row r="465" spans="4:4" x14ac:dyDescent="0.2">
      <c r="D465" s="421"/>
    </row>
    <row r="466" spans="4:4" x14ac:dyDescent="0.2">
      <c r="D466" s="421"/>
    </row>
    <row r="467" spans="4:4" x14ac:dyDescent="0.2">
      <c r="D467" s="421"/>
    </row>
    <row r="468" spans="4:4" x14ac:dyDescent="0.2">
      <c r="D468" s="421"/>
    </row>
    <row r="469" spans="4:4" x14ac:dyDescent="0.2">
      <c r="D469" s="421"/>
    </row>
    <row r="470" spans="4:4" x14ac:dyDescent="0.2">
      <c r="D470" s="421"/>
    </row>
    <row r="471" spans="4:4" x14ac:dyDescent="0.2">
      <c r="D471" s="421"/>
    </row>
    <row r="472" spans="4:4" x14ac:dyDescent="0.2">
      <c r="D472" s="421"/>
    </row>
    <row r="473" spans="4:4" x14ac:dyDescent="0.2">
      <c r="D473" s="421"/>
    </row>
    <row r="474" spans="4:4" x14ac:dyDescent="0.2">
      <c r="D474" s="421"/>
    </row>
    <row r="475" spans="4:4" x14ac:dyDescent="0.2">
      <c r="D475" s="421"/>
    </row>
    <row r="476" spans="4:4" x14ac:dyDescent="0.2">
      <c r="D476" s="421"/>
    </row>
    <row r="477" spans="4:4" x14ac:dyDescent="0.2">
      <c r="D477" s="421"/>
    </row>
    <row r="478" spans="4:4" x14ac:dyDescent="0.2">
      <c r="D478" s="421"/>
    </row>
    <row r="479" spans="4:4" x14ac:dyDescent="0.2">
      <c r="D479" s="421"/>
    </row>
    <row r="480" spans="4:4" x14ac:dyDescent="0.2">
      <c r="D480" s="421"/>
    </row>
    <row r="481" spans="4:4" x14ac:dyDescent="0.2">
      <c r="D481" s="421"/>
    </row>
    <row r="482" spans="4:4" x14ac:dyDescent="0.2">
      <c r="D482" s="421"/>
    </row>
    <row r="483" spans="4:4" x14ac:dyDescent="0.2">
      <c r="D483" s="421"/>
    </row>
    <row r="484" spans="4:4" x14ac:dyDescent="0.2">
      <c r="D484" s="421"/>
    </row>
    <row r="485" spans="4:4" x14ac:dyDescent="0.2">
      <c r="D485" s="421"/>
    </row>
    <row r="486" spans="4:4" x14ac:dyDescent="0.2">
      <c r="D486" s="421"/>
    </row>
    <row r="487" spans="4:4" x14ac:dyDescent="0.2">
      <c r="D487" s="421"/>
    </row>
    <row r="488" spans="4:4" x14ac:dyDescent="0.2">
      <c r="D488" s="421"/>
    </row>
    <row r="489" spans="4:4" x14ac:dyDescent="0.2">
      <c r="D489" s="421"/>
    </row>
    <row r="490" spans="4:4" x14ac:dyDescent="0.2">
      <c r="D490" s="421"/>
    </row>
    <row r="491" spans="4:4" x14ac:dyDescent="0.2">
      <c r="D491" s="421"/>
    </row>
    <row r="492" spans="4:4" x14ac:dyDescent="0.2">
      <c r="D492" s="421"/>
    </row>
    <row r="493" spans="4:4" x14ac:dyDescent="0.2">
      <c r="D493" s="421"/>
    </row>
    <row r="494" spans="4:4" x14ac:dyDescent="0.2">
      <c r="D494" s="421"/>
    </row>
    <row r="495" spans="4:4" x14ac:dyDescent="0.2">
      <c r="D495" s="421"/>
    </row>
    <row r="496" spans="4:4" x14ac:dyDescent="0.2">
      <c r="D496" s="421"/>
    </row>
    <row r="497" spans="4:4" x14ac:dyDescent="0.2">
      <c r="D497" s="421"/>
    </row>
    <row r="498" spans="4:4" x14ac:dyDescent="0.2">
      <c r="D498" s="421"/>
    </row>
    <row r="499" spans="4:4" x14ac:dyDescent="0.2">
      <c r="D499" s="421"/>
    </row>
    <row r="500" spans="4:4" x14ac:dyDescent="0.2">
      <c r="D500" s="421"/>
    </row>
    <row r="501" spans="4:4" x14ac:dyDescent="0.2">
      <c r="D501" s="421"/>
    </row>
    <row r="502" spans="4:4" x14ac:dyDescent="0.2">
      <c r="D502" s="421"/>
    </row>
    <row r="503" spans="4:4" x14ac:dyDescent="0.2">
      <c r="D503" s="421"/>
    </row>
    <row r="504" spans="4:4" x14ac:dyDescent="0.2">
      <c r="D504" s="421"/>
    </row>
    <row r="505" spans="4:4" x14ac:dyDescent="0.2">
      <c r="D505" s="421"/>
    </row>
    <row r="506" spans="4:4" x14ac:dyDescent="0.2">
      <c r="D506" s="421"/>
    </row>
    <row r="507" spans="4:4" x14ac:dyDescent="0.2">
      <c r="D507" s="421"/>
    </row>
    <row r="508" spans="4:4" x14ac:dyDescent="0.2">
      <c r="D508" s="421"/>
    </row>
    <row r="509" spans="4:4" x14ac:dyDescent="0.2">
      <c r="D509" s="421"/>
    </row>
    <row r="510" spans="4:4" x14ac:dyDescent="0.2">
      <c r="D510" s="421"/>
    </row>
    <row r="511" spans="4:4" x14ac:dyDescent="0.2">
      <c r="D511" s="421"/>
    </row>
    <row r="512" spans="4:4" x14ac:dyDescent="0.2">
      <c r="D512" s="421"/>
    </row>
    <row r="513" spans="4:4" x14ac:dyDescent="0.2">
      <c r="D513" s="421"/>
    </row>
    <row r="514" spans="4:4" x14ac:dyDescent="0.2">
      <c r="D514" s="421"/>
    </row>
    <row r="515" spans="4:4" x14ac:dyDescent="0.2">
      <c r="D515" s="421"/>
    </row>
    <row r="516" spans="4:4" x14ac:dyDescent="0.2">
      <c r="D516" s="421"/>
    </row>
    <row r="517" spans="4:4" x14ac:dyDescent="0.2">
      <c r="D517" s="421"/>
    </row>
    <row r="518" spans="4:4" x14ac:dyDescent="0.2">
      <c r="D518" s="421"/>
    </row>
    <row r="519" spans="4:4" x14ac:dyDescent="0.2">
      <c r="D519" s="421"/>
    </row>
    <row r="520" spans="4:4" x14ac:dyDescent="0.2">
      <c r="D520" s="421"/>
    </row>
    <row r="521" spans="4:4" x14ac:dyDescent="0.2">
      <c r="D521" s="421"/>
    </row>
    <row r="522" spans="4:4" x14ac:dyDescent="0.2">
      <c r="D522" s="421"/>
    </row>
    <row r="523" spans="4:4" x14ac:dyDescent="0.2">
      <c r="D523" s="421"/>
    </row>
    <row r="524" spans="4:4" x14ac:dyDescent="0.2">
      <c r="D524" s="421"/>
    </row>
    <row r="525" spans="4:4" x14ac:dyDescent="0.2">
      <c r="D525" s="421"/>
    </row>
    <row r="526" spans="4:4" x14ac:dyDescent="0.2">
      <c r="D526" s="421"/>
    </row>
    <row r="527" spans="4:4" x14ac:dyDescent="0.2">
      <c r="D527" s="421"/>
    </row>
    <row r="528" spans="4:4" x14ac:dyDescent="0.2">
      <c r="D528" s="421"/>
    </row>
    <row r="529" spans="4:4" x14ac:dyDescent="0.2">
      <c r="D529" s="421"/>
    </row>
    <row r="530" spans="4:4" x14ac:dyDescent="0.2">
      <c r="D530" s="421"/>
    </row>
    <row r="531" spans="4:4" x14ac:dyDescent="0.2">
      <c r="D531" s="421"/>
    </row>
    <row r="532" spans="4:4" x14ac:dyDescent="0.2">
      <c r="D532" s="421"/>
    </row>
    <row r="533" spans="4:4" x14ac:dyDescent="0.2">
      <c r="D533" s="421"/>
    </row>
    <row r="534" spans="4:4" x14ac:dyDescent="0.2">
      <c r="D534" s="421"/>
    </row>
    <row r="535" spans="4:4" x14ac:dyDescent="0.2">
      <c r="D535" s="421"/>
    </row>
    <row r="536" spans="4:4" x14ac:dyDescent="0.2">
      <c r="D536" s="421"/>
    </row>
    <row r="537" spans="4:4" x14ac:dyDescent="0.2">
      <c r="D537" s="421"/>
    </row>
    <row r="538" spans="4:4" x14ac:dyDescent="0.2">
      <c r="D538" s="421"/>
    </row>
    <row r="539" spans="4:4" x14ac:dyDescent="0.2">
      <c r="D539" s="421"/>
    </row>
    <row r="540" spans="4:4" x14ac:dyDescent="0.2">
      <c r="D540" s="421"/>
    </row>
    <row r="541" spans="4:4" x14ac:dyDescent="0.2">
      <c r="D541" s="421"/>
    </row>
    <row r="542" spans="4:4" x14ac:dyDescent="0.2">
      <c r="D542" s="421"/>
    </row>
    <row r="543" spans="4:4" x14ac:dyDescent="0.2">
      <c r="D543" s="421"/>
    </row>
    <row r="544" spans="4:4" x14ac:dyDescent="0.2">
      <c r="D544" s="421"/>
    </row>
    <row r="545" spans="4:4" x14ac:dyDescent="0.2">
      <c r="D545" s="421"/>
    </row>
    <row r="546" spans="4:4" x14ac:dyDescent="0.2">
      <c r="D546" s="421"/>
    </row>
    <row r="547" spans="4:4" x14ac:dyDescent="0.2">
      <c r="D547" s="421"/>
    </row>
    <row r="548" spans="4:4" x14ac:dyDescent="0.2">
      <c r="D548" s="421"/>
    </row>
    <row r="549" spans="4:4" x14ac:dyDescent="0.2">
      <c r="D549" s="421"/>
    </row>
    <row r="550" spans="4:4" x14ac:dyDescent="0.2">
      <c r="D550" s="421"/>
    </row>
    <row r="551" spans="4:4" x14ac:dyDescent="0.2">
      <c r="D551" s="421"/>
    </row>
    <row r="552" spans="4:4" x14ac:dyDescent="0.2">
      <c r="D552" s="421"/>
    </row>
    <row r="553" spans="4:4" x14ac:dyDescent="0.2">
      <c r="D553" s="421"/>
    </row>
    <row r="554" spans="4:4" x14ac:dyDescent="0.2">
      <c r="D554" s="421"/>
    </row>
    <row r="555" spans="4:4" x14ac:dyDescent="0.2">
      <c r="D555" s="421"/>
    </row>
    <row r="556" spans="4:4" x14ac:dyDescent="0.2">
      <c r="D556" s="421"/>
    </row>
    <row r="557" spans="4:4" x14ac:dyDescent="0.2">
      <c r="D557" s="421"/>
    </row>
    <row r="558" spans="4:4" x14ac:dyDescent="0.2">
      <c r="D558" s="421"/>
    </row>
    <row r="559" spans="4:4" x14ac:dyDescent="0.2">
      <c r="D559" s="421"/>
    </row>
    <row r="560" spans="4:4" x14ac:dyDescent="0.2">
      <c r="D560" s="421"/>
    </row>
    <row r="561" spans="4:4" x14ac:dyDescent="0.2">
      <c r="D561" s="421"/>
    </row>
    <row r="562" spans="4:4" x14ac:dyDescent="0.2">
      <c r="D562" s="421"/>
    </row>
    <row r="563" spans="4:4" x14ac:dyDescent="0.2">
      <c r="D563" s="421"/>
    </row>
    <row r="564" spans="4:4" x14ac:dyDescent="0.2">
      <c r="D564" s="421"/>
    </row>
    <row r="565" spans="4:4" x14ac:dyDescent="0.2">
      <c r="D565" s="421"/>
    </row>
    <row r="566" spans="4:4" x14ac:dyDescent="0.2">
      <c r="D566" s="421"/>
    </row>
    <row r="567" spans="4:4" x14ac:dyDescent="0.2">
      <c r="D567" s="421"/>
    </row>
    <row r="568" spans="4:4" x14ac:dyDescent="0.2">
      <c r="D568" s="421"/>
    </row>
    <row r="569" spans="4:4" x14ac:dyDescent="0.2">
      <c r="D569" s="421"/>
    </row>
    <row r="570" spans="4:4" x14ac:dyDescent="0.2">
      <c r="D570" s="421"/>
    </row>
    <row r="571" spans="4:4" x14ac:dyDescent="0.2">
      <c r="D571" s="421"/>
    </row>
    <row r="572" spans="4:4" x14ac:dyDescent="0.2">
      <c r="D572" s="421"/>
    </row>
    <row r="573" spans="4:4" x14ac:dyDescent="0.2">
      <c r="D573" s="421"/>
    </row>
    <row r="574" spans="4:4" x14ac:dyDescent="0.2">
      <c r="D574" s="421"/>
    </row>
    <row r="575" spans="4:4" x14ac:dyDescent="0.2">
      <c r="D575" s="421"/>
    </row>
    <row r="576" spans="4:4" x14ac:dyDescent="0.2">
      <c r="D576" s="421"/>
    </row>
    <row r="577" spans="4:4" x14ac:dyDescent="0.2">
      <c r="D577" s="421"/>
    </row>
    <row r="578" spans="4:4" x14ac:dyDescent="0.2">
      <c r="D578" s="421"/>
    </row>
    <row r="579" spans="4:4" x14ac:dyDescent="0.2">
      <c r="D579" s="421"/>
    </row>
    <row r="580" spans="4:4" x14ac:dyDescent="0.2">
      <c r="D580" s="421"/>
    </row>
    <row r="581" spans="4:4" x14ac:dyDescent="0.2">
      <c r="D581" s="421"/>
    </row>
    <row r="582" spans="4:4" x14ac:dyDescent="0.2">
      <c r="D582" s="421"/>
    </row>
    <row r="583" spans="4:4" x14ac:dyDescent="0.2">
      <c r="D583" s="421"/>
    </row>
    <row r="584" spans="4:4" x14ac:dyDescent="0.2">
      <c r="D584" s="421"/>
    </row>
    <row r="585" spans="4:4" x14ac:dyDescent="0.2">
      <c r="D585" s="421"/>
    </row>
    <row r="586" spans="4:4" x14ac:dyDescent="0.2">
      <c r="D586" s="421"/>
    </row>
    <row r="587" spans="4:4" x14ac:dyDescent="0.2">
      <c r="D587" s="421"/>
    </row>
    <row r="588" spans="4:4" x14ac:dyDescent="0.2">
      <c r="D588" s="421"/>
    </row>
    <row r="589" spans="4:4" x14ac:dyDescent="0.2">
      <c r="D589" s="421"/>
    </row>
    <row r="590" spans="4:4" x14ac:dyDescent="0.2">
      <c r="D590" s="421"/>
    </row>
    <row r="591" spans="4:4" x14ac:dyDescent="0.2">
      <c r="D591" s="421"/>
    </row>
    <row r="592" spans="4:4" x14ac:dyDescent="0.2">
      <c r="D592" s="421"/>
    </row>
    <row r="593" spans="4:4" x14ac:dyDescent="0.2">
      <c r="D593" s="421"/>
    </row>
    <row r="594" spans="4:4" x14ac:dyDescent="0.2">
      <c r="D594" s="421"/>
    </row>
    <row r="595" spans="4:4" x14ac:dyDescent="0.2">
      <c r="D595" s="421"/>
    </row>
    <row r="596" spans="4:4" x14ac:dyDescent="0.2">
      <c r="D596" s="421"/>
    </row>
    <row r="597" spans="4:4" x14ac:dyDescent="0.2">
      <c r="D597" s="421"/>
    </row>
    <row r="598" spans="4:4" x14ac:dyDescent="0.2">
      <c r="D598" s="421"/>
    </row>
    <row r="599" spans="4:4" x14ac:dyDescent="0.2">
      <c r="D599" s="421"/>
    </row>
    <row r="600" spans="4:4" x14ac:dyDescent="0.2">
      <c r="D600" s="421"/>
    </row>
    <row r="601" spans="4:4" x14ac:dyDescent="0.2">
      <c r="D601" s="421"/>
    </row>
    <row r="602" spans="4:4" x14ac:dyDescent="0.2">
      <c r="D602" s="421"/>
    </row>
    <row r="603" spans="4:4" x14ac:dyDescent="0.2">
      <c r="D603" s="421"/>
    </row>
    <row r="604" spans="4:4" x14ac:dyDescent="0.2">
      <c r="D604" s="421"/>
    </row>
    <row r="605" spans="4:4" x14ac:dyDescent="0.2">
      <c r="D605" s="421"/>
    </row>
    <row r="606" spans="4:4" x14ac:dyDescent="0.2">
      <c r="D606" s="421"/>
    </row>
    <row r="607" spans="4:4" x14ac:dyDescent="0.2">
      <c r="D607" s="421"/>
    </row>
    <row r="608" spans="4:4" x14ac:dyDescent="0.2">
      <c r="D608" s="421"/>
    </row>
    <row r="609" spans="4:4" x14ac:dyDescent="0.2">
      <c r="D609" s="421"/>
    </row>
    <row r="610" spans="4:4" x14ac:dyDescent="0.2">
      <c r="D610" s="421"/>
    </row>
    <row r="611" spans="4:4" x14ac:dyDescent="0.2">
      <c r="D611" s="421"/>
    </row>
    <row r="612" spans="4:4" x14ac:dyDescent="0.2">
      <c r="D612" s="421"/>
    </row>
    <row r="613" spans="4:4" x14ac:dyDescent="0.2">
      <c r="D613" s="421"/>
    </row>
    <row r="614" spans="4:4" x14ac:dyDescent="0.2">
      <c r="D614" s="421"/>
    </row>
    <row r="615" spans="4:4" x14ac:dyDescent="0.2">
      <c r="D615" s="421"/>
    </row>
    <row r="616" spans="4:4" x14ac:dyDescent="0.2">
      <c r="D616" s="421"/>
    </row>
    <row r="617" spans="4:4" x14ac:dyDescent="0.2">
      <c r="D617" s="421"/>
    </row>
    <row r="618" spans="4:4" x14ac:dyDescent="0.2">
      <c r="D618" s="421"/>
    </row>
    <row r="619" spans="4:4" x14ac:dyDescent="0.2">
      <c r="D619" s="421"/>
    </row>
    <row r="620" spans="4:4" x14ac:dyDescent="0.2">
      <c r="D620" s="421"/>
    </row>
    <row r="621" spans="4:4" x14ac:dyDescent="0.2">
      <c r="D621" s="421"/>
    </row>
    <row r="622" spans="4:4" x14ac:dyDescent="0.2">
      <c r="D622" s="421"/>
    </row>
    <row r="623" spans="4:4" x14ac:dyDescent="0.2">
      <c r="D623" s="421"/>
    </row>
    <row r="624" spans="4:4" x14ac:dyDescent="0.2">
      <c r="D624" s="421"/>
    </row>
    <row r="625" spans="4:4" x14ac:dyDescent="0.2">
      <c r="D625" s="421"/>
    </row>
    <row r="626" spans="4:4" x14ac:dyDescent="0.2">
      <c r="D626" s="421"/>
    </row>
    <row r="627" spans="4:4" x14ac:dyDescent="0.2">
      <c r="D627" s="421"/>
    </row>
    <row r="628" spans="4:4" x14ac:dyDescent="0.2">
      <c r="D628" s="421"/>
    </row>
    <row r="629" spans="4:4" x14ac:dyDescent="0.2">
      <c r="D629" s="421"/>
    </row>
    <row r="630" spans="4:4" x14ac:dyDescent="0.2">
      <c r="D630" s="421"/>
    </row>
    <row r="631" spans="4:4" x14ac:dyDescent="0.2">
      <c r="D631" s="421"/>
    </row>
    <row r="632" spans="4:4" x14ac:dyDescent="0.2">
      <c r="D632" s="421"/>
    </row>
    <row r="633" spans="4:4" x14ac:dyDescent="0.2">
      <c r="D633" s="421"/>
    </row>
    <row r="634" spans="4:4" x14ac:dyDescent="0.2">
      <c r="D634" s="421"/>
    </row>
    <row r="635" spans="4:4" x14ac:dyDescent="0.2">
      <c r="D635" s="421"/>
    </row>
    <row r="636" spans="4:4" x14ac:dyDescent="0.2">
      <c r="D636" s="421"/>
    </row>
    <row r="637" spans="4:4" x14ac:dyDescent="0.2">
      <c r="D637" s="421"/>
    </row>
    <row r="638" spans="4:4" x14ac:dyDescent="0.2">
      <c r="D638" s="421"/>
    </row>
    <row r="639" spans="4:4" x14ac:dyDescent="0.2">
      <c r="D639" s="421"/>
    </row>
    <row r="640" spans="4:4" x14ac:dyDescent="0.2">
      <c r="D640" s="421"/>
    </row>
    <row r="641" spans="4:4" x14ac:dyDescent="0.2">
      <c r="D641" s="421"/>
    </row>
    <row r="642" spans="4:4" x14ac:dyDescent="0.2">
      <c r="D642" s="421"/>
    </row>
    <row r="643" spans="4:4" x14ac:dyDescent="0.2">
      <c r="D643" s="421"/>
    </row>
    <row r="644" spans="4:4" x14ac:dyDescent="0.2">
      <c r="D644" s="421"/>
    </row>
    <row r="645" spans="4:4" x14ac:dyDescent="0.2">
      <c r="D645" s="421"/>
    </row>
    <row r="646" spans="4:4" x14ac:dyDescent="0.2">
      <c r="D646" s="421"/>
    </row>
    <row r="647" spans="4:4" x14ac:dyDescent="0.2">
      <c r="D647" s="421"/>
    </row>
    <row r="648" spans="4:4" x14ac:dyDescent="0.2">
      <c r="D648" s="421"/>
    </row>
    <row r="649" spans="4:4" x14ac:dyDescent="0.2">
      <c r="D649" s="421"/>
    </row>
    <row r="650" spans="4:4" x14ac:dyDescent="0.2">
      <c r="D650" s="421"/>
    </row>
    <row r="651" spans="4:4" x14ac:dyDescent="0.2">
      <c r="D651" s="421"/>
    </row>
    <row r="652" spans="4:4" x14ac:dyDescent="0.2">
      <c r="D652" s="421"/>
    </row>
    <row r="653" spans="4:4" x14ac:dyDescent="0.2">
      <c r="D653" s="421"/>
    </row>
    <row r="654" spans="4:4" x14ac:dyDescent="0.2">
      <c r="D654" s="421"/>
    </row>
    <row r="655" spans="4:4" x14ac:dyDescent="0.2">
      <c r="D655" s="421"/>
    </row>
    <row r="656" spans="4:4" x14ac:dyDescent="0.2">
      <c r="D656" s="421"/>
    </row>
    <row r="657" spans="4:4" x14ac:dyDescent="0.2">
      <c r="D657" s="421"/>
    </row>
    <row r="658" spans="4:4" x14ac:dyDescent="0.2">
      <c r="D658" s="421"/>
    </row>
    <row r="659" spans="4:4" x14ac:dyDescent="0.2">
      <c r="D659" s="421"/>
    </row>
    <row r="660" spans="4:4" x14ac:dyDescent="0.2">
      <c r="D660" s="421"/>
    </row>
    <row r="661" spans="4:4" x14ac:dyDescent="0.2">
      <c r="D661" s="421"/>
    </row>
    <row r="662" spans="4:4" x14ac:dyDescent="0.2">
      <c r="D662" s="421"/>
    </row>
    <row r="663" spans="4:4" x14ac:dyDescent="0.2">
      <c r="D663" s="421"/>
    </row>
    <row r="664" spans="4:4" x14ac:dyDescent="0.2">
      <c r="D664" s="421"/>
    </row>
    <row r="665" spans="4:4" x14ac:dyDescent="0.2">
      <c r="D665" s="421"/>
    </row>
    <row r="666" spans="4:4" x14ac:dyDescent="0.2">
      <c r="D666" s="421"/>
    </row>
    <row r="667" spans="4:4" x14ac:dyDescent="0.2">
      <c r="D667" s="421"/>
    </row>
    <row r="668" spans="4:4" x14ac:dyDescent="0.2">
      <c r="D668" s="421"/>
    </row>
    <row r="669" spans="4:4" x14ac:dyDescent="0.2">
      <c r="D669" s="421"/>
    </row>
    <row r="670" spans="4:4" x14ac:dyDescent="0.2">
      <c r="D670" s="421"/>
    </row>
    <row r="671" spans="4:4" x14ac:dyDescent="0.2">
      <c r="D671" s="421"/>
    </row>
    <row r="672" spans="4:4" x14ac:dyDescent="0.2">
      <c r="D672" s="421"/>
    </row>
    <row r="673" spans="4:4" x14ac:dyDescent="0.2">
      <c r="D673" s="421"/>
    </row>
    <row r="674" spans="4:4" x14ac:dyDescent="0.2">
      <c r="D674" s="421"/>
    </row>
    <row r="675" spans="4:4" x14ac:dyDescent="0.2">
      <c r="D675" s="421"/>
    </row>
    <row r="676" spans="4:4" x14ac:dyDescent="0.2">
      <c r="D676" s="421"/>
    </row>
    <row r="677" spans="4:4" x14ac:dyDescent="0.2">
      <c r="D677" s="421"/>
    </row>
    <row r="678" spans="4:4" x14ac:dyDescent="0.2">
      <c r="D678" s="421"/>
    </row>
    <row r="679" spans="4:4" x14ac:dyDescent="0.2">
      <c r="D679" s="421"/>
    </row>
    <row r="680" spans="4:4" x14ac:dyDescent="0.2">
      <c r="D680" s="421"/>
    </row>
    <row r="681" spans="4:4" x14ac:dyDescent="0.2">
      <c r="D681" s="421"/>
    </row>
    <row r="682" spans="4:4" x14ac:dyDescent="0.2">
      <c r="D682" s="421"/>
    </row>
    <row r="683" spans="4:4" x14ac:dyDescent="0.2">
      <c r="D683" s="421"/>
    </row>
    <row r="684" spans="4:4" x14ac:dyDescent="0.2">
      <c r="D684" s="421"/>
    </row>
    <row r="685" spans="4:4" x14ac:dyDescent="0.2">
      <c r="D685" s="421"/>
    </row>
    <row r="686" spans="4:4" x14ac:dyDescent="0.2">
      <c r="D686" s="421"/>
    </row>
    <row r="687" spans="4:4" x14ac:dyDescent="0.2">
      <c r="D687" s="421"/>
    </row>
    <row r="688" spans="4:4" x14ac:dyDescent="0.2">
      <c r="D688" s="421"/>
    </row>
    <row r="689" spans="4:4" x14ac:dyDescent="0.2">
      <c r="D689" s="421"/>
    </row>
    <row r="690" spans="4:4" x14ac:dyDescent="0.2">
      <c r="D690" s="421"/>
    </row>
    <row r="691" spans="4:4" x14ac:dyDescent="0.2">
      <c r="D691" s="421"/>
    </row>
    <row r="692" spans="4:4" x14ac:dyDescent="0.2">
      <c r="D692" s="421"/>
    </row>
    <row r="693" spans="4:4" x14ac:dyDescent="0.2">
      <c r="D693" s="421"/>
    </row>
    <row r="694" spans="4:4" x14ac:dyDescent="0.2">
      <c r="D694" s="421"/>
    </row>
    <row r="695" spans="4:4" x14ac:dyDescent="0.2">
      <c r="D695" s="421"/>
    </row>
    <row r="696" spans="4:4" x14ac:dyDescent="0.2">
      <c r="D696" s="421"/>
    </row>
    <row r="697" spans="4:4" x14ac:dyDescent="0.2">
      <c r="D697" s="421"/>
    </row>
    <row r="698" spans="4:4" x14ac:dyDescent="0.2">
      <c r="D698" s="421"/>
    </row>
    <row r="699" spans="4:4" x14ac:dyDescent="0.2">
      <c r="D699" s="421"/>
    </row>
    <row r="700" spans="4:4" x14ac:dyDescent="0.2">
      <c r="D700" s="421"/>
    </row>
    <row r="701" spans="4:4" x14ac:dyDescent="0.2">
      <c r="D701" s="421"/>
    </row>
    <row r="702" spans="4:4" x14ac:dyDescent="0.2">
      <c r="D702" s="421"/>
    </row>
    <row r="703" spans="4:4" x14ac:dyDescent="0.2">
      <c r="D703" s="421"/>
    </row>
    <row r="704" spans="4:4" x14ac:dyDescent="0.2">
      <c r="D704" s="421"/>
    </row>
    <row r="705" spans="4:4" x14ac:dyDescent="0.2">
      <c r="D705" s="421"/>
    </row>
    <row r="706" spans="4:4" x14ac:dyDescent="0.2">
      <c r="D706" s="421"/>
    </row>
    <row r="707" spans="4:4" x14ac:dyDescent="0.2">
      <c r="D707" s="421"/>
    </row>
    <row r="708" spans="4:4" x14ac:dyDescent="0.2">
      <c r="D708" s="421"/>
    </row>
    <row r="709" spans="4:4" x14ac:dyDescent="0.2">
      <c r="D709" s="421"/>
    </row>
    <row r="710" spans="4:4" x14ac:dyDescent="0.2">
      <c r="D710" s="421"/>
    </row>
    <row r="711" spans="4:4" x14ac:dyDescent="0.2">
      <c r="D711" s="421"/>
    </row>
    <row r="712" spans="4:4" x14ac:dyDescent="0.2">
      <c r="D712" s="421"/>
    </row>
    <row r="713" spans="4:4" x14ac:dyDescent="0.2">
      <c r="D713" s="421"/>
    </row>
    <row r="714" spans="4:4" x14ac:dyDescent="0.2">
      <c r="D714" s="421"/>
    </row>
    <row r="715" spans="4:4" x14ac:dyDescent="0.2">
      <c r="D715" s="421"/>
    </row>
    <row r="716" spans="4:4" x14ac:dyDescent="0.2">
      <c r="D716" s="421"/>
    </row>
    <row r="717" spans="4:4" x14ac:dyDescent="0.2">
      <c r="D717" s="421"/>
    </row>
    <row r="718" spans="4:4" x14ac:dyDescent="0.2">
      <c r="D718" s="421"/>
    </row>
    <row r="719" spans="4:4" x14ac:dyDescent="0.2">
      <c r="D719" s="421"/>
    </row>
    <row r="720" spans="4:4" x14ac:dyDescent="0.2">
      <c r="D720" s="421"/>
    </row>
    <row r="721" spans="4:4" x14ac:dyDescent="0.2">
      <c r="D721" s="421"/>
    </row>
    <row r="722" spans="4:4" x14ac:dyDescent="0.2">
      <c r="D722" s="421"/>
    </row>
    <row r="723" spans="4:4" x14ac:dyDescent="0.2">
      <c r="D723" s="421"/>
    </row>
    <row r="724" spans="4:4" x14ac:dyDescent="0.2">
      <c r="D724" s="421"/>
    </row>
    <row r="725" spans="4:4" x14ac:dyDescent="0.2">
      <c r="D725" s="421"/>
    </row>
    <row r="726" spans="4:4" x14ac:dyDescent="0.2">
      <c r="D726" s="421"/>
    </row>
    <row r="727" spans="4:4" x14ac:dyDescent="0.2">
      <c r="D727" s="421"/>
    </row>
    <row r="728" spans="4:4" x14ac:dyDescent="0.2">
      <c r="D728" s="421"/>
    </row>
    <row r="729" spans="4:4" x14ac:dyDescent="0.2">
      <c r="D729" s="421"/>
    </row>
    <row r="730" spans="4:4" x14ac:dyDescent="0.2">
      <c r="D730" s="421"/>
    </row>
    <row r="731" spans="4:4" x14ac:dyDescent="0.2">
      <c r="D731" s="421"/>
    </row>
    <row r="732" spans="4:4" x14ac:dyDescent="0.2">
      <c r="D732" s="421"/>
    </row>
    <row r="733" spans="4:4" x14ac:dyDescent="0.2">
      <c r="D733" s="421"/>
    </row>
    <row r="734" spans="4:4" x14ac:dyDescent="0.2">
      <c r="D734" s="421"/>
    </row>
    <row r="735" spans="4:4" x14ac:dyDescent="0.2">
      <c r="D735" s="421"/>
    </row>
    <row r="736" spans="4:4" x14ac:dyDescent="0.2">
      <c r="D736" s="421"/>
    </row>
    <row r="737" spans="4:4" x14ac:dyDescent="0.2">
      <c r="D737" s="421"/>
    </row>
    <row r="738" spans="4:4" x14ac:dyDescent="0.2">
      <c r="D738" s="421"/>
    </row>
    <row r="739" spans="4:4" x14ac:dyDescent="0.2">
      <c r="D739" s="421"/>
    </row>
    <row r="740" spans="4:4" x14ac:dyDescent="0.2">
      <c r="D740" s="421"/>
    </row>
    <row r="741" spans="4:4" x14ac:dyDescent="0.2">
      <c r="D741" s="421"/>
    </row>
    <row r="742" spans="4:4" x14ac:dyDescent="0.2">
      <c r="D742" s="421"/>
    </row>
    <row r="743" spans="4:4" x14ac:dyDescent="0.2">
      <c r="D743" s="421"/>
    </row>
    <row r="744" spans="4:4" x14ac:dyDescent="0.2">
      <c r="D744" s="421"/>
    </row>
    <row r="745" spans="4:4" x14ac:dyDescent="0.2">
      <c r="D745" s="421"/>
    </row>
    <row r="746" spans="4:4" x14ac:dyDescent="0.2">
      <c r="D746" s="421"/>
    </row>
    <row r="747" spans="4:4" x14ac:dyDescent="0.2">
      <c r="D747" s="421"/>
    </row>
    <row r="748" spans="4:4" x14ac:dyDescent="0.2">
      <c r="D748" s="421"/>
    </row>
    <row r="749" spans="4:4" x14ac:dyDescent="0.2">
      <c r="D749" s="421"/>
    </row>
    <row r="750" spans="4:4" x14ac:dyDescent="0.2">
      <c r="D750" s="421"/>
    </row>
    <row r="751" spans="4:4" x14ac:dyDescent="0.2">
      <c r="D751" s="421"/>
    </row>
    <row r="752" spans="4:4" x14ac:dyDescent="0.2">
      <c r="D752" s="421"/>
    </row>
    <row r="753" spans="4:4" x14ac:dyDescent="0.2">
      <c r="D753" s="421"/>
    </row>
    <row r="754" spans="4:4" x14ac:dyDescent="0.2">
      <c r="D754" s="421"/>
    </row>
    <row r="755" spans="4:4" x14ac:dyDescent="0.2">
      <c r="D755" s="421"/>
    </row>
    <row r="756" spans="4:4" x14ac:dyDescent="0.2">
      <c r="D756" s="421"/>
    </row>
    <row r="757" spans="4:4" x14ac:dyDescent="0.2">
      <c r="D757" s="421"/>
    </row>
    <row r="758" spans="4:4" x14ac:dyDescent="0.2">
      <c r="D758" s="421"/>
    </row>
    <row r="759" spans="4:4" x14ac:dyDescent="0.2">
      <c r="D759" s="421"/>
    </row>
    <row r="760" spans="4:4" x14ac:dyDescent="0.2">
      <c r="D760" s="421"/>
    </row>
    <row r="761" spans="4:4" x14ac:dyDescent="0.2">
      <c r="D761" s="421"/>
    </row>
    <row r="762" spans="4:4" x14ac:dyDescent="0.2">
      <c r="D762" s="421"/>
    </row>
    <row r="763" spans="4:4" x14ac:dyDescent="0.2">
      <c r="D763" s="421"/>
    </row>
    <row r="764" spans="4:4" x14ac:dyDescent="0.2">
      <c r="D764" s="421"/>
    </row>
    <row r="765" spans="4:4" x14ac:dyDescent="0.2">
      <c r="D765" s="421"/>
    </row>
    <row r="766" spans="4:4" x14ac:dyDescent="0.2">
      <c r="D766" s="421"/>
    </row>
    <row r="767" spans="4:4" x14ac:dyDescent="0.2">
      <c r="D767" s="421"/>
    </row>
    <row r="768" spans="4:4" x14ac:dyDescent="0.2">
      <c r="D768" s="421"/>
    </row>
    <row r="769" spans="4:4" x14ac:dyDescent="0.2">
      <c r="D769" s="421"/>
    </row>
    <row r="770" spans="4:4" x14ac:dyDescent="0.2">
      <c r="D770" s="421"/>
    </row>
    <row r="771" spans="4:4" x14ac:dyDescent="0.2">
      <c r="D771" s="421"/>
    </row>
    <row r="772" spans="4:4" x14ac:dyDescent="0.2">
      <c r="D772" s="421"/>
    </row>
    <row r="773" spans="4:4" x14ac:dyDescent="0.2">
      <c r="D773" s="421"/>
    </row>
    <row r="774" spans="4:4" x14ac:dyDescent="0.2">
      <c r="D774" s="421"/>
    </row>
    <row r="775" spans="4:4" x14ac:dyDescent="0.2">
      <c r="D775" s="421"/>
    </row>
    <row r="776" spans="4:4" x14ac:dyDescent="0.2">
      <c r="D776" s="421"/>
    </row>
    <row r="777" spans="4:4" x14ac:dyDescent="0.2">
      <c r="D777" s="421"/>
    </row>
    <row r="778" spans="4:4" x14ac:dyDescent="0.2">
      <c r="D778" s="421"/>
    </row>
    <row r="779" spans="4:4" x14ac:dyDescent="0.2">
      <c r="D779" s="421"/>
    </row>
    <row r="780" spans="4:4" x14ac:dyDescent="0.2">
      <c r="D780" s="421"/>
    </row>
    <row r="781" spans="4:4" x14ac:dyDescent="0.2">
      <c r="D781" s="421"/>
    </row>
    <row r="782" spans="4:4" x14ac:dyDescent="0.2">
      <c r="D782" s="421"/>
    </row>
    <row r="783" spans="4:4" x14ac:dyDescent="0.2">
      <c r="D783" s="421"/>
    </row>
    <row r="784" spans="4:4" x14ac:dyDescent="0.2">
      <c r="D784" s="421"/>
    </row>
    <row r="785" spans="4:4" x14ac:dyDescent="0.2">
      <c r="D785" s="421"/>
    </row>
    <row r="786" spans="4:4" x14ac:dyDescent="0.2">
      <c r="D786" s="421"/>
    </row>
    <row r="787" spans="4:4" x14ac:dyDescent="0.2">
      <c r="D787" s="421"/>
    </row>
    <row r="788" spans="4:4" x14ac:dyDescent="0.2">
      <c r="D788" s="421"/>
    </row>
    <row r="789" spans="4:4" x14ac:dyDescent="0.2">
      <c r="D789" s="421"/>
    </row>
    <row r="790" spans="4:4" x14ac:dyDescent="0.2">
      <c r="D790" s="421"/>
    </row>
    <row r="791" spans="4:4" x14ac:dyDescent="0.2">
      <c r="D791" s="421"/>
    </row>
    <row r="792" spans="4:4" x14ac:dyDescent="0.2">
      <c r="D792" s="421"/>
    </row>
    <row r="793" spans="4:4" x14ac:dyDescent="0.2">
      <c r="D793" s="421"/>
    </row>
    <row r="794" spans="4:4" x14ac:dyDescent="0.2">
      <c r="D794" s="421"/>
    </row>
    <row r="795" spans="4:4" x14ac:dyDescent="0.2">
      <c r="D795" s="421"/>
    </row>
    <row r="796" spans="4:4" x14ac:dyDescent="0.2">
      <c r="D796" s="421"/>
    </row>
    <row r="797" spans="4:4" x14ac:dyDescent="0.2">
      <c r="D797" s="421"/>
    </row>
    <row r="798" spans="4:4" x14ac:dyDescent="0.2">
      <c r="D798" s="421"/>
    </row>
    <row r="799" spans="4:4" x14ac:dyDescent="0.2">
      <c r="D799" s="421"/>
    </row>
    <row r="800" spans="4:4" x14ac:dyDescent="0.2">
      <c r="D800" s="421"/>
    </row>
    <row r="801" spans="4:4" x14ac:dyDescent="0.2">
      <c r="D801" s="421"/>
    </row>
    <row r="802" spans="4:4" x14ac:dyDescent="0.2">
      <c r="D802" s="421"/>
    </row>
    <row r="803" spans="4:4" x14ac:dyDescent="0.2">
      <c r="D803" s="421"/>
    </row>
    <row r="804" spans="4:4" x14ac:dyDescent="0.2">
      <c r="D804" s="421"/>
    </row>
    <row r="805" spans="4:4" x14ac:dyDescent="0.2">
      <c r="D805" s="421"/>
    </row>
    <row r="806" spans="4:4" x14ac:dyDescent="0.2">
      <c r="D806" s="421"/>
    </row>
    <row r="807" spans="4:4" x14ac:dyDescent="0.2">
      <c r="D807" s="421"/>
    </row>
    <row r="808" spans="4:4" x14ac:dyDescent="0.2">
      <c r="D808" s="421"/>
    </row>
    <row r="809" spans="4:4" x14ac:dyDescent="0.2">
      <c r="D809" s="421"/>
    </row>
    <row r="810" spans="4:4" x14ac:dyDescent="0.2">
      <c r="D810" s="421"/>
    </row>
    <row r="811" spans="4:4" x14ac:dyDescent="0.2">
      <c r="D811" s="421"/>
    </row>
    <row r="812" spans="4:4" x14ac:dyDescent="0.2">
      <c r="D812" s="421"/>
    </row>
    <row r="813" spans="4:4" x14ac:dyDescent="0.2">
      <c r="D813" s="421"/>
    </row>
    <row r="814" spans="4:4" x14ac:dyDescent="0.2">
      <c r="D814" s="421"/>
    </row>
    <row r="815" spans="4:4" x14ac:dyDescent="0.2">
      <c r="D815" s="421"/>
    </row>
    <row r="816" spans="4:4" x14ac:dyDescent="0.2">
      <c r="D816" s="421"/>
    </row>
    <row r="817" spans="4:4" x14ac:dyDescent="0.2">
      <c r="D817" s="421"/>
    </row>
    <row r="818" spans="4:4" x14ac:dyDescent="0.2">
      <c r="D818" s="421"/>
    </row>
    <row r="819" spans="4:4" x14ac:dyDescent="0.2">
      <c r="D819" s="421"/>
    </row>
    <row r="820" spans="4:4" x14ac:dyDescent="0.2">
      <c r="D820" s="421"/>
    </row>
    <row r="821" spans="4:4" x14ac:dyDescent="0.2">
      <c r="D821" s="421"/>
    </row>
    <row r="822" spans="4:4" x14ac:dyDescent="0.2">
      <c r="D822" s="421"/>
    </row>
    <row r="823" spans="4:4" x14ac:dyDescent="0.2">
      <c r="D823" s="421"/>
    </row>
    <row r="824" spans="4:4" x14ac:dyDescent="0.2">
      <c r="D824" s="421"/>
    </row>
    <row r="825" spans="4:4" x14ac:dyDescent="0.2">
      <c r="D825" s="421"/>
    </row>
    <row r="826" spans="4:4" x14ac:dyDescent="0.2">
      <c r="D826" s="421"/>
    </row>
    <row r="827" spans="4:4" x14ac:dyDescent="0.2">
      <c r="D827" s="421"/>
    </row>
    <row r="828" spans="4:4" x14ac:dyDescent="0.2">
      <c r="D828" s="421"/>
    </row>
    <row r="829" spans="4:4" x14ac:dyDescent="0.2">
      <c r="D829" s="421"/>
    </row>
    <row r="830" spans="4:4" x14ac:dyDescent="0.2">
      <c r="D830" s="421"/>
    </row>
    <row r="831" spans="4:4" x14ac:dyDescent="0.2">
      <c r="D831" s="421"/>
    </row>
    <row r="832" spans="4:4" x14ac:dyDescent="0.2">
      <c r="D832" s="421"/>
    </row>
    <row r="833" spans="4:4" x14ac:dyDescent="0.2">
      <c r="D833" s="421"/>
    </row>
    <row r="834" spans="4:4" x14ac:dyDescent="0.2">
      <c r="D834" s="421"/>
    </row>
    <row r="835" spans="4:4" x14ac:dyDescent="0.2">
      <c r="D835" s="421"/>
    </row>
    <row r="836" spans="4:4" x14ac:dyDescent="0.2">
      <c r="D836" s="421"/>
    </row>
    <row r="837" spans="4:4" x14ac:dyDescent="0.2">
      <c r="D837" s="421"/>
    </row>
    <row r="838" spans="4:4" x14ac:dyDescent="0.2">
      <c r="D838" s="421"/>
    </row>
    <row r="839" spans="4:4" x14ac:dyDescent="0.2">
      <c r="D839" s="421"/>
    </row>
    <row r="840" spans="4:4" x14ac:dyDescent="0.2">
      <c r="D840" s="421"/>
    </row>
    <row r="841" spans="4:4" x14ac:dyDescent="0.2">
      <c r="D841" s="421"/>
    </row>
    <row r="842" spans="4:4" x14ac:dyDescent="0.2">
      <c r="D842" s="421"/>
    </row>
    <row r="843" spans="4:4" x14ac:dyDescent="0.2">
      <c r="D843" s="421"/>
    </row>
    <row r="844" spans="4:4" x14ac:dyDescent="0.2">
      <c r="D844" s="421"/>
    </row>
    <row r="845" spans="4:4" x14ac:dyDescent="0.2">
      <c r="D845" s="421"/>
    </row>
    <row r="846" spans="4:4" x14ac:dyDescent="0.2">
      <c r="D846" s="421"/>
    </row>
    <row r="847" spans="4:4" x14ac:dyDescent="0.2">
      <c r="D847" s="421"/>
    </row>
    <row r="848" spans="4:4" x14ac:dyDescent="0.2">
      <c r="D848" s="421"/>
    </row>
    <row r="849" spans="4:4" x14ac:dyDescent="0.2">
      <c r="D849" s="421"/>
    </row>
    <row r="850" spans="4:4" x14ac:dyDescent="0.2">
      <c r="D850" s="421"/>
    </row>
    <row r="851" spans="4:4" x14ac:dyDescent="0.2">
      <c r="D851" s="421"/>
    </row>
    <row r="852" spans="4:4" x14ac:dyDescent="0.2">
      <c r="D852" s="421"/>
    </row>
    <row r="853" spans="4:4" x14ac:dyDescent="0.2">
      <c r="D853" s="421"/>
    </row>
    <row r="854" spans="4:4" x14ac:dyDescent="0.2">
      <c r="D854" s="421"/>
    </row>
    <row r="855" spans="4:4" x14ac:dyDescent="0.2">
      <c r="D855" s="421"/>
    </row>
    <row r="856" spans="4:4" x14ac:dyDescent="0.2">
      <c r="D856" s="421"/>
    </row>
    <row r="857" spans="4:4" x14ac:dyDescent="0.2">
      <c r="D857" s="421"/>
    </row>
    <row r="858" spans="4:4" x14ac:dyDescent="0.2">
      <c r="D858" s="421"/>
    </row>
    <row r="859" spans="4:4" x14ac:dyDescent="0.2">
      <c r="D859" s="421"/>
    </row>
    <row r="860" spans="4:4" x14ac:dyDescent="0.2">
      <c r="D860" s="421"/>
    </row>
    <row r="861" spans="4:4" x14ac:dyDescent="0.2">
      <c r="D861" s="421"/>
    </row>
    <row r="862" spans="4:4" x14ac:dyDescent="0.2">
      <c r="D862" s="421"/>
    </row>
    <row r="863" spans="4:4" x14ac:dyDescent="0.2">
      <c r="D863" s="421"/>
    </row>
    <row r="864" spans="4:4" x14ac:dyDescent="0.2">
      <c r="D864" s="421"/>
    </row>
    <row r="865" spans="4:4" x14ac:dyDescent="0.2">
      <c r="D865" s="421"/>
    </row>
    <row r="866" spans="4:4" x14ac:dyDescent="0.2">
      <c r="D866" s="421"/>
    </row>
    <row r="867" spans="4:4" x14ac:dyDescent="0.2">
      <c r="D867" s="421"/>
    </row>
    <row r="868" spans="4:4" x14ac:dyDescent="0.2">
      <c r="D868" s="421"/>
    </row>
    <row r="869" spans="4:4" x14ac:dyDescent="0.2">
      <c r="D869" s="421"/>
    </row>
    <row r="870" spans="4:4" x14ac:dyDescent="0.2">
      <c r="D870" s="421"/>
    </row>
    <row r="871" spans="4:4" x14ac:dyDescent="0.2">
      <c r="D871" s="421"/>
    </row>
    <row r="872" spans="4:4" x14ac:dyDescent="0.2">
      <c r="D872" s="421"/>
    </row>
    <row r="873" spans="4:4" x14ac:dyDescent="0.2">
      <c r="D873" s="421"/>
    </row>
    <row r="874" spans="4:4" x14ac:dyDescent="0.2">
      <c r="D874" s="421"/>
    </row>
    <row r="875" spans="4:4" x14ac:dyDescent="0.2">
      <c r="D875" s="421"/>
    </row>
    <row r="876" spans="4:4" x14ac:dyDescent="0.2">
      <c r="D876" s="421"/>
    </row>
    <row r="877" spans="4:4" x14ac:dyDescent="0.2">
      <c r="D877" s="421"/>
    </row>
    <row r="878" spans="4:4" x14ac:dyDescent="0.2">
      <c r="D878" s="421"/>
    </row>
    <row r="879" spans="4:4" x14ac:dyDescent="0.2">
      <c r="D879" s="421"/>
    </row>
    <row r="880" spans="4:4" x14ac:dyDescent="0.2">
      <c r="D880" s="421"/>
    </row>
    <row r="881" spans="4:4" x14ac:dyDescent="0.2">
      <c r="D881" s="421"/>
    </row>
    <row r="882" spans="4:4" x14ac:dyDescent="0.2">
      <c r="D882" s="421"/>
    </row>
    <row r="883" spans="4:4" x14ac:dyDescent="0.2">
      <c r="D883" s="421"/>
    </row>
    <row r="884" spans="4:4" x14ac:dyDescent="0.2">
      <c r="D884" s="421"/>
    </row>
    <row r="885" spans="4:4" x14ac:dyDescent="0.2">
      <c r="D885" s="421"/>
    </row>
    <row r="886" spans="4:4" x14ac:dyDescent="0.2">
      <c r="D886" s="421"/>
    </row>
    <row r="887" spans="4:4" x14ac:dyDescent="0.2">
      <c r="D887" s="421"/>
    </row>
    <row r="888" spans="4:4" x14ac:dyDescent="0.2">
      <c r="D888" s="421"/>
    </row>
    <row r="889" spans="4:4" x14ac:dyDescent="0.2">
      <c r="D889" s="421"/>
    </row>
    <row r="890" spans="4:4" x14ac:dyDescent="0.2">
      <c r="D890" s="421"/>
    </row>
    <row r="891" spans="4:4" x14ac:dyDescent="0.2">
      <c r="D891" s="421"/>
    </row>
    <row r="892" spans="4:4" x14ac:dyDescent="0.2">
      <c r="D892" s="421"/>
    </row>
    <row r="893" spans="4:4" x14ac:dyDescent="0.2">
      <c r="D893" s="421"/>
    </row>
    <row r="894" spans="4:4" x14ac:dyDescent="0.2">
      <c r="D894" s="421"/>
    </row>
    <row r="895" spans="4:4" x14ac:dyDescent="0.2">
      <c r="D895" s="421"/>
    </row>
    <row r="896" spans="4:4" x14ac:dyDescent="0.2">
      <c r="D896" s="421"/>
    </row>
    <row r="897" spans="4:4" x14ac:dyDescent="0.2">
      <c r="D897" s="421"/>
    </row>
    <row r="898" spans="4:4" x14ac:dyDescent="0.2">
      <c r="D898" s="421"/>
    </row>
    <row r="899" spans="4:4" x14ac:dyDescent="0.2">
      <c r="D899" s="421"/>
    </row>
    <row r="900" spans="4:4" x14ac:dyDescent="0.2">
      <c r="D900" s="421"/>
    </row>
    <row r="901" spans="4:4" x14ac:dyDescent="0.2">
      <c r="D901" s="421"/>
    </row>
    <row r="902" spans="4:4" x14ac:dyDescent="0.2">
      <c r="D902" s="421"/>
    </row>
    <row r="903" spans="4:4" x14ac:dyDescent="0.2">
      <c r="D903" s="421"/>
    </row>
    <row r="904" spans="4:4" x14ac:dyDescent="0.2">
      <c r="D904" s="421"/>
    </row>
    <row r="905" spans="4:4" x14ac:dyDescent="0.2">
      <c r="D905" s="421"/>
    </row>
    <row r="906" spans="4:4" x14ac:dyDescent="0.2">
      <c r="D906" s="421"/>
    </row>
    <row r="907" spans="4:4" x14ac:dyDescent="0.2">
      <c r="D907" s="421"/>
    </row>
    <row r="908" spans="4:4" x14ac:dyDescent="0.2">
      <c r="D908" s="421"/>
    </row>
    <row r="909" spans="4:4" x14ac:dyDescent="0.2">
      <c r="D909" s="421"/>
    </row>
    <row r="910" spans="4:4" x14ac:dyDescent="0.2">
      <c r="D910" s="421"/>
    </row>
    <row r="911" spans="4:4" x14ac:dyDescent="0.2">
      <c r="D911" s="421"/>
    </row>
    <row r="912" spans="4:4" x14ac:dyDescent="0.2">
      <c r="D912" s="421"/>
    </row>
    <row r="913" spans="4:4" x14ac:dyDescent="0.2">
      <c r="D913" s="421"/>
    </row>
    <row r="914" spans="4:4" x14ac:dyDescent="0.2">
      <c r="D914" s="421"/>
    </row>
    <row r="915" spans="4:4" x14ac:dyDescent="0.2">
      <c r="D915" s="421"/>
    </row>
    <row r="916" spans="4:4" x14ac:dyDescent="0.2">
      <c r="D916" s="421"/>
    </row>
    <row r="917" spans="4:4" x14ac:dyDescent="0.2">
      <c r="D917" s="421"/>
    </row>
    <row r="918" spans="4:4" x14ac:dyDescent="0.2">
      <c r="D918" s="421"/>
    </row>
    <row r="919" spans="4:4" x14ac:dyDescent="0.2">
      <c r="D919" s="421"/>
    </row>
    <row r="920" spans="4:4" x14ac:dyDescent="0.2">
      <c r="D920" s="421"/>
    </row>
    <row r="921" spans="4:4" x14ac:dyDescent="0.2">
      <c r="D921" s="421"/>
    </row>
    <row r="922" spans="4:4" x14ac:dyDescent="0.2">
      <c r="D922" s="421"/>
    </row>
    <row r="923" spans="4:4" x14ac:dyDescent="0.2">
      <c r="D923" s="421"/>
    </row>
    <row r="924" spans="4:4" x14ac:dyDescent="0.2">
      <c r="D924" s="421"/>
    </row>
    <row r="925" spans="4:4" x14ac:dyDescent="0.2">
      <c r="D925" s="421"/>
    </row>
    <row r="926" spans="4:4" x14ac:dyDescent="0.2">
      <c r="D926" s="421"/>
    </row>
    <row r="927" spans="4:4" x14ac:dyDescent="0.2">
      <c r="D927" s="421"/>
    </row>
    <row r="928" spans="4:4" x14ac:dyDescent="0.2">
      <c r="D928" s="421"/>
    </row>
    <row r="929" spans="4:4" x14ac:dyDescent="0.2">
      <c r="D929" s="421"/>
    </row>
    <row r="930" spans="4:4" x14ac:dyDescent="0.2">
      <c r="D930" s="421"/>
    </row>
    <row r="931" spans="4:4" x14ac:dyDescent="0.2">
      <c r="D931" s="421"/>
    </row>
    <row r="932" spans="4:4" x14ac:dyDescent="0.2">
      <c r="D932" s="421"/>
    </row>
    <row r="933" spans="4:4" x14ac:dyDescent="0.2">
      <c r="D933" s="421"/>
    </row>
    <row r="934" spans="4:4" x14ac:dyDescent="0.2">
      <c r="D934" s="421"/>
    </row>
    <row r="935" spans="4:4" x14ac:dyDescent="0.2">
      <c r="D935" s="421"/>
    </row>
    <row r="936" spans="4:4" x14ac:dyDescent="0.2">
      <c r="D936" s="421"/>
    </row>
    <row r="937" spans="4:4" x14ac:dyDescent="0.2">
      <c r="D937" s="421"/>
    </row>
    <row r="938" spans="4:4" x14ac:dyDescent="0.2">
      <c r="D938" s="421"/>
    </row>
    <row r="939" spans="4:4" x14ac:dyDescent="0.2">
      <c r="D939" s="421"/>
    </row>
    <row r="940" spans="4:4" x14ac:dyDescent="0.2">
      <c r="D940" s="421"/>
    </row>
    <row r="941" spans="4:4" x14ac:dyDescent="0.2">
      <c r="D941" s="421"/>
    </row>
    <row r="942" spans="4:4" x14ac:dyDescent="0.2">
      <c r="D942" s="421"/>
    </row>
    <row r="943" spans="4:4" x14ac:dyDescent="0.2">
      <c r="D943" s="421"/>
    </row>
    <row r="944" spans="4:4" x14ac:dyDescent="0.2">
      <c r="D944" s="421"/>
    </row>
    <row r="945" spans="4:4" x14ac:dyDescent="0.2">
      <c r="D945" s="421"/>
    </row>
    <row r="946" spans="4:4" x14ac:dyDescent="0.2">
      <c r="D946" s="421"/>
    </row>
    <row r="947" spans="4:4" x14ac:dyDescent="0.2">
      <c r="D947" s="421"/>
    </row>
    <row r="948" spans="4:4" x14ac:dyDescent="0.2">
      <c r="D948" s="421"/>
    </row>
    <row r="949" spans="4:4" x14ac:dyDescent="0.2">
      <c r="D949" s="421"/>
    </row>
    <row r="950" spans="4:4" x14ac:dyDescent="0.2">
      <c r="D950" s="421"/>
    </row>
    <row r="951" spans="4:4" x14ac:dyDescent="0.2">
      <c r="D951" s="421"/>
    </row>
    <row r="952" spans="4:4" x14ac:dyDescent="0.2">
      <c r="D952" s="421"/>
    </row>
    <row r="953" spans="4:4" x14ac:dyDescent="0.2">
      <c r="D953" s="421"/>
    </row>
    <row r="954" spans="4:4" x14ac:dyDescent="0.2">
      <c r="D954" s="421"/>
    </row>
    <row r="955" spans="4:4" x14ac:dyDescent="0.2">
      <c r="D955" s="421"/>
    </row>
    <row r="956" spans="4:4" x14ac:dyDescent="0.2">
      <c r="D956" s="421"/>
    </row>
    <row r="957" spans="4:4" x14ac:dyDescent="0.2">
      <c r="D957" s="421"/>
    </row>
    <row r="958" spans="4:4" x14ac:dyDescent="0.2">
      <c r="D958" s="421"/>
    </row>
    <row r="959" spans="4:4" x14ac:dyDescent="0.2">
      <c r="D959" s="421"/>
    </row>
    <row r="960" spans="4:4" x14ac:dyDescent="0.2">
      <c r="D960" s="421"/>
    </row>
    <row r="961" spans="4:4" x14ac:dyDescent="0.2">
      <c r="D961" s="421"/>
    </row>
    <row r="962" spans="4:4" x14ac:dyDescent="0.2">
      <c r="D962" s="421"/>
    </row>
    <row r="963" spans="4:4" x14ac:dyDescent="0.2">
      <c r="D963" s="421"/>
    </row>
    <row r="964" spans="4:4" x14ac:dyDescent="0.2">
      <c r="D964" s="421"/>
    </row>
    <row r="965" spans="4:4" x14ac:dyDescent="0.2">
      <c r="D965" s="421"/>
    </row>
    <row r="966" spans="4:4" x14ac:dyDescent="0.2">
      <c r="D966" s="421"/>
    </row>
    <row r="967" spans="4:4" x14ac:dyDescent="0.2">
      <c r="D967" s="421"/>
    </row>
    <row r="968" spans="4:4" x14ac:dyDescent="0.2">
      <c r="D968" s="421"/>
    </row>
    <row r="969" spans="4:4" x14ac:dyDescent="0.2">
      <c r="D969" s="421"/>
    </row>
    <row r="970" spans="4:4" x14ac:dyDescent="0.2">
      <c r="D970" s="421"/>
    </row>
    <row r="971" spans="4:4" x14ac:dyDescent="0.2">
      <c r="D971" s="421"/>
    </row>
    <row r="972" spans="4:4" x14ac:dyDescent="0.2">
      <c r="D972" s="421"/>
    </row>
    <row r="973" spans="4:4" x14ac:dyDescent="0.2">
      <c r="D973" s="421"/>
    </row>
    <row r="974" spans="4:4" x14ac:dyDescent="0.2">
      <c r="D974" s="421"/>
    </row>
    <row r="975" spans="4:4" x14ac:dyDescent="0.2">
      <c r="D975" s="421"/>
    </row>
    <row r="976" spans="4:4" x14ac:dyDescent="0.2">
      <c r="D976" s="421"/>
    </row>
    <row r="977" spans="4:4" x14ac:dyDescent="0.2">
      <c r="D977" s="421"/>
    </row>
    <row r="978" spans="4:4" x14ac:dyDescent="0.2">
      <c r="D978" s="421"/>
    </row>
    <row r="979" spans="4:4" x14ac:dyDescent="0.2">
      <c r="D979" s="421"/>
    </row>
    <row r="980" spans="4:4" x14ac:dyDescent="0.2">
      <c r="D980" s="421"/>
    </row>
    <row r="981" spans="4:4" x14ac:dyDescent="0.2">
      <c r="D981" s="421"/>
    </row>
    <row r="982" spans="4:4" x14ac:dyDescent="0.2">
      <c r="D982" s="421"/>
    </row>
    <row r="983" spans="4:4" x14ac:dyDescent="0.2">
      <c r="D983" s="421"/>
    </row>
    <row r="984" spans="4:4" x14ac:dyDescent="0.2">
      <c r="D984" s="421"/>
    </row>
    <row r="985" spans="4:4" x14ac:dyDescent="0.2">
      <c r="D985" s="421"/>
    </row>
    <row r="986" spans="4:4" x14ac:dyDescent="0.2">
      <c r="D986" s="421"/>
    </row>
    <row r="987" spans="4:4" x14ac:dyDescent="0.2">
      <c r="D987" s="421"/>
    </row>
    <row r="988" spans="4:4" x14ac:dyDescent="0.2">
      <c r="D988" s="421"/>
    </row>
    <row r="989" spans="4:4" x14ac:dyDescent="0.2">
      <c r="D989" s="421"/>
    </row>
    <row r="990" spans="4:4" x14ac:dyDescent="0.2">
      <c r="D990" s="421"/>
    </row>
    <row r="991" spans="4:4" x14ac:dyDescent="0.2">
      <c r="D991" s="421"/>
    </row>
    <row r="992" spans="4:4" x14ac:dyDescent="0.2">
      <c r="D992" s="421"/>
    </row>
    <row r="993" spans="4:4" x14ac:dyDescent="0.2">
      <c r="D993" s="421"/>
    </row>
    <row r="994" spans="4:4" x14ac:dyDescent="0.2">
      <c r="D994" s="421"/>
    </row>
    <row r="995" spans="4:4" x14ac:dyDescent="0.2">
      <c r="D995" s="421"/>
    </row>
    <row r="996" spans="4:4" x14ac:dyDescent="0.2">
      <c r="D996" s="421"/>
    </row>
    <row r="997" spans="4:4" x14ac:dyDescent="0.2">
      <c r="D997" s="421"/>
    </row>
    <row r="998" spans="4:4" x14ac:dyDescent="0.2">
      <c r="D998" s="421"/>
    </row>
    <row r="999" spans="4:4" x14ac:dyDescent="0.2">
      <c r="D999" s="421"/>
    </row>
    <row r="1000" spans="4:4" x14ac:dyDescent="0.2">
      <c r="D1000" s="421"/>
    </row>
    <row r="1001" spans="4:4" x14ac:dyDescent="0.2">
      <c r="D1001" s="421"/>
    </row>
    <row r="1002" spans="4:4" x14ac:dyDescent="0.2">
      <c r="D1002" s="421"/>
    </row>
    <row r="1003" spans="4:4" x14ac:dyDescent="0.2">
      <c r="D1003" s="421"/>
    </row>
    <row r="1004" spans="4:4" x14ac:dyDescent="0.2">
      <c r="D1004" s="421"/>
    </row>
    <row r="1005" spans="4:4" x14ac:dyDescent="0.2">
      <c r="D1005" s="421"/>
    </row>
    <row r="1006" spans="4:4" x14ac:dyDescent="0.2">
      <c r="D1006" s="421"/>
    </row>
    <row r="1007" spans="4:4" x14ac:dyDescent="0.2">
      <c r="D1007" s="421"/>
    </row>
    <row r="1008" spans="4:4" x14ac:dyDescent="0.2">
      <c r="D1008" s="421"/>
    </row>
    <row r="1009" spans="4:4" x14ac:dyDescent="0.2">
      <c r="D1009" s="421"/>
    </row>
    <row r="1010" spans="4:4" x14ac:dyDescent="0.2">
      <c r="D1010" s="421"/>
    </row>
    <row r="1011" spans="4:4" x14ac:dyDescent="0.2">
      <c r="D1011" s="421"/>
    </row>
    <row r="1012" spans="4:4" x14ac:dyDescent="0.2">
      <c r="D1012" s="421"/>
    </row>
    <row r="1013" spans="4:4" x14ac:dyDescent="0.2">
      <c r="D1013" s="421"/>
    </row>
    <row r="1014" spans="4:4" x14ac:dyDescent="0.2">
      <c r="D1014" s="421"/>
    </row>
    <row r="1015" spans="4:4" x14ac:dyDescent="0.2">
      <c r="D1015" s="421"/>
    </row>
    <row r="1016" spans="4:4" x14ac:dyDescent="0.2">
      <c r="D1016" s="421"/>
    </row>
    <row r="1017" spans="4:4" x14ac:dyDescent="0.2">
      <c r="D1017" s="421"/>
    </row>
    <row r="1018" spans="4:4" x14ac:dyDescent="0.2">
      <c r="D1018" s="421"/>
    </row>
    <row r="1019" spans="4:4" x14ac:dyDescent="0.2">
      <c r="D1019" s="421"/>
    </row>
    <row r="1020" spans="4:4" x14ac:dyDescent="0.2">
      <c r="D1020" s="421"/>
    </row>
    <row r="1021" spans="4:4" x14ac:dyDescent="0.2">
      <c r="D1021" s="421"/>
    </row>
    <row r="1022" spans="4:4" x14ac:dyDescent="0.2">
      <c r="D1022" s="421"/>
    </row>
    <row r="1023" spans="4:4" x14ac:dyDescent="0.2">
      <c r="D1023" s="421"/>
    </row>
    <row r="1024" spans="4:4" x14ac:dyDescent="0.2">
      <c r="D1024" s="421"/>
    </row>
    <row r="1025" spans="4:4" x14ac:dyDescent="0.2">
      <c r="D1025" s="421"/>
    </row>
    <row r="1026" spans="4:4" x14ac:dyDescent="0.2">
      <c r="D1026" s="421"/>
    </row>
    <row r="1027" spans="4:4" x14ac:dyDescent="0.2">
      <c r="D1027" s="421"/>
    </row>
    <row r="1028" spans="4:4" x14ac:dyDescent="0.2">
      <c r="D1028" s="421"/>
    </row>
    <row r="1029" spans="4:4" x14ac:dyDescent="0.2">
      <c r="D1029" s="421"/>
    </row>
    <row r="1030" spans="4:4" x14ac:dyDescent="0.2">
      <c r="D1030" s="421"/>
    </row>
    <row r="1031" spans="4:4" x14ac:dyDescent="0.2">
      <c r="D1031" s="421"/>
    </row>
    <row r="1032" spans="4:4" x14ac:dyDescent="0.2">
      <c r="D1032" s="421"/>
    </row>
    <row r="1033" spans="4:4" x14ac:dyDescent="0.2">
      <c r="D1033" s="421"/>
    </row>
    <row r="1034" spans="4:4" x14ac:dyDescent="0.2">
      <c r="D1034" s="421"/>
    </row>
    <row r="1035" spans="4:4" x14ac:dyDescent="0.2">
      <c r="D1035" s="421"/>
    </row>
    <row r="1036" spans="4:4" x14ac:dyDescent="0.2">
      <c r="D1036" s="421"/>
    </row>
    <row r="1037" spans="4:4" x14ac:dyDescent="0.2">
      <c r="D1037" s="421"/>
    </row>
    <row r="1038" spans="4:4" x14ac:dyDescent="0.2">
      <c r="D1038" s="421"/>
    </row>
    <row r="1039" spans="4:4" x14ac:dyDescent="0.2">
      <c r="D1039" s="421"/>
    </row>
    <row r="1040" spans="4:4" x14ac:dyDescent="0.2">
      <c r="D1040" s="421"/>
    </row>
    <row r="1041" spans="4:4" x14ac:dyDescent="0.2">
      <c r="D1041" s="421"/>
    </row>
    <row r="1042" spans="4:4" x14ac:dyDescent="0.2">
      <c r="D1042" s="421"/>
    </row>
    <row r="1043" spans="4:4" x14ac:dyDescent="0.2">
      <c r="D1043" s="421"/>
    </row>
    <row r="1044" spans="4:4" x14ac:dyDescent="0.2">
      <c r="D1044" s="421"/>
    </row>
    <row r="1045" spans="4:4" x14ac:dyDescent="0.2">
      <c r="D1045" s="421"/>
    </row>
    <row r="1046" spans="4:4" x14ac:dyDescent="0.2">
      <c r="D1046" s="421"/>
    </row>
    <row r="1047" spans="4:4" x14ac:dyDescent="0.2">
      <c r="D1047" s="421"/>
    </row>
    <row r="1048" spans="4:4" x14ac:dyDescent="0.2">
      <c r="D1048" s="421"/>
    </row>
    <row r="1049" spans="4:4" x14ac:dyDescent="0.2">
      <c r="D1049" s="421"/>
    </row>
    <row r="1050" spans="4:4" x14ac:dyDescent="0.2">
      <c r="D1050" s="421"/>
    </row>
    <row r="1051" spans="4:4" x14ac:dyDescent="0.2">
      <c r="D1051" s="421"/>
    </row>
    <row r="1052" spans="4:4" x14ac:dyDescent="0.2">
      <c r="D1052" s="421"/>
    </row>
    <row r="1053" spans="4:4" x14ac:dyDescent="0.2">
      <c r="D1053" s="421"/>
    </row>
    <row r="1054" spans="4:4" x14ac:dyDescent="0.2">
      <c r="D1054" s="421"/>
    </row>
    <row r="1055" spans="4:4" x14ac:dyDescent="0.2">
      <c r="D1055" s="421"/>
    </row>
    <row r="1056" spans="4:4" x14ac:dyDescent="0.2">
      <c r="D1056" s="421"/>
    </row>
    <row r="1057" spans="4:4" x14ac:dyDescent="0.2">
      <c r="D1057" s="421"/>
    </row>
    <row r="1058" spans="4:4" x14ac:dyDescent="0.2">
      <c r="D1058" s="421"/>
    </row>
    <row r="1059" spans="4:4" x14ac:dyDescent="0.2">
      <c r="D1059" s="421"/>
    </row>
    <row r="1060" spans="4:4" x14ac:dyDescent="0.2">
      <c r="D1060" s="421"/>
    </row>
    <row r="1061" spans="4:4" x14ac:dyDescent="0.2">
      <c r="D1061" s="421"/>
    </row>
    <row r="1062" spans="4:4" x14ac:dyDescent="0.2">
      <c r="D1062" s="421"/>
    </row>
    <row r="1063" spans="4:4" x14ac:dyDescent="0.2">
      <c r="D1063" s="421"/>
    </row>
    <row r="1064" spans="4:4" x14ac:dyDescent="0.2">
      <c r="D1064" s="421"/>
    </row>
    <row r="1065" spans="4:4" x14ac:dyDescent="0.2">
      <c r="D1065" s="421"/>
    </row>
    <row r="1066" spans="4:4" x14ac:dyDescent="0.2">
      <c r="D1066" s="421"/>
    </row>
    <row r="1067" spans="4:4" x14ac:dyDescent="0.2">
      <c r="D1067" s="421"/>
    </row>
    <row r="1068" spans="4:4" x14ac:dyDescent="0.2">
      <c r="D1068" s="421"/>
    </row>
    <row r="1069" spans="4:4" x14ac:dyDescent="0.2">
      <c r="D1069" s="421"/>
    </row>
    <row r="1070" spans="4:4" x14ac:dyDescent="0.2">
      <c r="D1070" s="421"/>
    </row>
    <row r="1071" spans="4:4" x14ac:dyDescent="0.2">
      <c r="D1071" s="421"/>
    </row>
    <row r="1072" spans="4:4" x14ac:dyDescent="0.2">
      <c r="D1072" s="421"/>
    </row>
    <row r="1073" spans="4:4" x14ac:dyDescent="0.2">
      <c r="D1073" s="421"/>
    </row>
    <row r="1074" spans="4:4" x14ac:dyDescent="0.2">
      <c r="D1074" s="421"/>
    </row>
    <row r="1075" spans="4:4" x14ac:dyDescent="0.2">
      <c r="D1075" s="421"/>
    </row>
    <row r="1076" spans="4:4" x14ac:dyDescent="0.2">
      <c r="D1076" s="421"/>
    </row>
    <row r="1077" spans="4:4" x14ac:dyDescent="0.2">
      <c r="D1077" s="421"/>
    </row>
    <row r="1078" spans="4:4" x14ac:dyDescent="0.2">
      <c r="D1078" s="421"/>
    </row>
    <row r="1079" spans="4:4" x14ac:dyDescent="0.2">
      <c r="D1079" s="421"/>
    </row>
    <row r="1080" spans="4:4" x14ac:dyDescent="0.2">
      <c r="D1080" s="421"/>
    </row>
    <row r="1081" spans="4:4" x14ac:dyDescent="0.2">
      <c r="D1081" s="421"/>
    </row>
    <row r="1082" spans="4:4" x14ac:dyDescent="0.2">
      <c r="D1082" s="421"/>
    </row>
    <row r="1083" spans="4:4" x14ac:dyDescent="0.2">
      <c r="D1083" s="421"/>
    </row>
    <row r="1084" spans="4:4" x14ac:dyDescent="0.2">
      <c r="D1084" s="421"/>
    </row>
    <row r="1085" spans="4:4" x14ac:dyDescent="0.2">
      <c r="D1085" s="421"/>
    </row>
    <row r="1086" spans="4:4" x14ac:dyDescent="0.2">
      <c r="D1086" s="421"/>
    </row>
    <row r="1087" spans="4:4" x14ac:dyDescent="0.2">
      <c r="D1087" s="421"/>
    </row>
    <row r="1088" spans="4:4" x14ac:dyDescent="0.2">
      <c r="D1088" s="421"/>
    </row>
    <row r="1089" spans="4:4" x14ac:dyDescent="0.2">
      <c r="D1089" s="421"/>
    </row>
    <row r="1090" spans="4:4" x14ac:dyDescent="0.2">
      <c r="D1090" s="421"/>
    </row>
    <row r="1091" spans="4:4" x14ac:dyDescent="0.2">
      <c r="D1091" s="421"/>
    </row>
    <row r="1092" spans="4:4" x14ac:dyDescent="0.2">
      <c r="D1092" s="421"/>
    </row>
    <row r="1093" spans="4:4" x14ac:dyDescent="0.2">
      <c r="D1093" s="421"/>
    </row>
    <row r="1094" spans="4:4" x14ac:dyDescent="0.2">
      <c r="D1094" s="421"/>
    </row>
    <row r="1095" spans="4:4" x14ac:dyDescent="0.2">
      <c r="D1095" s="421"/>
    </row>
    <row r="1096" spans="4:4" x14ac:dyDescent="0.2">
      <c r="D1096" s="421"/>
    </row>
    <row r="1097" spans="4:4" x14ac:dyDescent="0.2">
      <c r="D1097" s="421"/>
    </row>
    <row r="1098" spans="4:4" x14ac:dyDescent="0.2">
      <c r="D1098" s="421"/>
    </row>
    <row r="1099" spans="4:4" x14ac:dyDescent="0.2">
      <c r="D1099" s="421"/>
    </row>
    <row r="1100" spans="4:4" x14ac:dyDescent="0.2">
      <c r="D1100" s="421"/>
    </row>
    <row r="1101" spans="4:4" x14ac:dyDescent="0.2">
      <c r="D1101" s="421"/>
    </row>
    <row r="1102" spans="4:4" x14ac:dyDescent="0.2">
      <c r="D1102" s="421"/>
    </row>
    <row r="1103" spans="4:4" x14ac:dyDescent="0.2">
      <c r="D1103" s="421"/>
    </row>
    <row r="1104" spans="4:4" x14ac:dyDescent="0.2">
      <c r="D1104" s="421"/>
    </row>
    <row r="1105" spans="4:4" x14ac:dyDescent="0.2">
      <c r="D1105" s="421"/>
    </row>
    <row r="1106" spans="4:4" x14ac:dyDescent="0.2">
      <c r="D1106" s="421"/>
    </row>
    <row r="1107" spans="4:4" x14ac:dyDescent="0.2">
      <c r="D1107" s="421"/>
    </row>
    <row r="1108" spans="4:4" x14ac:dyDescent="0.2">
      <c r="D1108" s="421"/>
    </row>
    <row r="1109" spans="4:4" x14ac:dyDescent="0.2">
      <c r="D1109" s="421"/>
    </row>
    <row r="1110" spans="4:4" x14ac:dyDescent="0.2">
      <c r="D1110" s="421"/>
    </row>
    <row r="1111" spans="4:4" x14ac:dyDescent="0.2">
      <c r="D1111" s="421"/>
    </row>
    <row r="1112" spans="4:4" x14ac:dyDescent="0.2">
      <c r="D1112" s="421"/>
    </row>
    <row r="1113" spans="4:4" x14ac:dyDescent="0.2">
      <c r="D1113" s="421"/>
    </row>
    <row r="1114" spans="4:4" x14ac:dyDescent="0.2">
      <c r="D1114" s="421"/>
    </row>
    <row r="1115" spans="4:4" x14ac:dyDescent="0.2">
      <c r="D1115" s="421"/>
    </row>
    <row r="1116" spans="4:4" x14ac:dyDescent="0.2">
      <c r="D1116" s="421"/>
    </row>
    <row r="1117" spans="4:4" x14ac:dyDescent="0.2">
      <c r="D1117" s="421"/>
    </row>
    <row r="1118" spans="4:4" x14ac:dyDescent="0.2">
      <c r="D1118" s="421"/>
    </row>
    <row r="1119" spans="4:4" x14ac:dyDescent="0.2">
      <c r="D1119" s="421"/>
    </row>
    <row r="1120" spans="4:4" x14ac:dyDescent="0.2">
      <c r="D1120" s="421"/>
    </row>
    <row r="1121" spans="4:4" x14ac:dyDescent="0.2">
      <c r="D1121" s="421"/>
    </row>
    <row r="1122" spans="4:4" x14ac:dyDescent="0.2">
      <c r="D1122" s="421"/>
    </row>
    <row r="1123" spans="4:4" x14ac:dyDescent="0.2">
      <c r="D1123" s="421"/>
    </row>
    <row r="1124" spans="4:4" x14ac:dyDescent="0.2">
      <c r="D1124" s="421"/>
    </row>
    <row r="1125" spans="4:4" x14ac:dyDescent="0.2">
      <c r="D1125" s="421"/>
    </row>
    <row r="1126" spans="4:4" x14ac:dyDescent="0.2">
      <c r="D1126" s="421"/>
    </row>
    <row r="1127" spans="4:4" x14ac:dyDescent="0.2">
      <c r="D1127" s="421"/>
    </row>
    <row r="1128" spans="4:4" x14ac:dyDescent="0.2">
      <c r="D1128" s="421"/>
    </row>
    <row r="1129" spans="4:4" x14ac:dyDescent="0.2">
      <c r="D1129" s="421"/>
    </row>
    <row r="1130" spans="4:4" x14ac:dyDescent="0.2">
      <c r="D1130" s="421"/>
    </row>
    <row r="1131" spans="4:4" x14ac:dyDescent="0.2">
      <c r="D1131" s="421"/>
    </row>
    <row r="1132" spans="4:4" x14ac:dyDescent="0.2">
      <c r="D1132" s="421"/>
    </row>
    <row r="1133" spans="4:4" x14ac:dyDescent="0.2">
      <c r="D1133" s="421"/>
    </row>
    <row r="1134" spans="4:4" x14ac:dyDescent="0.2">
      <c r="D1134" s="421"/>
    </row>
    <row r="1135" spans="4:4" x14ac:dyDescent="0.2">
      <c r="D1135" s="421"/>
    </row>
    <row r="1136" spans="4:4" x14ac:dyDescent="0.2">
      <c r="D1136" s="421"/>
    </row>
    <row r="1137" spans="4:4" x14ac:dyDescent="0.2">
      <c r="D1137" s="421"/>
    </row>
    <row r="1138" spans="4:4" x14ac:dyDescent="0.2">
      <c r="D1138" s="421"/>
    </row>
    <row r="1139" spans="4:4" x14ac:dyDescent="0.2">
      <c r="D1139" s="421"/>
    </row>
    <row r="1140" spans="4:4" x14ac:dyDescent="0.2">
      <c r="D1140" s="421"/>
    </row>
    <row r="1141" spans="4:4" x14ac:dyDescent="0.2">
      <c r="D1141" s="421"/>
    </row>
    <row r="1142" spans="4:4" x14ac:dyDescent="0.2">
      <c r="D1142" s="421"/>
    </row>
    <row r="1143" spans="4:4" x14ac:dyDescent="0.2">
      <c r="D1143" s="421"/>
    </row>
    <row r="1144" spans="4:4" x14ac:dyDescent="0.2">
      <c r="D1144" s="421"/>
    </row>
    <row r="1145" spans="4:4" x14ac:dyDescent="0.2">
      <c r="D1145" s="421"/>
    </row>
    <row r="1146" spans="4:4" x14ac:dyDescent="0.2">
      <c r="D1146" s="421"/>
    </row>
    <row r="1147" spans="4:4" x14ac:dyDescent="0.2">
      <c r="D1147" s="421"/>
    </row>
    <row r="1148" spans="4:4" x14ac:dyDescent="0.2">
      <c r="D1148" s="421"/>
    </row>
    <row r="1149" spans="4:4" x14ac:dyDescent="0.2">
      <c r="D1149" s="421"/>
    </row>
    <row r="1150" spans="4:4" x14ac:dyDescent="0.2">
      <c r="D1150" s="421"/>
    </row>
    <row r="1151" spans="4:4" x14ac:dyDescent="0.2">
      <c r="D1151" s="421"/>
    </row>
    <row r="1152" spans="4:4" x14ac:dyDescent="0.2">
      <c r="D1152" s="421"/>
    </row>
    <row r="1153" spans="4:4" x14ac:dyDescent="0.2">
      <c r="D1153" s="421"/>
    </row>
    <row r="1154" spans="4:4" x14ac:dyDescent="0.2">
      <c r="D1154" s="421"/>
    </row>
    <row r="1155" spans="4:4" x14ac:dyDescent="0.2">
      <c r="D1155" s="421"/>
    </row>
    <row r="1156" spans="4:4" x14ac:dyDescent="0.2">
      <c r="D1156" s="421"/>
    </row>
    <row r="1157" spans="4:4" x14ac:dyDescent="0.2">
      <c r="D1157" s="421"/>
    </row>
    <row r="1158" spans="4:4" x14ac:dyDescent="0.2">
      <c r="D1158" s="421"/>
    </row>
    <row r="1159" spans="4:4" x14ac:dyDescent="0.2">
      <c r="D1159" s="421"/>
    </row>
    <row r="1160" spans="4:4" x14ac:dyDescent="0.2">
      <c r="D1160" s="421"/>
    </row>
    <row r="1161" spans="4:4" x14ac:dyDescent="0.2">
      <c r="D1161" s="421"/>
    </row>
    <row r="1162" spans="4:4" x14ac:dyDescent="0.2">
      <c r="D1162" s="421"/>
    </row>
    <row r="1163" spans="4:4" x14ac:dyDescent="0.2">
      <c r="D1163" s="421"/>
    </row>
    <row r="1164" spans="4:4" x14ac:dyDescent="0.2">
      <c r="D1164" s="421"/>
    </row>
    <row r="1165" spans="4:4" x14ac:dyDescent="0.2">
      <c r="D1165" s="421"/>
    </row>
    <row r="1166" spans="4:4" x14ac:dyDescent="0.2">
      <c r="D1166" s="421"/>
    </row>
    <row r="1167" spans="4:4" x14ac:dyDescent="0.2">
      <c r="D1167" s="421"/>
    </row>
    <row r="1168" spans="4:4" x14ac:dyDescent="0.2">
      <c r="D1168" s="421"/>
    </row>
    <row r="1169" spans="4:4" x14ac:dyDescent="0.2">
      <c r="D1169" s="421"/>
    </row>
    <row r="1170" spans="4:4" x14ac:dyDescent="0.2">
      <c r="D1170" s="421"/>
    </row>
    <row r="1171" spans="4:4" x14ac:dyDescent="0.2">
      <c r="D1171" s="421"/>
    </row>
    <row r="1172" spans="4:4" x14ac:dyDescent="0.2">
      <c r="D1172" s="421"/>
    </row>
    <row r="1173" spans="4:4" x14ac:dyDescent="0.2">
      <c r="D1173" s="421"/>
    </row>
    <row r="1174" spans="4:4" x14ac:dyDescent="0.2">
      <c r="D1174" s="421"/>
    </row>
    <row r="1175" spans="4:4" x14ac:dyDescent="0.2">
      <c r="D1175" s="421"/>
    </row>
    <row r="1176" spans="4:4" x14ac:dyDescent="0.2">
      <c r="D1176" s="421"/>
    </row>
    <row r="1177" spans="4:4" x14ac:dyDescent="0.2">
      <c r="D1177" s="421"/>
    </row>
    <row r="1178" spans="4:4" x14ac:dyDescent="0.2">
      <c r="D1178" s="421"/>
    </row>
    <row r="1179" spans="4:4" x14ac:dyDescent="0.2">
      <c r="D1179" s="421"/>
    </row>
    <row r="1180" spans="4:4" x14ac:dyDescent="0.2">
      <c r="D1180" s="421"/>
    </row>
    <row r="1181" spans="4:4" x14ac:dyDescent="0.2">
      <c r="D1181" s="421"/>
    </row>
    <row r="1182" spans="4:4" x14ac:dyDescent="0.2">
      <c r="D1182" s="421"/>
    </row>
    <row r="1183" spans="4:4" x14ac:dyDescent="0.2">
      <c r="D1183" s="421"/>
    </row>
    <row r="1184" spans="4:4" x14ac:dyDescent="0.2">
      <c r="D1184" s="421"/>
    </row>
    <row r="1185" spans="4:4" x14ac:dyDescent="0.2">
      <c r="D1185" s="421"/>
    </row>
    <row r="1186" spans="4:4" x14ac:dyDescent="0.2">
      <c r="D1186" s="421"/>
    </row>
    <row r="1187" spans="4:4" x14ac:dyDescent="0.2">
      <c r="D1187" s="421"/>
    </row>
    <row r="1188" spans="4:4" x14ac:dyDescent="0.2">
      <c r="D1188" s="421"/>
    </row>
    <row r="1189" spans="4:4" x14ac:dyDescent="0.2">
      <c r="D1189" s="421"/>
    </row>
    <row r="1190" spans="4:4" x14ac:dyDescent="0.2">
      <c r="D1190" s="421"/>
    </row>
    <row r="1191" spans="4:4" x14ac:dyDescent="0.2">
      <c r="D1191" s="421"/>
    </row>
    <row r="1192" spans="4:4" x14ac:dyDescent="0.2">
      <c r="D1192" s="421"/>
    </row>
    <row r="1193" spans="4:4" x14ac:dyDescent="0.2">
      <c r="D1193" s="421"/>
    </row>
    <row r="1194" spans="4:4" x14ac:dyDescent="0.2">
      <c r="D1194" s="421"/>
    </row>
    <row r="1195" spans="4:4" x14ac:dyDescent="0.2">
      <c r="D1195" s="421"/>
    </row>
    <row r="1196" spans="4:4" x14ac:dyDescent="0.2">
      <c r="D1196" s="421"/>
    </row>
    <row r="1197" spans="4:4" x14ac:dyDescent="0.2">
      <c r="D1197" s="421"/>
    </row>
    <row r="1198" spans="4:4" x14ac:dyDescent="0.2">
      <c r="D1198" s="421"/>
    </row>
    <row r="1199" spans="4:4" x14ac:dyDescent="0.2">
      <c r="D1199" s="421"/>
    </row>
    <row r="1200" spans="4:4" x14ac:dyDescent="0.2">
      <c r="D1200" s="421"/>
    </row>
    <row r="1201" spans="4:4" x14ac:dyDescent="0.2">
      <c r="D1201" s="421"/>
    </row>
    <row r="1202" spans="4:4" x14ac:dyDescent="0.2">
      <c r="D1202" s="421"/>
    </row>
    <row r="1203" spans="4:4" x14ac:dyDescent="0.2">
      <c r="D1203" s="421"/>
    </row>
    <row r="1204" spans="4:4" x14ac:dyDescent="0.2">
      <c r="D1204" s="421"/>
    </row>
    <row r="1205" spans="4:4" x14ac:dyDescent="0.2">
      <c r="D1205" s="421"/>
    </row>
    <row r="1206" spans="4:4" x14ac:dyDescent="0.2">
      <c r="D1206" s="421"/>
    </row>
    <row r="1207" spans="4:4" x14ac:dyDescent="0.2">
      <c r="D1207" s="421"/>
    </row>
    <row r="1208" spans="4:4" x14ac:dyDescent="0.2">
      <c r="D1208" s="421"/>
    </row>
    <row r="1209" spans="4:4" x14ac:dyDescent="0.2">
      <c r="D1209" s="421"/>
    </row>
    <row r="1210" spans="4:4" x14ac:dyDescent="0.2">
      <c r="D1210" s="421"/>
    </row>
    <row r="1211" spans="4:4" x14ac:dyDescent="0.2">
      <c r="D1211" s="421"/>
    </row>
    <row r="1212" spans="4:4" x14ac:dyDescent="0.2">
      <c r="D1212" s="421"/>
    </row>
    <row r="1213" spans="4:4" x14ac:dyDescent="0.2">
      <c r="D1213" s="421"/>
    </row>
    <row r="1214" spans="4:4" x14ac:dyDescent="0.2">
      <c r="D1214" s="421"/>
    </row>
    <row r="1215" spans="4:4" x14ac:dyDescent="0.2">
      <c r="D1215" s="421"/>
    </row>
    <row r="1216" spans="4:4" x14ac:dyDescent="0.2">
      <c r="D1216" s="421"/>
    </row>
    <row r="1217" spans="4:4" x14ac:dyDescent="0.2">
      <c r="D1217" s="421"/>
    </row>
    <row r="1218" spans="4:4" x14ac:dyDescent="0.2">
      <c r="D1218" s="421"/>
    </row>
    <row r="1219" spans="4:4" x14ac:dyDescent="0.2">
      <c r="D1219" s="421"/>
    </row>
    <row r="1220" spans="4:4" x14ac:dyDescent="0.2">
      <c r="D1220" s="421"/>
    </row>
    <row r="1221" spans="4:4" x14ac:dyDescent="0.2">
      <c r="D1221" s="421"/>
    </row>
    <row r="1222" spans="4:4" x14ac:dyDescent="0.2">
      <c r="D1222" s="421"/>
    </row>
    <row r="1223" spans="4:4" x14ac:dyDescent="0.2">
      <c r="D1223" s="421"/>
    </row>
    <row r="1224" spans="4:4" x14ac:dyDescent="0.2">
      <c r="D1224" s="421"/>
    </row>
    <row r="1225" spans="4:4" x14ac:dyDescent="0.2">
      <c r="D1225" s="421"/>
    </row>
    <row r="1226" spans="4:4" x14ac:dyDescent="0.2">
      <c r="D1226" s="421"/>
    </row>
    <row r="1227" spans="4:4" x14ac:dyDescent="0.2">
      <c r="D1227" s="421"/>
    </row>
    <row r="1228" spans="4:4" x14ac:dyDescent="0.2">
      <c r="D1228" s="421"/>
    </row>
    <row r="1229" spans="4:4" x14ac:dyDescent="0.2">
      <c r="D1229" s="421"/>
    </row>
    <row r="1230" spans="4:4" x14ac:dyDescent="0.2">
      <c r="D1230" s="421"/>
    </row>
    <row r="1231" spans="4:4" x14ac:dyDescent="0.2">
      <c r="D1231" s="421"/>
    </row>
    <row r="1232" spans="4:4" x14ac:dyDescent="0.2">
      <c r="D1232" s="421"/>
    </row>
    <row r="1233" spans="4:4" x14ac:dyDescent="0.2">
      <c r="D1233" s="421"/>
    </row>
    <row r="1234" spans="4:4" x14ac:dyDescent="0.2">
      <c r="D1234" s="421"/>
    </row>
    <row r="1235" spans="4:4" x14ac:dyDescent="0.2">
      <c r="D1235" s="421"/>
    </row>
    <row r="1236" spans="4:4" x14ac:dyDescent="0.2">
      <c r="D1236" s="421"/>
    </row>
    <row r="1237" spans="4:4" x14ac:dyDescent="0.2">
      <c r="D1237" s="421"/>
    </row>
    <row r="1238" spans="4:4" x14ac:dyDescent="0.2">
      <c r="D1238" s="421"/>
    </row>
    <row r="1239" spans="4:4" x14ac:dyDescent="0.2">
      <c r="D1239" s="421"/>
    </row>
    <row r="1240" spans="4:4" x14ac:dyDescent="0.2">
      <c r="D1240" s="421"/>
    </row>
    <row r="1241" spans="4:4" x14ac:dyDescent="0.2">
      <c r="D1241" s="421"/>
    </row>
    <row r="1242" spans="4:4" x14ac:dyDescent="0.2">
      <c r="D1242" s="421"/>
    </row>
    <row r="1243" spans="4:4" x14ac:dyDescent="0.2">
      <c r="D1243" s="421"/>
    </row>
    <row r="1244" spans="4:4" x14ac:dyDescent="0.2">
      <c r="D1244" s="421"/>
    </row>
    <row r="1245" spans="4:4" x14ac:dyDescent="0.2">
      <c r="D1245" s="421"/>
    </row>
    <row r="1246" spans="4:4" x14ac:dyDescent="0.2">
      <c r="D1246" s="421"/>
    </row>
    <row r="1247" spans="4:4" x14ac:dyDescent="0.2">
      <c r="D1247" s="421"/>
    </row>
    <row r="1248" spans="4:4" x14ac:dyDescent="0.2">
      <c r="D1248" s="421"/>
    </row>
    <row r="1249" spans="4:4" x14ac:dyDescent="0.2">
      <c r="D1249" s="421"/>
    </row>
    <row r="1250" spans="4:4" x14ac:dyDescent="0.2">
      <c r="D1250" s="421"/>
    </row>
    <row r="1251" spans="4:4" x14ac:dyDescent="0.2">
      <c r="D1251" s="421"/>
    </row>
    <row r="1252" spans="4:4" x14ac:dyDescent="0.2">
      <c r="D1252" s="421"/>
    </row>
    <row r="1253" spans="4:4" x14ac:dyDescent="0.2">
      <c r="D1253" s="421"/>
    </row>
    <row r="1254" spans="4:4" x14ac:dyDescent="0.2">
      <c r="D1254" s="421"/>
    </row>
    <row r="1255" spans="4:4" x14ac:dyDescent="0.2">
      <c r="D1255" s="421"/>
    </row>
    <row r="1256" spans="4:4" x14ac:dyDescent="0.2">
      <c r="D1256" s="421"/>
    </row>
    <row r="1257" spans="4:4" x14ac:dyDescent="0.2">
      <c r="D1257" s="421"/>
    </row>
    <row r="1258" spans="4:4" x14ac:dyDescent="0.2">
      <c r="D1258" s="421"/>
    </row>
    <row r="1259" spans="4:4" x14ac:dyDescent="0.2">
      <c r="D1259" s="421"/>
    </row>
    <row r="1260" spans="4:4" x14ac:dyDescent="0.2">
      <c r="D1260" s="421"/>
    </row>
    <row r="1261" spans="4:4" x14ac:dyDescent="0.2">
      <c r="D1261" s="421"/>
    </row>
    <row r="1262" spans="4:4" x14ac:dyDescent="0.2">
      <c r="D1262" s="421"/>
    </row>
    <row r="1263" spans="4:4" x14ac:dyDescent="0.2">
      <c r="D1263" s="421"/>
    </row>
    <row r="1264" spans="4:4" x14ac:dyDescent="0.2">
      <c r="D1264" s="421"/>
    </row>
    <row r="1265" spans="4:4" x14ac:dyDescent="0.2">
      <c r="D1265" s="421"/>
    </row>
    <row r="1266" spans="4:4" x14ac:dyDescent="0.2">
      <c r="D1266" s="421"/>
    </row>
    <row r="1267" spans="4:4" x14ac:dyDescent="0.2">
      <c r="D1267" s="421"/>
    </row>
    <row r="1268" spans="4:4" x14ac:dyDescent="0.2">
      <c r="D1268" s="421"/>
    </row>
    <row r="1269" spans="4:4" x14ac:dyDescent="0.2">
      <c r="D1269" s="421"/>
    </row>
    <row r="1270" spans="4:4" x14ac:dyDescent="0.2">
      <c r="D1270" s="421"/>
    </row>
    <row r="1271" spans="4:4" x14ac:dyDescent="0.2">
      <c r="D1271" s="421"/>
    </row>
    <row r="1272" spans="4:4" x14ac:dyDescent="0.2">
      <c r="D1272" s="421"/>
    </row>
    <row r="1273" spans="4:4" x14ac:dyDescent="0.2">
      <c r="D1273" s="421"/>
    </row>
    <row r="1274" spans="4:4" x14ac:dyDescent="0.2">
      <c r="D1274" s="421"/>
    </row>
    <row r="1275" spans="4:4" x14ac:dyDescent="0.2">
      <c r="D1275" s="421"/>
    </row>
    <row r="1276" spans="4:4" x14ac:dyDescent="0.2">
      <c r="D1276" s="421"/>
    </row>
    <row r="1277" spans="4:4" x14ac:dyDescent="0.2">
      <c r="D1277" s="421"/>
    </row>
    <row r="1278" spans="4:4" x14ac:dyDescent="0.2">
      <c r="D1278" s="421"/>
    </row>
    <row r="1279" spans="4:4" x14ac:dyDescent="0.2">
      <c r="D1279" s="421"/>
    </row>
    <row r="1280" spans="4:4" x14ac:dyDescent="0.2">
      <c r="D1280" s="421"/>
    </row>
    <row r="1281" spans="4:4" x14ac:dyDescent="0.2">
      <c r="D1281" s="421"/>
    </row>
    <row r="1282" spans="4:4" x14ac:dyDescent="0.2">
      <c r="D1282" s="421"/>
    </row>
    <row r="1283" spans="4:4" x14ac:dyDescent="0.2">
      <c r="D1283" s="421"/>
    </row>
    <row r="1284" spans="4:4" x14ac:dyDescent="0.2">
      <c r="D1284" s="421"/>
    </row>
    <row r="1285" spans="4:4" x14ac:dyDescent="0.2">
      <c r="D1285" s="421"/>
    </row>
    <row r="1286" spans="4:4" x14ac:dyDescent="0.2">
      <c r="D1286" s="421"/>
    </row>
    <row r="1287" spans="4:4" x14ac:dyDescent="0.2">
      <c r="D1287" s="421"/>
    </row>
    <row r="1288" spans="4:4" x14ac:dyDescent="0.2">
      <c r="D1288" s="421"/>
    </row>
    <row r="1289" spans="4:4" x14ac:dyDescent="0.2">
      <c r="D1289" s="421"/>
    </row>
    <row r="1290" spans="4:4" x14ac:dyDescent="0.2">
      <c r="D1290" s="421"/>
    </row>
    <row r="1291" spans="4:4" x14ac:dyDescent="0.2">
      <c r="D1291" s="421"/>
    </row>
    <row r="1292" spans="4:4" x14ac:dyDescent="0.2">
      <c r="D1292" s="421"/>
    </row>
    <row r="1293" spans="4:4" x14ac:dyDescent="0.2">
      <c r="D1293" s="421"/>
    </row>
    <row r="1294" spans="4:4" x14ac:dyDescent="0.2">
      <c r="D1294" s="421"/>
    </row>
    <row r="1295" spans="4:4" x14ac:dyDescent="0.2">
      <c r="D1295" s="421"/>
    </row>
    <row r="1296" spans="4:4" x14ac:dyDescent="0.2">
      <c r="D1296" s="421"/>
    </row>
    <row r="1297" spans="4:4" x14ac:dyDescent="0.2">
      <c r="D1297" s="421"/>
    </row>
    <row r="1298" spans="4:4" x14ac:dyDescent="0.2">
      <c r="D1298" s="421"/>
    </row>
    <row r="1299" spans="4:4" x14ac:dyDescent="0.2">
      <c r="D1299" s="421"/>
    </row>
    <row r="1300" spans="4:4" x14ac:dyDescent="0.2">
      <c r="D1300" s="421"/>
    </row>
    <row r="1301" spans="4:4" x14ac:dyDescent="0.2">
      <c r="D1301" s="421"/>
    </row>
    <row r="1302" spans="4:4" x14ac:dyDescent="0.2">
      <c r="D1302" s="421"/>
    </row>
    <row r="1303" spans="4:4" x14ac:dyDescent="0.2">
      <c r="D1303" s="421"/>
    </row>
    <row r="1304" spans="4:4" x14ac:dyDescent="0.2">
      <c r="D1304" s="421"/>
    </row>
    <row r="1305" spans="4:4" x14ac:dyDescent="0.2">
      <c r="D1305" s="421"/>
    </row>
    <row r="1306" spans="4:4" x14ac:dyDescent="0.2">
      <c r="D1306" s="421"/>
    </row>
    <row r="1307" spans="4:4" x14ac:dyDescent="0.2">
      <c r="D1307" s="421"/>
    </row>
    <row r="1308" spans="4:4" x14ac:dyDescent="0.2">
      <c r="D1308" s="421"/>
    </row>
    <row r="1309" spans="4:4" x14ac:dyDescent="0.2">
      <c r="D1309" s="421"/>
    </row>
    <row r="1310" spans="4:4" x14ac:dyDescent="0.2">
      <c r="D1310" s="421"/>
    </row>
    <row r="1311" spans="4:4" x14ac:dyDescent="0.2">
      <c r="D1311" s="421"/>
    </row>
    <row r="1312" spans="4:4" x14ac:dyDescent="0.2">
      <c r="D1312" s="421"/>
    </row>
    <row r="1313" spans="4:4" x14ac:dyDescent="0.2">
      <c r="D1313" s="421"/>
    </row>
    <row r="1314" spans="4:4" x14ac:dyDescent="0.2">
      <c r="D1314" s="421"/>
    </row>
    <row r="1315" spans="4:4" x14ac:dyDescent="0.2">
      <c r="D1315" s="421"/>
    </row>
    <row r="1316" spans="4:4" x14ac:dyDescent="0.2">
      <c r="D1316" s="421"/>
    </row>
    <row r="1317" spans="4:4" x14ac:dyDescent="0.2">
      <c r="D1317" s="421"/>
    </row>
    <row r="1318" spans="4:4" x14ac:dyDescent="0.2">
      <c r="D1318" s="421"/>
    </row>
    <row r="1319" spans="4:4" x14ac:dyDescent="0.2">
      <c r="D1319" s="421"/>
    </row>
    <row r="1320" spans="4:4" x14ac:dyDescent="0.2">
      <c r="D1320" s="421"/>
    </row>
    <row r="1321" spans="4:4" x14ac:dyDescent="0.2">
      <c r="D1321" s="421"/>
    </row>
    <row r="1322" spans="4:4" x14ac:dyDescent="0.2">
      <c r="D1322" s="421"/>
    </row>
    <row r="1323" spans="4:4" x14ac:dyDescent="0.2">
      <c r="D1323" s="421"/>
    </row>
    <row r="1324" spans="4:4" x14ac:dyDescent="0.2">
      <c r="D1324" s="421"/>
    </row>
    <row r="1325" spans="4:4" x14ac:dyDescent="0.2">
      <c r="D1325" s="421"/>
    </row>
    <row r="1326" spans="4:4" x14ac:dyDescent="0.2">
      <c r="D1326" s="421"/>
    </row>
    <row r="1327" spans="4:4" x14ac:dyDescent="0.2">
      <c r="D1327" s="421"/>
    </row>
    <row r="1328" spans="4:4" x14ac:dyDescent="0.2">
      <c r="D1328" s="421"/>
    </row>
    <row r="1329" spans="4:4" x14ac:dyDescent="0.2">
      <c r="D1329" s="421"/>
    </row>
    <row r="1330" spans="4:4" x14ac:dyDescent="0.2">
      <c r="D1330" s="421"/>
    </row>
    <row r="1331" spans="4:4" x14ac:dyDescent="0.2">
      <c r="D1331" s="421"/>
    </row>
    <row r="1332" spans="4:4" x14ac:dyDescent="0.2">
      <c r="D1332" s="421"/>
    </row>
    <row r="1333" spans="4:4" x14ac:dyDescent="0.2">
      <c r="D1333" s="421"/>
    </row>
    <row r="1334" spans="4:4" x14ac:dyDescent="0.2">
      <c r="D1334" s="421"/>
    </row>
    <row r="1335" spans="4:4" x14ac:dyDescent="0.2">
      <c r="D1335" s="421"/>
    </row>
    <row r="1336" spans="4:4" x14ac:dyDescent="0.2">
      <c r="D1336" s="421"/>
    </row>
    <row r="1337" spans="4:4" x14ac:dyDescent="0.2">
      <c r="D1337" s="421"/>
    </row>
    <row r="1338" spans="4:4" x14ac:dyDescent="0.2">
      <c r="D1338" s="421"/>
    </row>
    <row r="1339" spans="4:4" x14ac:dyDescent="0.2">
      <c r="D1339" s="421"/>
    </row>
    <row r="1340" spans="4:4" x14ac:dyDescent="0.2">
      <c r="D1340" s="421"/>
    </row>
    <row r="1341" spans="4:4" x14ac:dyDescent="0.2">
      <c r="D1341" s="421"/>
    </row>
    <row r="1342" spans="4:4" x14ac:dyDescent="0.2">
      <c r="D1342" s="421"/>
    </row>
    <row r="1343" spans="4:4" x14ac:dyDescent="0.2">
      <c r="D1343" s="421"/>
    </row>
    <row r="1344" spans="4:4" x14ac:dyDescent="0.2">
      <c r="D1344" s="421"/>
    </row>
    <row r="1345" spans="4:4" x14ac:dyDescent="0.2">
      <c r="D1345" s="421"/>
    </row>
    <row r="1346" spans="4:4" x14ac:dyDescent="0.2">
      <c r="D1346" s="421"/>
    </row>
    <row r="1347" spans="4:4" x14ac:dyDescent="0.2">
      <c r="D1347" s="421"/>
    </row>
    <row r="1348" spans="4:4" x14ac:dyDescent="0.2">
      <c r="D1348" s="421"/>
    </row>
    <row r="1349" spans="4:4" x14ac:dyDescent="0.2">
      <c r="D1349" s="421"/>
    </row>
    <row r="1350" spans="4:4" x14ac:dyDescent="0.2">
      <c r="D1350" s="421"/>
    </row>
    <row r="1351" spans="4:4" x14ac:dyDescent="0.2">
      <c r="D1351" s="421"/>
    </row>
    <row r="1352" spans="4:4" x14ac:dyDescent="0.2">
      <c r="D1352" s="421"/>
    </row>
    <row r="1353" spans="4:4" x14ac:dyDescent="0.2">
      <c r="D1353" s="421"/>
    </row>
    <row r="1354" spans="4:4" x14ac:dyDescent="0.2">
      <c r="D1354" s="421"/>
    </row>
    <row r="1355" spans="4:4" x14ac:dyDescent="0.2">
      <c r="D1355" s="421"/>
    </row>
    <row r="1356" spans="4:4" x14ac:dyDescent="0.2">
      <c r="D1356" s="421"/>
    </row>
    <row r="1357" spans="4:4" x14ac:dyDescent="0.2">
      <c r="D1357" s="421"/>
    </row>
    <row r="1358" spans="4:4" x14ac:dyDescent="0.2">
      <c r="D1358" s="421"/>
    </row>
    <row r="1359" spans="4:4" x14ac:dyDescent="0.2">
      <c r="D1359" s="421"/>
    </row>
    <row r="1360" spans="4:4" x14ac:dyDescent="0.2">
      <c r="D1360" s="421"/>
    </row>
    <row r="1361" spans="4:4" x14ac:dyDescent="0.2">
      <c r="D1361" s="421"/>
    </row>
    <row r="1362" spans="4:4" x14ac:dyDescent="0.2">
      <c r="D1362" s="421"/>
    </row>
    <row r="1363" spans="4:4" x14ac:dyDescent="0.2">
      <c r="D1363" s="421"/>
    </row>
    <row r="1364" spans="4:4" x14ac:dyDescent="0.2">
      <c r="D1364" s="421"/>
    </row>
    <row r="1365" spans="4:4" x14ac:dyDescent="0.2">
      <c r="D1365" s="421"/>
    </row>
    <row r="1366" spans="4:4" x14ac:dyDescent="0.2">
      <c r="D1366" s="421"/>
    </row>
    <row r="1367" spans="4:4" x14ac:dyDescent="0.2">
      <c r="D1367" s="421"/>
    </row>
    <row r="1368" spans="4:4" x14ac:dyDescent="0.2">
      <c r="D1368" s="421"/>
    </row>
    <row r="1369" spans="4:4" x14ac:dyDescent="0.2">
      <c r="D1369" s="421"/>
    </row>
    <row r="1370" spans="4:4" x14ac:dyDescent="0.2">
      <c r="D1370" s="421"/>
    </row>
    <row r="1371" spans="4:4" x14ac:dyDescent="0.2">
      <c r="D1371" s="421"/>
    </row>
    <row r="1372" spans="4:4" x14ac:dyDescent="0.2">
      <c r="D1372" s="421"/>
    </row>
    <row r="1373" spans="4:4" x14ac:dyDescent="0.2">
      <c r="D1373" s="421"/>
    </row>
    <row r="1374" spans="4:4" x14ac:dyDescent="0.2">
      <c r="D1374" s="421"/>
    </row>
    <row r="1375" spans="4:4" x14ac:dyDescent="0.2">
      <c r="D1375" s="421"/>
    </row>
    <row r="1376" spans="4:4" x14ac:dyDescent="0.2">
      <c r="D1376" s="421"/>
    </row>
    <row r="1377" spans="4:4" x14ac:dyDescent="0.2">
      <c r="D1377" s="421"/>
    </row>
    <row r="1378" spans="4:4" x14ac:dyDescent="0.2">
      <c r="D1378" s="421"/>
    </row>
    <row r="1379" spans="4:4" x14ac:dyDescent="0.2">
      <c r="D1379" s="421"/>
    </row>
    <row r="1380" spans="4:4" x14ac:dyDescent="0.2">
      <c r="D1380" s="421"/>
    </row>
    <row r="1381" spans="4:4" x14ac:dyDescent="0.2">
      <c r="D1381" s="421"/>
    </row>
    <row r="1382" spans="4:4" x14ac:dyDescent="0.2">
      <c r="D1382" s="421"/>
    </row>
    <row r="1383" spans="4:4" x14ac:dyDescent="0.2">
      <c r="D1383" s="421"/>
    </row>
    <row r="1384" spans="4:4" x14ac:dyDescent="0.2">
      <c r="D1384" s="421"/>
    </row>
    <row r="1385" spans="4:4" x14ac:dyDescent="0.2">
      <c r="D1385" s="421"/>
    </row>
    <row r="1386" spans="4:4" x14ac:dyDescent="0.2">
      <c r="D1386" s="421"/>
    </row>
    <row r="1387" spans="4:4" x14ac:dyDescent="0.2">
      <c r="D1387" s="421"/>
    </row>
    <row r="1388" spans="4:4" x14ac:dyDescent="0.2">
      <c r="D1388" s="421"/>
    </row>
    <row r="1389" spans="4:4" x14ac:dyDescent="0.2">
      <c r="D1389" s="421"/>
    </row>
    <row r="1390" spans="4:4" x14ac:dyDescent="0.2">
      <c r="D1390" s="421"/>
    </row>
    <row r="1391" spans="4:4" x14ac:dyDescent="0.2">
      <c r="D1391" s="421"/>
    </row>
    <row r="1392" spans="4:4" x14ac:dyDescent="0.2">
      <c r="D1392" s="421"/>
    </row>
    <row r="1393" spans="4:4" x14ac:dyDescent="0.2">
      <c r="D1393" s="421"/>
    </row>
    <row r="1394" spans="4:4" x14ac:dyDescent="0.2">
      <c r="D1394" s="421"/>
    </row>
    <row r="1395" spans="4:4" x14ac:dyDescent="0.2">
      <c r="D1395" s="421"/>
    </row>
    <row r="1396" spans="4:4" x14ac:dyDescent="0.2">
      <c r="D1396" s="421"/>
    </row>
    <row r="1397" spans="4:4" x14ac:dyDescent="0.2">
      <c r="D1397" s="421"/>
    </row>
    <row r="1398" spans="4:4" x14ac:dyDescent="0.2">
      <c r="D1398" s="421"/>
    </row>
    <row r="1399" spans="4:4" x14ac:dyDescent="0.2">
      <c r="D1399" s="421"/>
    </row>
    <row r="1400" spans="4:4" x14ac:dyDescent="0.2">
      <c r="D1400" s="421"/>
    </row>
    <row r="1401" spans="4:4" x14ac:dyDescent="0.2">
      <c r="D1401" s="421"/>
    </row>
    <row r="1402" spans="4:4" x14ac:dyDescent="0.2">
      <c r="D1402" s="421"/>
    </row>
    <row r="1403" spans="4:4" x14ac:dyDescent="0.2">
      <c r="D1403" s="421"/>
    </row>
    <row r="1404" spans="4:4" x14ac:dyDescent="0.2">
      <c r="D1404" s="421"/>
    </row>
    <row r="1405" spans="4:4" x14ac:dyDescent="0.2">
      <c r="D1405" s="421"/>
    </row>
    <row r="1406" spans="4:4" x14ac:dyDescent="0.2">
      <c r="D1406" s="421"/>
    </row>
    <row r="1407" spans="4:4" x14ac:dyDescent="0.2">
      <c r="D1407" s="421"/>
    </row>
    <row r="1408" spans="4:4" x14ac:dyDescent="0.2">
      <c r="D1408" s="421"/>
    </row>
    <row r="1409" spans="4:4" x14ac:dyDescent="0.2">
      <c r="D1409" s="421"/>
    </row>
    <row r="1410" spans="4:4" x14ac:dyDescent="0.2">
      <c r="D1410" s="421"/>
    </row>
    <row r="1411" spans="4:4" x14ac:dyDescent="0.2">
      <c r="D1411" s="421"/>
    </row>
    <row r="1412" spans="4:4" x14ac:dyDescent="0.2">
      <c r="D1412" s="421"/>
    </row>
    <row r="1413" spans="4:4" x14ac:dyDescent="0.2">
      <c r="D1413" s="421"/>
    </row>
    <row r="1414" spans="4:4" x14ac:dyDescent="0.2">
      <c r="D1414" s="421"/>
    </row>
    <row r="1415" spans="4:4" x14ac:dyDescent="0.2">
      <c r="D1415" s="421"/>
    </row>
    <row r="1416" spans="4:4" x14ac:dyDescent="0.2">
      <c r="D1416" s="421"/>
    </row>
    <row r="1417" spans="4:4" x14ac:dyDescent="0.2">
      <c r="D1417" s="421"/>
    </row>
    <row r="1418" spans="4:4" x14ac:dyDescent="0.2">
      <c r="D1418" s="421"/>
    </row>
    <row r="1419" spans="4:4" x14ac:dyDescent="0.2">
      <c r="D1419" s="421"/>
    </row>
    <row r="1420" spans="4:4" x14ac:dyDescent="0.2">
      <c r="D1420" s="421"/>
    </row>
    <row r="1421" spans="4:4" x14ac:dyDescent="0.2">
      <c r="D1421" s="421"/>
    </row>
    <row r="1422" spans="4:4" x14ac:dyDescent="0.2">
      <c r="D1422" s="421"/>
    </row>
    <row r="1423" spans="4:4" x14ac:dyDescent="0.2">
      <c r="D1423" s="421"/>
    </row>
    <row r="1424" spans="4:4" x14ac:dyDescent="0.2">
      <c r="D1424" s="421"/>
    </row>
    <row r="1425" spans="4:4" x14ac:dyDescent="0.2">
      <c r="D1425" s="421"/>
    </row>
    <row r="1426" spans="4:4" x14ac:dyDescent="0.2">
      <c r="D1426" s="421"/>
    </row>
    <row r="1427" spans="4:4" x14ac:dyDescent="0.2">
      <c r="D1427" s="421"/>
    </row>
    <row r="1428" spans="4:4" x14ac:dyDescent="0.2">
      <c r="D1428" s="421"/>
    </row>
    <row r="1429" spans="4:4" x14ac:dyDescent="0.2">
      <c r="D1429" s="421"/>
    </row>
    <row r="1430" spans="4:4" x14ac:dyDescent="0.2">
      <c r="D1430" s="421"/>
    </row>
    <row r="1431" spans="4:4" x14ac:dyDescent="0.2">
      <c r="D1431" s="421"/>
    </row>
    <row r="1432" spans="4:4" x14ac:dyDescent="0.2">
      <c r="D1432" s="421"/>
    </row>
    <row r="1433" spans="4:4" x14ac:dyDescent="0.2">
      <c r="D1433" s="421"/>
    </row>
    <row r="1434" spans="4:4" x14ac:dyDescent="0.2">
      <c r="D1434" s="421"/>
    </row>
    <row r="1435" spans="4:4" x14ac:dyDescent="0.2">
      <c r="D1435" s="421"/>
    </row>
    <row r="1436" spans="4:4" x14ac:dyDescent="0.2">
      <c r="D1436" s="421"/>
    </row>
    <row r="1437" spans="4:4" x14ac:dyDescent="0.2">
      <c r="D1437" s="421"/>
    </row>
    <row r="1438" spans="4:4" x14ac:dyDescent="0.2">
      <c r="D1438" s="421"/>
    </row>
    <row r="1439" spans="4:4" x14ac:dyDescent="0.2">
      <c r="D1439" s="421"/>
    </row>
    <row r="1440" spans="4:4" x14ac:dyDescent="0.2">
      <c r="D1440" s="421"/>
    </row>
    <row r="1441" spans="4:4" x14ac:dyDescent="0.2">
      <c r="D1441" s="421"/>
    </row>
    <row r="1442" spans="4:4" x14ac:dyDescent="0.2">
      <c r="D1442" s="421"/>
    </row>
    <row r="1443" spans="4:4" x14ac:dyDescent="0.2">
      <c r="D1443" s="421"/>
    </row>
    <row r="1444" spans="4:4" x14ac:dyDescent="0.2">
      <c r="D1444" s="421"/>
    </row>
    <row r="1445" spans="4:4" x14ac:dyDescent="0.2">
      <c r="D1445" s="421"/>
    </row>
    <row r="1446" spans="4:4" x14ac:dyDescent="0.2">
      <c r="D1446" s="421"/>
    </row>
    <row r="1447" spans="4:4" x14ac:dyDescent="0.2">
      <c r="D1447" s="421"/>
    </row>
    <row r="1448" spans="4:4" x14ac:dyDescent="0.2">
      <c r="D1448" s="421"/>
    </row>
    <row r="1449" spans="4:4" x14ac:dyDescent="0.2">
      <c r="D1449" s="421"/>
    </row>
    <row r="1450" spans="4:4" x14ac:dyDescent="0.2">
      <c r="D1450" s="421"/>
    </row>
    <row r="1451" spans="4:4" x14ac:dyDescent="0.2">
      <c r="D1451" s="421"/>
    </row>
    <row r="1452" spans="4:4" x14ac:dyDescent="0.2">
      <c r="D1452" s="421"/>
    </row>
    <row r="1453" spans="4:4" x14ac:dyDescent="0.2">
      <c r="D1453" s="421"/>
    </row>
    <row r="1454" spans="4:4" x14ac:dyDescent="0.2">
      <c r="D1454" s="421"/>
    </row>
    <row r="1455" spans="4:4" x14ac:dyDescent="0.2">
      <c r="D1455" s="421"/>
    </row>
    <row r="1456" spans="4:4" x14ac:dyDescent="0.2">
      <c r="D1456" s="421"/>
    </row>
    <row r="1457" spans="4:4" x14ac:dyDescent="0.2">
      <c r="D1457" s="421"/>
    </row>
    <row r="1458" spans="4:4" x14ac:dyDescent="0.2">
      <c r="D1458" s="421"/>
    </row>
    <row r="1459" spans="4:4" x14ac:dyDescent="0.2">
      <c r="D1459" s="421"/>
    </row>
    <row r="1460" spans="4:4" x14ac:dyDescent="0.2">
      <c r="D1460" s="421"/>
    </row>
    <row r="1461" spans="4:4" x14ac:dyDescent="0.2">
      <c r="D1461" s="421"/>
    </row>
    <row r="1462" spans="4:4" x14ac:dyDescent="0.2">
      <c r="D1462" s="421"/>
    </row>
    <row r="1463" spans="4:4" x14ac:dyDescent="0.2">
      <c r="D1463" s="421"/>
    </row>
    <row r="1464" spans="4:4" x14ac:dyDescent="0.2">
      <c r="D1464" s="421"/>
    </row>
    <row r="1465" spans="4:4" x14ac:dyDescent="0.2">
      <c r="D1465" s="421"/>
    </row>
    <row r="1466" spans="4:4" x14ac:dyDescent="0.2">
      <c r="D1466" s="421"/>
    </row>
    <row r="1467" spans="4:4" x14ac:dyDescent="0.2">
      <c r="D1467" s="421"/>
    </row>
    <row r="1468" spans="4:4" x14ac:dyDescent="0.2">
      <c r="D1468" s="421"/>
    </row>
    <row r="1469" spans="4:4" x14ac:dyDescent="0.2">
      <c r="D1469" s="421"/>
    </row>
    <row r="1470" spans="4:4" x14ac:dyDescent="0.2">
      <c r="D1470" s="421"/>
    </row>
    <row r="1471" spans="4:4" x14ac:dyDescent="0.2">
      <c r="D1471" s="421"/>
    </row>
    <row r="1472" spans="4:4" x14ac:dyDescent="0.2">
      <c r="D1472" s="421"/>
    </row>
    <row r="1473" spans="4:4" x14ac:dyDescent="0.2">
      <c r="D1473" s="421"/>
    </row>
    <row r="1474" spans="4:4" x14ac:dyDescent="0.2">
      <c r="D1474" s="421"/>
    </row>
    <row r="1475" spans="4:4" x14ac:dyDescent="0.2">
      <c r="D1475" s="421"/>
    </row>
    <row r="1476" spans="4:4" x14ac:dyDescent="0.2">
      <c r="D1476" s="421"/>
    </row>
    <row r="1477" spans="4:4" x14ac:dyDescent="0.2">
      <c r="D1477" s="421"/>
    </row>
    <row r="1478" spans="4:4" x14ac:dyDescent="0.2">
      <c r="D1478" s="421"/>
    </row>
    <row r="1479" spans="4:4" x14ac:dyDescent="0.2">
      <c r="D1479" s="421"/>
    </row>
    <row r="1480" spans="4:4" x14ac:dyDescent="0.2">
      <c r="D1480" s="421"/>
    </row>
    <row r="1481" spans="4:4" x14ac:dyDescent="0.2">
      <c r="D1481" s="421"/>
    </row>
    <row r="1482" spans="4:4" x14ac:dyDescent="0.2">
      <c r="D1482" s="421"/>
    </row>
    <row r="1483" spans="4:4" x14ac:dyDescent="0.2">
      <c r="D1483" s="421"/>
    </row>
    <row r="1484" spans="4:4" x14ac:dyDescent="0.2">
      <c r="D1484" s="421"/>
    </row>
    <row r="1485" spans="4:4" x14ac:dyDescent="0.2">
      <c r="D1485" s="421"/>
    </row>
    <row r="1486" spans="4:4" x14ac:dyDescent="0.2">
      <c r="D1486" s="421"/>
    </row>
    <row r="1487" spans="4:4" x14ac:dyDescent="0.2">
      <c r="D1487" s="421"/>
    </row>
    <row r="1488" spans="4:4" x14ac:dyDescent="0.2">
      <c r="D1488" s="421"/>
    </row>
    <row r="1489" spans="4:4" x14ac:dyDescent="0.2">
      <c r="D1489" s="421"/>
    </row>
    <row r="1490" spans="4:4" x14ac:dyDescent="0.2">
      <c r="D1490" s="421"/>
    </row>
    <row r="1491" spans="4:4" x14ac:dyDescent="0.2">
      <c r="D1491" s="421"/>
    </row>
    <row r="1492" spans="4:4" x14ac:dyDescent="0.2">
      <c r="D1492" s="421"/>
    </row>
    <row r="1493" spans="4:4" x14ac:dyDescent="0.2">
      <c r="D1493" s="421"/>
    </row>
    <row r="1494" spans="4:4" x14ac:dyDescent="0.2">
      <c r="D1494" s="421"/>
    </row>
    <row r="1495" spans="4:4" x14ac:dyDescent="0.2">
      <c r="D1495" s="421"/>
    </row>
    <row r="1496" spans="4:4" x14ac:dyDescent="0.2">
      <c r="D1496" s="421"/>
    </row>
    <row r="1497" spans="4:4" x14ac:dyDescent="0.2">
      <c r="D1497" s="421"/>
    </row>
    <row r="1498" spans="4:4" x14ac:dyDescent="0.2">
      <c r="D1498" s="421"/>
    </row>
    <row r="1499" spans="4:4" x14ac:dyDescent="0.2">
      <c r="D1499" s="421"/>
    </row>
    <row r="1500" spans="4:4" x14ac:dyDescent="0.2">
      <c r="D1500" s="421"/>
    </row>
    <row r="1501" spans="4:4" x14ac:dyDescent="0.2">
      <c r="D1501" s="421"/>
    </row>
    <row r="1502" spans="4:4" x14ac:dyDescent="0.2">
      <c r="D1502" s="421"/>
    </row>
    <row r="1503" spans="4:4" x14ac:dyDescent="0.2">
      <c r="D1503" s="421"/>
    </row>
    <row r="1504" spans="4:4" x14ac:dyDescent="0.2">
      <c r="D1504" s="421"/>
    </row>
    <row r="1505" spans="4:4" x14ac:dyDescent="0.2">
      <c r="D1505" s="421"/>
    </row>
    <row r="1506" spans="4:4" x14ac:dyDescent="0.2">
      <c r="D1506" s="421"/>
    </row>
    <row r="1507" spans="4:4" x14ac:dyDescent="0.2">
      <c r="D1507" s="421"/>
    </row>
    <row r="1508" spans="4:4" x14ac:dyDescent="0.2">
      <c r="D1508" s="421"/>
    </row>
    <row r="1509" spans="4:4" x14ac:dyDescent="0.2">
      <c r="D1509" s="421"/>
    </row>
    <row r="1510" spans="4:4" x14ac:dyDescent="0.2">
      <c r="D1510" s="421"/>
    </row>
    <row r="1511" spans="4:4" x14ac:dyDescent="0.2">
      <c r="D1511" s="421"/>
    </row>
    <row r="1512" spans="4:4" x14ac:dyDescent="0.2">
      <c r="D1512" s="421"/>
    </row>
    <row r="1513" spans="4:4" x14ac:dyDescent="0.2">
      <c r="D1513" s="421"/>
    </row>
    <row r="1514" spans="4:4" x14ac:dyDescent="0.2">
      <c r="D1514" s="421"/>
    </row>
    <row r="1515" spans="4:4" x14ac:dyDescent="0.2">
      <c r="D1515" s="421"/>
    </row>
    <row r="1516" spans="4:4" x14ac:dyDescent="0.2">
      <c r="D1516" s="421"/>
    </row>
    <row r="1517" spans="4:4" x14ac:dyDescent="0.2">
      <c r="D1517" s="421"/>
    </row>
    <row r="1518" spans="4:4" x14ac:dyDescent="0.2">
      <c r="D1518" s="421"/>
    </row>
    <row r="1519" spans="4:4" x14ac:dyDescent="0.2">
      <c r="D1519" s="421"/>
    </row>
    <row r="1520" spans="4:4" x14ac:dyDescent="0.2">
      <c r="D1520" s="421"/>
    </row>
    <row r="1521" spans="4:4" x14ac:dyDescent="0.2">
      <c r="D1521" s="421"/>
    </row>
    <row r="1522" spans="4:4" x14ac:dyDescent="0.2">
      <c r="D1522" s="421"/>
    </row>
    <row r="1523" spans="4:4" x14ac:dyDescent="0.2">
      <c r="D1523" s="421"/>
    </row>
    <row r="1524" spans="4:4" x14ac:dyDescent="0.2">
      <c r="D1524" s="421"/>
    </row>
    <row r="1525" spans="4:4" x14ac:dyDescent="0.2">
      <c r="D1525" s="421"/>
    </row>
    <row r="1526" spans="4:4" x14ac:dyDescent="0.2">
      <c r="D1526" s="421"/>
    </row>
    <row r="1527" spans="4:4" x14ac:dyDescent="0.2">
      <c r="D1527" s="421"/>
    </row>
    <row r="1528" spans="4:4" x14ac:dyDescent="0.2">
      <c r="D1528" s="421"/>
    </row>
    <row r="1529" spans="4:4" x14ac:dyDescent="0.2">
      <c r="D1529" s="421"/>
    </row>
    <row r="1530" spans="4:4" x14ac:dyDescent="0.2">
      <c r="D1530" s="421"/>
    </row>
    <row r="1531" spans="4:4" x14ac:dyDescent="0.2">
      <c r="D1531" s="421"/>
    </row>
    <row r="1532" spans="4:4" x14ac:dyDescent="0.2">
      <c r="D1532" s="421"/>
    </row>
    <row r="1533" spans="4:4" x14ac:dyDescent="0.2">
      <c r="D1533" s="421"/>
    </row>
    <row r="1534" spans="4:4" x14ac:dyDescent="0.2">
      <c r="D1534" s="421"/>
    </row>
    <row r="1535" spans="4:4" x14ac:dyDescent="0.2">
      <c r="D1535" s="421"/>
    </row>
    <row r="1536" spans="4:4" x14ac:dyDescent="0.2">
      <c r="D1536" s="421"/>
    </row>
    <row r="1537" spans="4:4" x14ac:dyDescent="0.2">
      <c r="D1537" s="421"/>
    </row>
    <row r="1538" spans="4:4" x14ac:dyDescent="0.2">
      <c r="D1538" s="421"/>
    </row>
    <row r="1539" spans="4:4" x14ac:dyDescent="0.2">
      <c r="D1539" s="421"/>
    </row>
    <row r="1540" spans="4:4" x14ac:dyDescent="0.2">
      <c r="D1540" s="421"/>
    </row>
    <row r="1541" spans="4:4" x14ac:dyDescent="0.2">
      <c r="D1541" s="421"/>
    </row>
    <row r="1542" spans="4:4" x14ac:dyDescent="0.2">
      <c r="D1542" s="421"/>
    </row>
    <row r="1543" spans="4:4" x14ac:dyDescent="0.2">
      <c r="D1543" s="421"/>
    </row>
    <row r="1544" spans="4:4" x14ac:dyDescent="0.2">
      <c r="D1544" s="421"/>
    </row>
    <row r="1545" spans="4:4" x14ac:dyDescent="0.2">
      <c r="D1545" s="421"/>
    </row>
    <row r="1546" spans="4:4" x14ac:dyDescent="0.2">
      <c r="D1546" s="421"/>
    </row>
    <row r="1547" spans="4:4" x14ac:dyDescent="0.2">
      <c r="D1547" s="421"/>
    </row>
    <row r="1548" spans="4:4" x14ac:dyDescent="0.2">
      <c r="D1548" s="421"/>
    </row>
    <row r="1549" spans="4:4" x14ac:dyDescent="0.2">
      <c r="D1549" s="421"/>
    </row>
    <row r="1550" spans="4:4" x14ac:dyDescent="0.2">
      <c r="D1550" s="421"/>
    </row>
    <row r="1551" spans="4:4" x14ac:dyDescent="0.2">
      <c r="D1551" s="421"/>
    </row>
    <row r="1552" spans="4:4" x14ac:dyDescent="0.2">
      <c r="D1552" s="421"/>
    </row>
    <row r="1553" spans="4:4" x14ac:dyDescent="0.2">
      <c r="D1553" s="421"/>
    </row>
    <row r="1554" spans="4:4" x14ac:dyDescent="0.2">
      <c r="D1554" s="421"/>
    </row>
    <row r="1555" spans="4:4" x14ac:dyDescent="0.2">
      <c r="D1555" s="421"/>
    </row>
    <row r="1556" spans="4:4" x14ac:dyDescent="0.2">
      <c r="D1556" s="421"/>
    </row>
    <row r="1557" spans="4:4" x14ac:dyDescent="0.2">
      <c r="D1557" s="421"/>
    </row>
    <row r="1558" spans="4:4" x14ac:dyDescent="0.2">
      <c r="D1558" s="421"/>
    </row>
    <row r="1559" spans="4:4" x14ac:dyDescent="0.2">
      <c r="D1559" s="421"/>
    </row>
    <row r="1560" spans="4:4" x14ac:dyDescent="0.2">
      <c r="D1560" s="421"/>
    </row>
    <row r="1561" spans="4:4" x14ac:dyDescent="0.2">
      <c r="D1561" s="421"/>
    </row>
    <row r="1562" spans="4:4" x14ac:dyDescent="0.2">
      <c r="D1562" s="421"/>
    </row>
    <row r="1563" spans="4:4" x14ac:dyDescent="0.2">
      <c r="D1563" s="421"/>
    </row>
    <row r="1564" spans="4:4" x14ac:dyDescent="0.2">
      <c r="D1564" s="421"/>
    </row>
    <row r="1565" spans="4:4" x14ac:dyDescent="0.2">
      <c r="D1565" s="421"/>
    </row>
    <row r="1566" spans="4:4" x14ac:dyDescent="0.2">
      <c r="D1566" s="421"/>
    </row>
    <row r="1567" spans="4:4" x14ac:dyDescent="0.2">
      <c r="D1567" s="421"/>
    </row>
    <row r="1568" spans="4:4" x14ac:dyDescent="0.2">
      <c r="D1568" s="421"/>
    </row>
    <row r="1569" spans="4:4" x14ac:dyDescent="0.2">
      <c r="D1569" s="421"/>
    </row>
    <row r="1570" spans="4:4" x14ac:dyDescent="0.2">
      <c r="D1570" s="421"/>
    </row>
    <row r="1571" spans="4:4" x14ac:dyDescent="0.2">
      <c r="D1571" s="421"/>
    </row>
    <row r="1572" spans="4:4" x14ac:dyDescent="0.2">
      <c r="D1572" s="421"/>
    </row>
    <row r="1573" spans="4:4" x14ac:dyDescent="0.2">
      <c r="D1573" s="421"/>
    </row>
    <row r="1574" spans="4:4" x14ac:dyDescent="0.2">
      <c r="D1574" s="421"/>
    </row>
    <row r="1575" spans="4:4" x14ac:dyDescent="0.2">
      <c r="D1575" s="421"/>
    </row>
    <row r="1576" spans="4:4" x14ac:dyDescent="0.2">
      <c r="D1576" s="421"/>
    </row>
    <row r="1577" spans="4:4" x14ac:dyDescent="0.2">
      <c r="D1577" s="421"/>
    </row>
    <row r="1578" spans="4:4" x14ac:dyDescent="0.2">
      <c r="D1578" s="421"/>
    </row>
    <row r="1579" spans="4:4" x14ac:dyDescent="0.2">
      <c r="D1579" s="421"/>
    </row>
    <row r="1580" spans="4:4" x14ac:dyDescent="0.2">
      <c r="D1580" s="421"/>
    </row>
    <row r="1581" spans="4:4" x14ac:dyDescent="0.2">
      <c r="D1581" s="421"/>
    </row>
    <row r="1582" spans="4:4" x14ac:dyDescent="0.2">
      <c r="D1582" s="421"/>
    </row>
    <row r="1583" spans="4:4" x14ac:dyDescent="0.2">
      <c r="D1583" s="421"/>
    </row>
    <row r="1584" spans="4:4" x14ac:dyDescent="0.2">
      <c r="D1584" s="421"/>
    </row>
    <row r="1585" spans="4:4" x14ac:dyDescent="0.2">
      <c r="D1585" s="421"/>
    </row>
    <row r="1586" spans="4:4" x14ac:dyDescent="0.2">
      <c r="D1586" s="421"/>
    </row>
    <row r="1587" spans="4:4" x14ac:dyDescent="0.2">
      <c r="D1587" s="421"/>
    </row>
    <row r="1588" spans="4:4" x14ac:dyDescent="0.2">
      <c r="D1588" s="421"/>
    </row>
    <row r="1589" spans="4:4" x14ac:dyDescent="0.2">
      <c r="D1589" s="421"/>
    </row>
    <row r="1590" spans="4:4" x14ac:dyDescent="0.2">
      <c r="D1590" s="421"/>
    </row>
    <row r="1591" spans="4:4" x14ac:dyDescent="0.2">
      <c r="D1591" s="421"/>
    </row>
    <row r="1592" spans="4:4" x14ac:dyDescent="0.2">
      <c r="D1592" s="421"/>
    </row>
    <row r="1593" spans="4:4" x14ac:dyDescent="0.2">
      <c r="D1593" s="421"/>
    </row>
    <row r="1594" spans="4:4" x14ac:dyDescent="0.2">
      <c r="D1594" s="421"/>
    </row>
    <row r="1595" spans="4:4" x14ac:dyDescent="0.2">
      <c r="D1595" s="421"/>
    </row>
    <row r="1596" spans="4:4" x14ac:dyDescent="0.2">
      <c r="D1596" s="421"/>
    </row>
    <row r="1597" spans="4:4" x14ac:dyDescent="0.2">
      <c r="D1597" s="421"/>
    </row>
    <row r="1598" spans="4:4" x14ac:dyDescent="0.2">
      <c r="D1598" s="421"/>
    </row>
    <row r="1599" spans="4:4" x14ac:dyDescent="0.2">
      <c r="D1599" s="421"/>
    </row>
    <row r="1600" spans="4:4" x14ac:dyDescent="0.2">
      <c r="D1600" s="421"/>
    </row>
    <row r="1601" spans="4:4" x14ac:dyDescent="0.2">
      <c r="D1601" s="421"/>
    </row>
    <row r="1602" spans="4:4" x14ac:dyDescent="0.2">
      <c r="D1602" s="421"/>
    </row>
    <row r="1603" spans="4:4" x14ac:dyDescent="0.2">
      <c r="D1603" s="421"/>
    </row>
    <row r="1604" spans="4:4" x14ac:dyDescent="0.2">
      <c r="D1604" s="421"/>
    </row>
    <row r="1605" spans="4:4" x14ac:dyDescent="0.2">
      <c r="D1605" s="421"/>
    </row>
    <row r="1606" spans="4:4" x14ac:dyDescent="0.2">
      <c r="D1606" s="421"/>
    </row>
    <row r="1607" spans="4:4" x14ac:dyDescent="0.2">
      <c r="D1607" s="421"/>
    </row>
    <row r="1608" spans="4:4" x14ac:dyDescent="0.2">
      <c r="D1608" s="421"/>
    </row>
    <row r="1609" spans="4:4" x14ac:dyDescent="0.2">
      <c r="D1609" s="421"/>
    </row>
    <row r="1610" spans="4:4" x14ac:dyDescent="0.2">
      <c r="D1610" s="421"/>
    </row>
    <row r="1611" spans="4:4" x14ac:dyDescent="0.2">
      <c r="D1611" s="421"/>
    </row>
    <row r="1612" spans="4:4" x14ac:dyDescent="0.2">
      <c r="D1612" s="421"/>
    </row>
    <row r="1613" spans="4:4" x14ac:dyDescent="0.2">
      <c r="D1613" s="421"/>
    </row>
    <row r="1614" spans="4:4" x14ac:dyDescent="0.2">
      <c r="D1614" s="421"/>
    </row>
    <row r="1615" spans="4:4" x14ac:dyDescent="0.2">
      <c r="D1615" s="421"/>
    </row>
    <row r="1616" spans="4:4" x14ac:dyDescent="0.2">
      <c r="D1616" s="421"/>
    </row>
    <row r="1617" spans="4:4" x14ac:dyDescent="0.2">
      <c r="D1617" s="421"/>
    </row>
    <row r="1618" spans="4:4" x14ac:dyDescent="0.2">
      <c r="D1618" s="421"/>
    </row>
    <row r="1619" spans="4:4" x14ac:dyDescent="0.2">
      <c r="D1619" s="421"/>
    </row>
    <row r="1620" spans="4:4" x14ac:dyDescent="0.2">
      <c r="D1620" s="421"/>
    </row>
    <row r="1621" spans="4:4" x14ac:dyDescent="0.2">
      <c r="D1621" s="421"/>
    </row>
    <row r="1622" spans="4:4" x14ac:dyDescent="0.2">
      <c r="D1622" s="421"/>
    </row>
    <row r="1623" spans="4:4" x14ac:dyDescent="0.2">
      <c r="D1623" s="421"/>
    </row>
    <row r="1624" spans="4:4" x14ac:dyDescent="0.2">
      <c r="D1624" s="421"/>
    </row>
    <row r="1625" spans="4:4" x14ac:dyDescent="0.2">
      <c r="D1625" s="421"/>
    </row>
    <row r="1626" spans="4:4" x14ac:dyDescent="0.2">
      <c r="D1626" s="421"/>
    </row>
    <row r="1627" spans="4:4" x14ac:dyDescent="0.2">
      <c r="D1627" s="421"/>
    </row>
    <row r="1628" spans="4:4" x14ac:dyDescent="0.2">
      <c r="D1628" s="421"/>
    </row>
    <row r="1629" spans="4:4" x14ac:dyDescent="0.2">
      <c r="D1629" s="421"/>
    </row>
    <row r="1630" spans="4:4" x14ac:dyDescent="0.2">
      <c r="D1630" s="421"/>
    </row>
    <row r="1631" spans="4:4" x14ac:dyDescent="0.2">
      <c r="D1631" s="421"/>
    </row>
    <row r="1632" spans="4:4" x14ac:dyDescent="0.2">
      <c r="D1632" s="421"/>
    </row>
    <row r="1633" spans="4:4" x14ac:dyDescent="0.2">
      <c r="D1633" s="421"/>
    </row>
    <row r="1634" spans="4:4" x14ac:dyDescent="0.2">
      <c r="D1634" s="421"/>
    </row>
    <row r="1635" spans="4:4" x14ac:dyDescent="0.2">
      <c r="D1635" s="421"/>
    </row>
    <row r="1636" spans="4:4" x14ac:dyDescent="0.2">
      <c r="D1636" s="421"/>
    </row>
    <row r="1637" spans="4:4" x14ac:dyDescent="0.2">
      <c r="D1637" s="421"/>
    </row>
    <row r="1638" spans="4:4" x14ac:dyDescent="0.2">
      <c r="D1638" s="421"/>
    </row>
    <row r="1639" spans="4:4" x14ac:dyDescent="0.2">
      <c r="D1639" s="421"/>
    </row>
    <row r="1640" spans="4:4" x14ac:dyDescent="0.2">
      <c r="D1640" s="421"/>
    </row>
    <row r="1641" spans="4:4" x14ac:dyDescent="0.2">
      <c r="D1641" s="421"/>
    </row>
    <row r="1642" spans="4:4" x14ac:dyDescent="0.2">
      <c r="D1642" s="421"/>
    </row>
    <row r="1643" spans="4:4" x14ac:dyDescent="0.2">
      <c r="D1643" s="421"/>
    </row>
    <row r="1644" spans="4:4" x14ac:dyDescent="0.2">
      <c r="D1644" s="421"/>
    </row>
    <row r="1645" spans="4:4" x14ac:dyDescent="0.2">
      <c r="D1645" s="421"/>
    </row>
    <row r="1646" spans="4:4" x14ac:dyDescent="0.2">
      <c r="D1646" s="421"/>
    </row>
    <row r="1647" spans="4:4" x14ac:dyDescent="0.2">
      <c r="D1647" s="421"/>
    </row>
    <row r="1648" spans="4:4" x14ac:dyDescent="0.2">
      <c r="D1648" s="421"/>
    </row>
    <row r="1649" spans="4:4" x14ac:dyDescent="0.2">
      <c r="D1649" s="421"/>
    </row>
    <row r="1650" spans="4:4" x14ac:dyDescent="0.2">
      <c r="D1650" s="421"/>
    </row>
    <row r="1651" spans="4:4" x14ac:dyDescent="0.2">
      <c r="D1651" s="421"/>
    </row>
    <row r="1652" spans="4:4" x14ac:dyDescent="0.2">
      <c r="D1652" s="421"/>
    </row>
    <row r="1653" spans="4:4" x14ac:dyDescent="0.2">
      <c r="D1653" s="421"/>
    </row>
    <row r="1654" spans="4:4" x14ac:dyDescent="0.2">
      <c r="D1654" s="421"/>
    </row>
    <row r="1655" spans="4:4" x14ac:dyDescent="0.2">
      <c r="D1655" s="421"/>
    </row>
    <row r="1656" spans="4:4" x14ac:dyDescent="0.2">
      <c r="D1656" s="421"/>
    </row>
    <row r="1657" spans="4:4" x14ac:dyDescent="0.2">
      <c r="D1657" s="421"/>
    </row>
    <row r="1658" spans="4:4" x14ac:dyDescent="0.2">
      <c r="D1658" s="421"/>
    </row>
    <row r="1659" spans="4:4" x14ac:dyDescent="0.2">
      <c r="D1659" s="421"/>
    </row>
    <row r="1660" spans="4:4" x14ac:dyDescent="0.2">
      <c r="D1660" s="421"/>
    </row>
    <row r="1661" spans="4:4" x14ac:dyDescent="0.2">
      <c r="D1661" s="421"/>
    </row>
    <row r="1662" spans="4:4" x14ac:dyDescent="0.2">
      <c r="D1662" s="421"/>
    </row>
    <row r="1663" spans="4:4" x14ac:dyDescent="0.2">
      <c r="D1663" s="421"/>
    </row>
    <row r="1664" spans="4:4" x14ac:dyDescent="0.2">
      <c r="D1664" s="421"/>
    </row>
    <row r="1665" spans="4:4" x14ac:dyDescent="0.2">
      <c r="D1665" s="421"/>
    </row>
    <row r="1666" spans="4:4" x14ac:dyDescent="0.2">
      <c r="D1666" s="421"/>
    </row>
    <row r="1667" spans="4:4" x14ac:dyDescent="0.2">
      <c r="D1667" s="421"/>
    </row>
    <row r="1668" spans="4:4" x14ac:dyDescent="0.2">
      <c r="D1668" s="421"/>
    </row>
    <row r="1669" spans="4:4" x14ac:dyDescent="0.2">
      <c r="D1669" s="421"/>
    </row>
    <row r="1670" spans="4:4" x14ac:dyDescent="0.2">
      <c r="D1670" s="421"/>
    </row>
    <row r="1671" spans="4:4" x14ac:dyDescent="0.2">
      <c r="D1671" s="421"/>
    </row>
    <row r="1672" spans="4:4" x14ac:dyDescent="0.2">
      <c r="D1672" s="421"/>
    </row>
    <row r="1673" spans="4:4" x14ac:dyDescent="0.2">
      <c r="D1673" s="421"/>
    </row>
    <row r="1674" spans="4:4" x14ac:dyDescent="0.2">
      <c r="D1674" s="421"/>
    </row>
    <row r="1675" spans="4:4" x14ac:dyDescent="0.2">
      <c r="D1675" s="421"/>
    </row>
    <row r="1676" spans="4:4" x14ac:dyDescent="0.2">
      <c r="D1676" s="421"/>
    </row>
    <row r="1677" spans="4:4" x14ac:dyDescent="0.2">
      <c r="D1677" s="421"/>
    </row>
    <row r="1678" spans="4:4" x14ac:dyDescent="0.2">
      <c r="D1678" s="421"/>
    </row>
    <row r="1679" spans="4:4" x14ac:dyDescent="0.2">
      <c r="D1679" s="421"/>
    </row>
    <row r="1680" spans="4:4" x14ac:dyDescent="0.2">
      <c r="D1680" s="421"/>
    </row>
    <row r="1681" spans="4:4" x14ac:dyDescent="0.2">
      <c r="D1681" s="421"/>
    </row>
    <row r="1682" spans="4:4" x14ac:dyDescent="0.2">
      <c r="D1682" s="421"/>
    </row>
    <row r="1683" spans="4:4" x14ac:dyDescent="0.2">
      <c r="D1683" s="421"/>
    </row>
    <row r="1684" spans="4:4" x14ac:dyDescent="0.2">
      <c r="D1684" s="421"/>
    </row>
    <row r="1685" spans="4:4" x14ac:dyDescent="0.2">
      <c r="D1685" s="421"/>
    </row>
    <row r="1686" spans="4:4" x14ac:dyDescent="0.2">
      <c r="D1686" s="421"/>
    </row>
    <row r="1687" spans="4:4" x14ac:dyDescent="0.2">
      <c r="D1687" s="421"/>
    </row>
    <row r="1688" spans="4:4" x14ac:dyDescent="0.2">
      <c r="D1688" s="421"/>
    </row>
    <row r="1689" spans="4:4" x14ac:dyDescent="0.2">
      <c r="D1689" s="421"/>
    </row>
    <row r="1690" spans="4:4" x14ac:dyDescent="0.2">
      <c r="D1690" s="421"/>
    </row>
    <row r="1691" spans="4:4" x14ac:dyDescent="0.2">
      <c r="D1691" s="421"/>
    </row>
    <row r="1692" spans="4:4" x14ac:dyDescent="0.2">
      <c r="D1692" s="421"/>
    </row>
    <row r="1693" spans="4:4" x14ac:dyDescent="0.2">
      <c r="D1693" s="421"/>
    </row>
    <row r="1694" spans="4:4" x14ac:dyDescent="0.2">
      <c r="D1694" s="421"/>
    </row>
    <row r="1695" spans="4:4" x14ac:dyDescent="0.2">
      <c r="D1695" s="421"/>
    </row>
    <row r="1696" spans="4:4" x14ac:dyDescent="0.2">
      <c r="D1696" s="421"/>
    </row>
    <row r="1697" spans="4:4" x14ac:dyDescent="0.2">
      <c r="D1697" s="421"/>
    </row>
    <row r="1698" spans="4:4" x14ac:dyDescent="0.2">
      <c r="D1698" s="421"/>
    </row>
    <row r="1699" spans="4:4" x14ac:dyDescent="0.2">
      <c r="D1699" s="421"/>
    </row>
    <row r="1700" spans="4:4" x14ac:dyDescent="0.2">
      <c r="D1700" s="421"/>
    </row>
    <row r="1701" spans="4:4" x14ac:dyDescent="0.2">
      <c r="D1701" s="421"/>
    </row>
    <row r="1702" spans="4:4" x14ac:dyDescent="0.2">
      <c r="D1702" s="421"/>
    </row>
    <row r="1703" spans="4:4" x14ac:dyDescent="0.2">
      <c r="D1703" s="421"/>
    </row>
    <row r="1704" spans="4:4" x14ac:dyDescent="0.2">
      <c r="D1704" s="421"/>
    </row>
    <row r="1705" spans="4:4" x14ac:dyDescent="0.2">
      <c r="D1705" s="421"/>
    </row>
    <row r="1706" spans="4:4" x14ac:dyDescent="0.2">
      <c r="D1706" s="421"/>
    </row>
    <row r="1707" spans="4:4" x14ac:dyDescent="0.2">
      <c r="D1707" s="421"/>
    </row>
    <row r="1708" spans="4:4" x14ac:dyDescent="0.2">
      <c r="D1708" s="421"/>
    </row>
    <row r="1709" spans="4:4" x14ac:dyDescent="0.2">
      <c r="D1709" s="421"/>
    </row>
    <row r="1710" spans="4:4" x14ac:dyDescent="0.2">
      <c r="D1710" s="421"/>
    </row>
    <row r="1711" spans="4:4" x14ac:dyDescent="0.2">
      <c r="D1711" s="421"/>
    </row>
    <row r="1712" spans="4:4" x14ac:dyDescent="0.2">
      <c r="D1712" s="421"/>
    </row>
    <row r="1713" spans="4:4" x14ac:dyDescent="0.2">
      <c r="D1713" s="421"/>
    </row>
    <row r="1714" spans="4:4" x14ac:dyDescent="0.2">
      <c r="D1714" s="421"/>
    </row>
    <row r="1715" spans="4:4" x14ac:dyDescent="0.2">
      <c r="D1715" s="421"/>
    </row>
    <row r="1716" spans="4:4" x14ac:dyDescent="0.2">
      <c r="D1716" s="421"/>
    </row>
    <row r="1717" spans="4:4" x14ac:dyDescent="0.2">
      <c r="D1717" s="421"/>
    </row>
    <row r="1718" spans="4:4" x14ac:dyDescent="0.2">
      <c r="D1718" s="421"/>
    </row>
    <row r="1719" spans="4:4" x14ac:dyDescent="0.2">
      <c r="D1719" s="421"/>
    </row>
    <row r="1720" spans="4:4" x14ac:dyDescent="0.2">
      <c r="D1720" s="421"/>
    </row>
    <row r="1721" spans="4:4" x14ac:dyDescent="0.2">
      <c r="D1721" s="421"/>
    </row>
    <row r="1722" spans="4:4" x14ac:dyDescent="0.2">
      <c r="D1722" s="421"/>
    </row>
    <row r="1723" spans="4:4" x14ac:dyDescent="0.2">
      <c r="D1723" s="421"/>
    </row>
    <row r="1724" spans="4:4" x14ac:dyDescent="0.2">
      <c r="D1724" s="421"/>
    </row>
    <row r="1725" spans="4:4" x14ac:dyDescent="0.2">
      <c r="D1725" s="421"/>
    </row>
    <row r="1726" spans="4:4" x14ac:dyDescent="0.2">
      <c r="D1726" s="421"/>
    </row>
    <row r="1727" spans="4:4" x14ac:dyDescent="0.2">
      <c r="D1727" s="421"/>
    </row>
    <row r="1728" spans="4:4" x14ac:dyDescent="0.2">
      <c r="D1728" s="421"/>
    </row>
    <row r="1729" spans="4:4" x14ac:dyDescent="0.2">
      <c r="D1729" s="421"/>
    </row>
    <row r="1730" spans="4:4" x14ac:dyDescent="0.2">
      <c r="D1730" s="421"/>
    </row>
    <row r="1731" spans="4:4" x14ac:dyDescent="0.2">
      <c r="D1731" s="421"/>
    </row>
    <row r="1732" spans="4:4" x14ac:dyDescent="0.2">
      <c r="D1732" s="421"/>
    </row>
    <row r="1733" spans="4:4" x14ac:dyDescent="0.2">
      <c r="D1733" s="421"/>
    </row>
    <row r="1734" spans="4:4" x14ac:dyDescent="0.2">
      <c r="D1734" s="421"/>
    </row>
    <row r="1735" spans="4:4" x14ac:dyDescent="0.2">
      <c r="D1735" s="421"/>
    </row>
    <row r="1736" spans="4:4" x14ac:dyDescent="0.2">
      <c r="D1736" s="421"/>
    </row>
    <row r="1737" spans="4:4" x14ac:dyDescent="0.2">
      <c r="D1737" s="421"/>
    </row>
    <row r="1738" spans="4:4" x14ac:dyDescent="0.2">
      <c r="D1738" s="421"/>
    </row>
    <row r="1739" spans="4:4" x14ac:dyDescent="0.2">
      <c r="D1739" s="421"/>
    </row>
    <row r="1740" spans="4:4" x14ac:dyDescent="0.2">
      <c r="D1740" s="421"/>
    </row>
    <row r="1741" spans="4:4" x14ac:dyDescent="0.2">
      <c r="D1741" s="421"/>
    </row>
    <row r="1742" spans="4:4" x14ac:dyDescent="0.2">
      <c r="D1742" s="421"/>
    </row>
    <row r="1743" spans="4:4" x14ac:dyDescent="0.2">
      <c r="D1743" s="421"/>
    </row>
    <row r="1744" spans="4:4" x14ac:dyDescent="0.2">
      <c r="D1744" s="421"/>
    </row>
    <row r="1745" spans="4:4" x14ac:dyDescent="0.2">
      <c r="D1745" s="421"/>
    </row>
    <row r="1746" spans="4:4" x14ac:dyDescent="0.2">
      <c r="D1746" s="421"/>
    </row>
    <row r="1747" spans="4:4" x14ac:dyDescent="0.2">
      <c r="D1747" s="421"/>
    </row>
    <row r="1748" spans="4:4" x14ac:dyDescent="0.2">
      <c r="D1748" s="421"/>
    </row>
    <row r="1749" spans="4:4" x14ac:dyDescent="0.2">
      <c r="D1749" s="421"/>
    </row>
    <row r="1750" spans="4:4" x14ac:dyDescent="0.2">
      <c r="D1750" s="421"/>
    </row>
    <row r="1751" spans="4:4" x14ac:dyDescent="0.2">
      <c r="D1751" s="421"/>
    </row>
    <row r="1752" spans="4:4" x14ac:dyDescent="0.2">
      <c r="D1752" s="421"/>
    </row>
    <row r="1753" spans="4:4" x14ac:dyDescent="0.2">
      <c r="D1753" s="421"/>
    </row>
    <row r="1754" spans="4:4" x14ac:dyDescent="0.2">
      <c r="D1754" s="421"/>
    </row>
    <row r="1755" spans="4:4" x14ac:dyDescent="0.2">
      <c r="D1755" s="421"/>
    </row>
    <row r="1756" spans="4:4" x14ac:dyDescent="0.2">
      <c r="D1756" s="421"/>
    </row>
    <row r="1757" spans="4:4" x14ac:dyDescent="0.2">
      <c r="D1757" s="421"/>
    </row>
    <row r="1758" spans="4:4" x14ac:dyDescent="0.2">
      <c r="D1758" s="421"/>
    </row>
    <row r="1759" spans="4:4" x14ac:dyDescent="0.2">
      <c r="D1759" s="421"/>
    </row>
    <row r="1760" spans="4:4" x14ac:dyDescent="0.2">
      <c r="D1760" s="421"/>
    </row>
    <row r="1761" spans="4:4" x14ac:dyDescent="0.2">
      <c r="D1761" s="421"/>
    </row>
    <row r="1762" spans="4:4" x14ac:dyDescent="0.2">
      <c r="D1762" s="421"/>
    </row>
    <row r="1763" spans="4:4" x14ac:dyDescent="0.2">
      <c r="D1763" s="421"/>
    </row>
    <row r="1764" spans="4:4" x14ac:dyDescent="0.2">
      <c r="D1764" s="421"/>
    </row>
    <row r="1765" spans="4:4" x14ac:dyDescent="0.2">
      <c r="D1765" s="421"/>
    </row>
    <row r="1766" spans="4:4" x14ac:dyDescent="0.2">
      <c r="D1766" s="421"/>
    </row>
    <row r="1767" spans="4:4" x14ac:dyDescent="0.2">
      <c r="D1767" s="421"/>
    </row>
    <row r="1768" spans="4:4" x14ac:dyDescent="0.2">
      <c r="D1768" s="421"/>
    </row>
    <row r="1769" spans="4:4" x14ac:dyDescent="0.2">
      <c r="D1769" s="421"/>
    </row>
    <row r="1770" spans="4:4" x14ac:dyDescent="0.2">
      <c r="D1770" s="421"/>
    </row>
    <row r="1771" spans="4:4" x14ac:dyDescent="0.2">
      <c r="D1771" s="421"/>
    </row>
    <row r="1772" spans="4:4" x14ac:dyDescent="0.2">
      <c r="D1772" s="421"/>
    </row>
    <row r="1773" spans="4:4" x14ac:dyDescent="0.2">
      <c r="D1773" s="421"/>
    </row>
    <row r="1774" spans="4:4" x14ac:dyDescent="0.2">
      <c r="D1774" s="421"/>
    </row>
    <row r="1775" spans="4:4" x14ac:dyDescent="0.2">
      <c r="D1775" s="421"/>
    </row>
    <row r="1776" spans="4:4" x14ac:dyDescent="0.2">
      <c r="D1776" s="421"/>
    </row>
    <row r="1777" spans="4:4" x14ac:dyDescent="0.2">
      <c r="D1777" s="421"/>
    </row>
    <row r="1778" spans="4:4" x14ac:dyDescent="0.2">
      <c r="D1778" s="421"/>
    </row>
    <row r="1779" spans="4:4" x14ac:dyDescent="0.2">
      <c r="D1779" s="421"/>
    </row>
    <row r="1780" spans="4:4" x14ac:dyDescent="0.2">
      <c r="D1780" s="421"/>
    </row>
    <row r="1781" spans="4:4" x14ac:dyDescent="0.2">
      <c r="D1781" s="421"/>
    </row>
    <row r="1782" spans="4:4" x14ac:dyDescent="0.2">
      <c r="D1782" s="421"/>
    </row>
    <row r="1783" spans="4:4" x14ac:dyDescent="0.2">
      <c r="D1783" s="421"/>
    </row>
    <row r="1784" spans="4:4" x14ac:dyDescent="0.2">
      <c r="D1784" s="421"/>
    </row>
    <row r="1785" spans="4:4" x14ac:dyDescent="0.2">
      <c r="D1785" s="421"/>
    </row>
    <row r="1786" spans="4:4" x14ac:dyDescent="0.2">
      <c r="D1786" s="421"/>
    </row>
    <row r="1787" spans="4:4" x14ac:dyDescent="0.2">
      <c r="D1787" s="421"/>
    </row>
    <row r="1788" spans="4:4" x14ac:dyDescent="0.2">
      <c r="D1788" s="421"/>
    </row>
    <row r="1789" spans="4:4" x14ac:dyDescent="0.2">
      <c r="D1789" s="421"/>
    </row>
    <row r="1790" spans="4:4" x14ac:dyDescent="0.2">
      <c r="D1790" s="421"/>
    </row>
    <row r="1791" spans="4:4" x14ac:dyDescent="0.2">
      <c r="D1791" s="421"/>
    </row>
    <row r="1792" spans="4:4" x14ac:dyDescent="0.2">
      <c r="D1792" s="421"/>
    </row>
    <row r="1793" spans="4:4" x14ac:dyDescent="0.2">
      <c r="D1793" s="421"/>
    </row>
    <row r="1794" spans="4:4" x14ac:dyDescent="0.2">
      <c r="D1794" s="421"/>
    </row>
    <row r="1795" spans="4:4" x14ac:dyDescent="0.2">
      <c r="D1795" s="421"/>
    </row>
    <row r="1796" spans="4:4" x14ac:dyDescent="0.2">
      <c r="D1796" s="421"/>
    </row>
    <row r="1797" spans="4:4" x14ac:dyDescent="0.2">
      <c r="D1797" s="421"/>
    </row>
    <row r="1798" spans="4:4" x14ac:dyDescent="0.2">
      <c r="D1798" s="421"/>
    </row>
    <row r="1799" spans="4:4" x14ac:dyDescent="0.2">
      <c r="D1799" s="421"/>
    </row>
    <row r="1800" spans="4:4" x14ac:dyDescent="0.2">
      <c r="D1800" s="421"/>
    </row>
    <row r="1801" spans="4:4" x14ac:dyDescent="0.2">
      <c r="D1801" s="421"/>
    </row>
    <row r="1802" spans="4:4" x14ac:dyDescent="0.2">
      <c r="D1802" s="421"/>
    </row>
    <row r="1803" spans="4:4" x14ac:dyDescent="0.2">
      <c r="D1803" s="421"/>
    </row>
    <row r="1804" spans="4:4" x14ac:dyDescent="0.2">
      <c r="D1804" s="421"/>
    </row>
    <row r="1805" spans="4:4" x14ac:dyDescent="0.2">
      <c r="D1805" s="421"/>
    </row>
    <row r="1806" spans="4:4" x14ac:dyDescent="0.2">
      <c r="D1806" s="421"/>
    </row>
    <row r="1807" spans="4:4" x14ac:dyDescent="0.2">
      <c r="D1807" s="421"/>
    </row>
    <row r="1808" spans="4:4" x14ac:dyDescent="0.2">
      <c r="D1808" s="421"/>
    </row>
    <row r="1809" spans="4:4" x14ac:dyDescent="0.2">
      <c r="D1809" s="421"/>
    </row>
    <row r="1810" spans="4:4" x14ac:dyDescent="0.2">
      <c r="D1810" s="421"/>
    </row>
    <row r="1811" spans="4:4" x14ac:dyDescent="0.2">
      <c r="D1811" s="421"/>
    </row>
    <row r="1812" spans="4:4" x14ac:dyDescent="0.2">
      <c r="D1812" s="421"/>
    </row>
    <row r="1813" spans="4:4" x14ac:dyDescent="0.2">
      <c r="D1813" s="421"/>
    </row>
    <row r="1814" spans="4:4" x14ac:dyDescent="0.2">
      <c r="D1814" s="421"/>
    </row>
    <row r="1815" spans="4:4" x14ac:dyDescent="0.2">
      <c r="D1815" s="421"/>
    </row>
    <row r="1816" spans="4:4" x14ac:dyDescent="0.2">
      <c r="D1816" s="421"/>
    </row>
    <row r="1817" spans="4:4" x14ac:dyDescent="0.2">
      <c r="D1817" s="421"/>
    </row>
    <row r="1818" spans="4:4" x14ac:dyDescent="0.2">
      <c r="D1818" s="421"/>
    </row>
    <row r="1819" spans="4:4" x14ac:dyDescent="0.2">
      <c r="D1819" s="421"/>
    </row>
    <row r="1820" spans="4:4" x14ac:dyDescent="0.2">
      <c r="D1820" s="421"/>
    </row>
    <row r="1821" spans="4:4" x14ac:dyDescent="0.2">
      <c r="D1821" s="421"/>
    </row>
    <row r="1822" spans="4:4" x14ac:dyDescent="0.2">
      <c r="D1822" s="421"/>
    </row>
    <row r="1823" spans="4:4" x14ac:dyDescent="0.2">
      <c r="D1823" s="421"/>
    </row>
    <row r="1824" spans="4:4" x14ac:dyDescent="0.2">
      <c r="D1824" s="421"/>
    </row>
    <row r="1825" spans="4:4" x14ac:dyDescent="0.2">
      <c r="D1825" s="421"/>
    </row>
    <row r="1826" spans="4:4" x14ac:dyDescent="0.2">
      <c r="D1826" s="421"/>
    </row>
    <row r="1827" spans="4:4" x14ac:dyDescent="0.2">
      <c r="D1827" s="421"/>
    </row>
    <row r="1828" spans="4:4" x14ac:dyDescent="0.2">
      <c r="D1828" s="421"/>
    </row>
    <row r="1829" spans="4:4" x14ac:dyDescent="0.2">
      <c r="D1829" s="421"/>
    </row>
    <row r="1830" spans="4:4" x14ac:dyDescent="0.2">
      <c r="D1830" s="421"/>
    </row>
    <row r="1831" spans="4:4" x14ac:dyDescent="0.2">
      <c r="D1831" s="421"/>
    </row>
    <row r="1832" spans="4:4" x14ac:dyDescent="0.2">
      <c r="D1832" s="421"/>
    </row>
    <row r="1833" spans="4:4" x14ac:dyDescent="0.2">
      <c r="D1833" s="421"/>
    </row>
    <row r="1834" spans="4:4" x14ac:dyDescent="0.2">
      <c r="D1834" s="421"/>
    </row>
    <row r="1835" spans="4:4" x14ac:dyDescent="0.2">
      <c r="D1835" s="421"/>
    </row>
    <row r="1836" spans="4:4" x14ac:dyDescent="0.2">
      <c r="D1836" s="421"/>
    </row>
    <row r="1837" spans="4:4" x14ac:dyDescent="0.2">
      <c r="D1837" s="421"/>
    </row>
    <row r="1838" spans="4:4" x14ac:dyDescent="0.2">
      <c r="D1838" s="421"/>
    </row>
    <row r="1839" spans="4:4" x14ac:dyDescent="0.2">
      <c r="D1839" s="421"/>
    </row>
    <row r="1840" spans="4:4" x14ac:dyDescent="0.2">
      <c r="D1840" s="421"/>
    </row>
    <row r="1841" spans="4:4" x14ac:dyDescent="0.2">
      <c r="D1841" s="421"/>
    </row>
    <row r="1842" spans="4:4" x14ac:dyDescent="0.2">
      <c r="D1842" s="421"/>
    </row>
    <row r="1843" spans="4:4" x14ac:dyDescent="0.2">
      <c r="D1843" s="421"/>
    </row>
    <row r="1844" spans="4:4" x14ac:dyDescent="0.2">
      <c r="D1844" s="421"/>
    </row>
    <row r="1845" spans="4:4" x14ac:dyDescent="0.2">
      <c r="D1845" s="421"/>
    </row>
    <row r="1846" spans="4:4" x14ac:dyDescent="0.2">
      <c r="D1846" s="421"/>
    </row>
    <row r="1847" spans="4:4" x14ac:dyDescent="0.2">
      <c r="D1847" s="421"/>
    </row>
    <row r="1848" spans="4:4" x14ac:dyDescent="0.2">
      <c r="D1848" s="421"/>
    </row>
    <row r="1849" spans="4:4" x14ac:dyDescent="0.2">
      <c r="D1849" s="421"/>
    </row>
    <row r="1850" spans="4:4" x14ac:dyDescent="0.2">
      <c r="D1850" s="421"/>
    </row>
    <row r="1851" spans="4:4" x14ac:dyDescent="0.2">
      <c r="D1851" s="421"/>
    </row>
    <row r="1852" spans="4:4" x14ac:dyDescent="0.2">
      <c r="D1852" s="421"/>
    </row>
    <row r="1853" spans="4:4" x14ac:dyDescent="0.2">
      <c r="D1853" s="421"/>
    </row>
    <row r="1854" spans="4:4" x14ac:dyDescent="0.2">
      <c r="D1854" s="421"/>
    </row>
    <row r="1855" spans="4:4" x14ac:dyDescent="0.2">
      <c r="D1855" s="421"/>
    </row>
    <row r="1856" spans="4:4" x14ac:dyDescent="0.2">
      <c r="D1856" s="421"/>
    </row>
    <row r="1857" spans="4:4" x14ac:dyDescent="0.2">
      <c r="D1857" s="421"/>
    </row>
    <row r="1858" spans="4:4" x14ac:dyDescent="0.2">
      <c r="D1858" s="421"/>
    </row>
    <row r="1859" spans="4:4" x14ac:dyDescent="0.2">
      <c r="D1859" s="421"/>
    </row>
    <row r="1860" spans="4:4" x14ac:dyDescent="0.2">
      <c r="D1860" s="421"/>
    </row>
    <row r="1861" spans="4:4" x14ac:dyDescent="0.2">
      <c r="D1861" s="421"/>
    </row>
    <row r="1862" spans="4:4" x14ac:dyDescent="0.2">
      <c r="D1862" s="421"/>
    </row>
    <row r="1863" spans="4:4" x14ac:dyDescent="0.2">
      <c r="D1863" s="421"/>
    </row>
    <row r="1864" spans="4:4" x14ac:dyDescent="0.2">
      <c r="D1864" s="421"/>
    </row>
    <row r="1865" spans="4:4" x14ac:dyDescent="0.2">
      <c r="D1865" s="421"/>
    </row>
    <row r="1866" spans="4:4" x14ac:dyDescent="0.2">
      <c r="D1866" s="421"/>
    </row>
    <row r="1867" spans="4:4" x14ac:dyDescent="0.2">
      <c r="D1867" s="421"/>
    </row>
    <row r="1868" spans="4:4" x14ac:dyDescent="0.2">
      <c r="D1868" s="421"/>
    </row>
    <row r="1869" spans="4:4" x14ac:dyDescent="0.2">
      <c r="D1869" s="421"/>
    </row>
    <row r="1870" spans="4:4" x14ac:dyDescent="0.2">
      <c r="D1870" s="421"/>
    </row>
    <row r="1871" spans="4:4" x14ac:dyDescent="0.2">
      <c r="D1871" s="421"/>
    </row>
    <row r="1872" spans="4:4" x14ac:dyDescent="0.2">
      <c r="D1872" s="421"/>
    </row>
    <row r="1873" spans="4:4" x14ac:dyDescent="0.2">
      <c r="D1873" s="421"/>
    </row>
    <row r="1874" spans="4:4" x14ac:dyDescent="0.2">
      <c r="D1874" s="421"/>
    </row>
    <row r="1875" spans="4:4" x14ac:dyDescent="0.2">
      <c r="D1875" s="421"/>
    </row>
    <row r="1876" spans="4:4" x14ac:dyDescent="0.2">
      <c r="D1876" s="421"/>
    </row>
    <row r="1877" spans="4:4" x14ac:dyDescent="0.2">
      <c r="D1877" s="421"/>
    </row>
    <row r="1878" spans="4:4" x14ac:dyDescent="0.2">
      <c r="D1878" s="421"/>
    </row>
    <row r="1879" spans="4:4" x14ac:dyDescent="0.2">
      <c r="D1879" s="421"/>
    </row>
    <row r="1880" spans="4:4" x14ac:dyDescent="0.2">
      <c r="D1880" s="421"/>
    </row>
    <row r="1881" spans="4:4" x14ac:dyDescent="0.2">
      <c r="D1881" s="421"/>
    </row>
    <row r="1882" spans="4:4" x14ac:dyDescent="0.2">
      <c r="D1882" s="421"/>
    </row>
    <row r="1883" spans="4:4" x14ac:dyDescent="0.2">
      <c r="D1883" s="421"/>
    </row>
    <row r="1884" spans="4:4" x14ac:dyDescent="0.2">
      <c r="D1884" s="421"/>
    </row>
    <row r="1885" spans="4:4" x14ac:dyDescent="0.2">
      <c r="D1885" s="421"/>
    </row>
    <row r="1886" spans="4:4" x14ac:dyDescent="0.2">
      <c r="D1886" s="421"/>
    </row>
    <row r="1887" spans="4:4" x14ac:dyDescent="0.2">
      <c r="D1887" s="421"/>
    </row>
    <row r="1888" spans="4:4" x14ac:dyDescent="0.2">
      <c r="D1888" s="421"/>
    </row>
    <row r="1889" spans="4:4" x14ac:dyDescent="0.2">
      <c r="D1889" s="421"/>
    </row>
    <row r="1890" spans="4:4" x14ac:dyDescent="0.2">
      <c r="D1890" s="421"/>
    </row>
    <row r="1891" spans="4:4" x14ac:dyDescent="0.2">
      <c r="D1891" s="421"/>
    </row>
    <row r="1892" spans="4:4" x14ac:dyDescent="0.2">
      <c r="D1892" s="421"/>
    </row>
    <row r="1893" spans="4:4" x14ac:dyDescent="0.2">
      <c r="D1893" s="421"/>
    </row>
    <row r="1894" spans="4:4" x14ac:dyDescent="0.2">
      <c r="D1894" s="421"/>
    </row>
    <row r="1895" spans="4:4" x14ac:dyDescent="0.2">
      <c r="D1895" s="421"/>
    </row>
    <row r="1896" spans="4:4" x14ac:dyDescent="0.2">
      <c r="D1896" s="421"/>
    </row>
    <row r="1897" spans="4:4" x14ac:dyDescent="0.2">
      <c r="D1897" s="421"/>
    </row>
    <row r="1898" spans="4:4" x14ac:dyDescent="0.2">
      <c r="D1898" s="421"/>
    </row>
    <row r="1899" spans="4:4" x14ac:dyDescent="0.2">
      <c r="D1899" s="421"/>
    </row>
    <row r="1900" spans="4:4" x14ac:dyDescent="0.2">
      <c r="D1900" s="421"/>
    </row>
    <row r="1901" spans="4:4" x14ac:dyDescent="0.2">
      <c r="D1901" s="421"/>
    </row>
    <row r="1902" spans="4:4" x14ac:dyDescent="0.2">
      <c r="D1902" s="421"/>
    </row>
    <row r="1903" spans="4:4" x14ac:dyDescent="0.2">
      <c r="D1903" s="421"/>
    </row>
    <row r="1904" spans="4:4" x14ac:dyDescent="0.2">
      <c r="D1904" s="421"/>
    </row>
    <row r="1905" spans="4:4" x14ac:dyDescent="0.2">
      <c r="D1905" s="421"/>
    </row>
    <row r="1906" spans="4:4" x14ac:dyDescent="0.2">
      <c r="D1906" s="421"/>
    </row>
    <row r="1907" spans="4:4" x14ac:dyDescent="0.2">
      <c r="D1907" s="421"/>
    </row>
    <row r="1908" spans="4:4" x14ac:dyDescent="0.2">
      <c r="D1908" s="421"/>
    </row>
    <row r="1909" spans="4:4" x14ac:dyDescent="0.2">
      <c r="D1909" s="421"/>
    </row>
    <row r="1910" spans="4:4" x14ac:dyDescent="0.2">
      <c r="D1910" s="421"/>
    </row>
    <row r="1911" spans="4:4" x14ac:dyDescent="0.2">
      <c r="D1911" s="421"/>
    </row>
    <row r="1912" spans="4:4" x14ac:dyDescent="0.2">
      <c r="D1912" s="421"/>
    </row>
    <row r="1913" spans="4:4" x14ac:dyDescent="0.2">
      <c r="D1913" s="421"/>
    </row>
    <row r="1914" spans="4:4" x14ac:dyDescent="0.2">
      <c r="D1914" s="421"/>
    </row>
    <row r="1915" spans="4:4" x14ac:dyDescent="0.2">
      <c r="D1915" s="421"/>
    </row>
    <row r="1916" spans="4:4" x14ac:dyDescent="0.2">
      <c r="D1916" s="421"/>
    </row>
    <row r="1917" spans="4:4" x14ac:dyDescent="0.2">
      <c r="D1917" s="421"/>
    </row>
    <row r="1918" spans="4:4" x14ac:dyDescent="0.2">
      <c r="D1918" s="421"/>
    </row>
    <row r="1919" spans="4:4" x14ac:dyDescent="0.2">
      <c r="D1919" s="421"/>
    </row>
    <row r="1920" spans="4:4" x14ac:dyDescent="0.2">
      <c r="D1920" s="421"/>
    </row>
    <row r="1921" spans="4:4" x14ac:dyDescent="0.2">
      <c r="D1921" s="421"/>
    </row>
    <row r="1922" spans="4:4" x14ac:dyDescent="0.2">
      <c r="D1922" s="421"/>
    </row>
    <row r="1923" spans="4:4" x14ac:dyDescent="0.2">
      <c r="D1923" s="421"/>
    </row>
    <row r="1924" spans="4:4" x14ac:dyDescent="0.2">
      <c r="D1924" s="421"/>
    </row>
    <row r="1925" spans="4:4" x14ac:dyDescent="0.2">
      <c r="D1925" s="421"/>
    </row>
    <row r="1926" spans="4:4" x14ac:dyDescent="0.2">
      <c r="D1926" s="421"/>
    </row>
    <row r="1927" spans="4:4" x14ac:dyDescent="0.2">
      <c r="D1927" s="421"/>
    </row>
    <row r="1928" spans="4:4" x14ac:dyDescent="0.2">
      <c r="D1928" s="421"/>
    </row>
    <row r="1929" spans="4:4" x14ac:dyDescent="0.2">
      <c r="D1929" s="421"/>
    </row>
    <row r="1930" spans="4:4" x14ac:dyDescent="0.2">
      <c r="D1930" s="421"/>
    </row>
    <row r="1931" spans="4:4" x14ac:dyDescent="0.2">
      <c r="D1931" s="421"/>
    </row>
    <row r="1932" spans="4:4" x14ac:dyDescent="0.2">
      <c r="D1932" s="421"/>
    </row>
    <row r="1933" spans="4:4" x14ac:dyDescent="0.2">
      <c r="D1933" s="421"/>
    </row>
    <row r="1934" spans="4:4" x14ac:dyDescent="0.2">
      <c r="D1934" s="421"/>
    </row>
    <row r="1935" spans="4:4" x14ac:dyDescent="0.2">
      <c r="D1935" s="421"/>
    </row>
    <row r="1936" spans="4:4" x14ac:dyDescent="0.2">
      <c r="D1936" s="421"/>
    </row>
    <row r="1937" spans="4:4" x14ac:dyDescent="0.2">
      <c r="D1937" s="421"/>
    </row>
    <row r="1938" spans="4:4" x14ac:dyDescent="0.2">
      <c r="D1938" s="421"/>
    </row>
    <row r="1939" spans="4:4" x14ac:dyDescent="0.2">
      <c r="D1939" s="421"/>
    </row>
    <row r="1940" spans="4:4" x14ac:dyDescent="0.2">
      <c r="D1940" s="421"/>
    </row>
    <row r="1941" spans="4:4" x14ac:dyDescent="0.2">
      <c r="D1941" s="421"/>
    </row>
    <row r="1942" spans="4:4" x14ac:dyDescent="0.2">
      <c r="D1942" s="421"/>
    </row>
    <row r="1943" spans="4:4" x14ac:dyDescent="0.2">
      <c r="D1943" s="421"/>
    </row>
    <row r="1944" spans="4:4" x14ac:dyDescent="0.2">
      <c r="D1944" s="421"/>
    </row>
    <row r="1945" spans="4:4" x14ac:dyDescent="0.2">
      <c r="D1945" s="421"/>
    </row>
    <row r="1946" spans="4:4" x14ac:dyDescent="0.2">
      <c r="D1946" s="421"/>
    </row>
    <row r="1947" spans="4:4" x14ac:dyDescent="0.2">
      <c r="D1947" s="421"/>
    </row>
    <row r="1948" spans="4:4" x14ac:dyDescent="0.2">
      <c r="D1948" s="421"/>
    </row>
    <row r="1949" spans="4:4" x14ac:dyDescent="0.2">
      <c r="D1949" s="421"/>
    </row>
    <row r="1950" spans="4:4" x14ac:dyDescent="0.2">
      <c r="D1950" s="421"/>
    </row>
    <row r="1951" spans="4:4" x14ac:dyDescent="0.2">
      <c r="D1951" s="421"/>
    </row>
    <row r="1952" spans="4:4" x14ac:dyDescent="0.2">
      <c r="D1952" s="421"/>
    </row>
    <row r="1953" spans="4:4" x14ac:dyDescent="0.2">
      <c r="D1953" s="421"/>
    </row>
    <row r="1954" spans="4:4" x14ac:dyDescent="0.2">
      <c r="D1954" s="421"/>
    </row>
    <row r="1955" spans="4:4" x14ac:dyDescent="0.2">
      <c r="D1955" s="421"/>
    </row>
    <row r="1956" spans="4:4" x14ac:dyDescent="0.2">
      <c r="D1956" s="421"/>
    </row>
    <row r="1957" spans="4:4" x14ac:dyDescent="0.2">
      <c r="D1957" s="421"/>
    </row>
    <row r="1958" spans="4:4" x14ac:dyDescent="0.2">
      <c r="D1958" s="421"/>
    </row>
    <row r="1959" spans="4:4" x14ac:dyDescent="0.2">
      <c r="D1959" s="421"/>
    </row>
    <row r="1960" spans="4:4" x14ac:dyDescent="0.2">
      <c r="D1960" s="421"/>
    </row>
    <row r="1961" spans="4:4" x14ac:dyDescent="0.2">
      <c r="D1961" s="421"/>
    </row>
    <row r="1962" spans="4:4" x14ac:dyDescent="0.2">
      <c r="D1962" s="421"/>
    </row>
    <row r="1963" spans="4:4" x14ac:dyDescent="0.2">
      <c r="D1963" s="421"/>
    </row>
    <row r="1964" spans="4:4" x14ac:dyDescent="0.2">
      <c r="D1964" s="421"/>
    </row>
    <row r="1965" spans="4:4" x14ac:dyDescent="0.2">
      <c r="D1965" s="421"/>
    </row>
    <row r="1966" spans="4:4" x14ac:dyDescent="0.2">
      <c r="D1966" s="421"/>
    </row>
    <row r="1967" spans="4:4" x14ac:dyDescent="0.2">
      <c r="D1967" s="421"/>
    </row>
    <row r="1968" spans="4:4" x14ac:dyDescent="0.2">
      <c r="D1968" s="421"/>
    </row>
    <row r="1969" spans="4:4" x14ac:dyDescent="0.2">
      <c r="D1969" s="421"/>
    </row>
    <row r="1970" spans="4:4" x14ac:dyDescent="0.2">
      <c r="D1970" s="421"/>
    </row>
    <row r="1971" spans="4:4" x14ac:dyDescent="0.2">
      <c r="D1971" s="421"/>
    </row>
    <row r="1972" spans="4:4" x14ac:dyDescent="0.2">
      <c r="D1972" s="421"/>
    </row>
    <row r="1973" spans="4:4" x14ac:dyDescent="0.2">
      <c r="D1973" s="421"/>
    </row>
    <row r="1974" spans="4:4" x14ac:dyDescent="0.2">
      <c r="D1974" s="421"/>
    </row>
    <row r="1975" spans="4:4" x14ac:dyDescent="0.2">
      <c r="D1975" s="421"/>
    </row>
    <row r="1976" spans="4:4" x14ac:dyDescent="0.2">
      <c r="D1976" s="421"/>
    </row>
    <row r="1977" spans="4:4" x14ac:dyDescent="0.2">
      <c r="D1977" s="421"/>
    </row>
    <row r="1978" spans="4:4" x14ac:dyDescent="0.2">
      <c r="D1978" s="421"/>
    </row>
    <row r="1979" spans="4:4" x14ac:dyDescent="0.2">
      <c r="D1979" s="421"/>
    </row>
    <row r="1980" spans="4:4" x14ac:dyDescent="0.2">
      <c r="D1980" s="421"/>
    </row>
    <row r="1981" spans="4:4" x14ac:dyDescent="0.2">
      <c r="D1981" s="421"/>
    </row>
    <row r="1982" spans="4:4" x14ac:dyDescent="0.2">
      <c r="D1982" s="421"/>
    </row>
    <row r="1983" spans="4:4" x14ac:dyDescent="0.2">
      <c r="D1983" s="421"/>
    </row>
    <row r="1984" spans="4:4" x14ac:dyDescent="0.2">
      <c r="D1984" s="421"/>
    </row>
    <row r="1985" spans="4:4" x14ac:dyDescent="0.2">
      <c r="D1985" s="421"/>
    </row>
    <row r="1986" spans="4:4" x14ac:dyDescent="0.2">
      <c r="D1986" s="421"/>
    </row>
    <row r="1987" spans="4:4" x14ac:dyDescent="0.2">
      <c r="D1987" s="421"/>
    </row>
    <row r="1988" spans="4:4" x14ac:dyDescent="0.2">
      <c r="D1988" s="421"/>
    </row>
    <row r="1989" spans="4:4" x14ac:dyDescent="0.2">
      <c r="D1989" s="421"/>
    </row>
    <row r="1990" spans="4:4" x14ac:dyDescent="0.2">
      <c r="D1990" s="421"/>
    </row>
    <row r="1991" spans="4:4" x14ac:dyDescent="0.2">
      <c r="D1991" s="421"/>
    </row>
    <row r="1992" spans="4:4" x14ac:dyDescent="0.2">
      <c r="D1992" s="421"/>
    </row>
    <row r="1993" spans="4:4" x14ac:dyDescent="0.2">
      <c r="D1993" s="421"/>
    </row>
    <row r="1994" spans="4:4" x14ac:dyDescent="0.2">
      <c r="D1994" s="421"/>
    </row>
    <row r="1995" spans="4:4" x14ac:dyDescent="0.2">
      <c r="D1995" s="421"/>
    </row>
    <row r="1996" spans="4:4" x14ac:dyDescent="0.2">
      <c r="D1996" s="421"/>
    </row>
    <row r="1997" spans="4:4" x14ac:dyDescent="0.2">
      <c r="D1997" s="421"/>
    </row>
    <row r="1998" spans="4:4" x14ac:dyDescent="0.2">
      <c r="D1998" s="421"/>
    </row>
    <row r="1999" spans="4:4" x14ac:dyDescent="0.2">
      <c r="D1999" s="421"/>
    </row>
    <row r="2000" spans="4:4" x14ac:dyDescent="0.2">
      <c r="D2000" s="421"/>
    </row>
    <row r="2001" spans="4:4" x14ac:dyDescent="0.2">
      <c r="D2001" s="421"/>
    </row>
    <row r="2002" spans="4:4" x14ac:dyDescent="0.2">
      <c r="D2002" s="421"/>
    </row>
    <row r="2003" spans="4:4" x14ac:dyDescent="0.2">
      <c r="D2003" s="421"/>
    </row>
    <row r="2004" spans="4:4" x14ac:dyDescent="0.2">
      <c r="D2004" s="421"/>
    </row>
    <row r="2005" spans="4:4" x14ac:dyDescent="0.2">
      <c r="D2005" s="421"/>
    </row>
    <row r="2006" spans="4:4" x14ac:dyDescent="0.2">
      <c r="D2006" s="421"/>
    </row>
    <row r="2007" spans="4:4" x14ac:dyDescent="0.2">
      <c r="D2007" s="421"/>
    </row>
    <row r="2008" spans="4:4" x14ac:dyDescent="0.2">
      <c r="D2008" s="421"/>
    </row>
    <row r="2009" spans="4:4" x14ac:dyDescent="0.2">
      <c r="D2009" s="421"/>
    </row>
    <row r="2010" spans="4:4" x14ac:dyDescent="0.2">
      <c r="D2010" s="421"/>
    </row>
    <row r="2011" spans="4:4" x14ac:dyDescent="0.2">
      <c r="D2011" s="421"/>
    </row>
    <row r="2012" spans="4:4" x14ac:dyDescent="0.2">
      <c r="D2012" s="421"/>
    </row>
    <row r="2013" spans="4:4" x14ac:dyDescent="0.2">
      <c r="D2013" s="421"/>
    </row>
    <row r="2014" spans="4:4" x14ac:dyDescent="0.2">
      <c r="D2014" s="421"/>
    </row>
    <row r="2015" spans="4:4" x14ac:dyDescent="0.2">
      <c r="D2015" s="421"/>
    </row>
    <row r="2016" spans="4:4" x14ac:dyDescent="0.2">
      <c r="D2016" s="421"/>
    </row>
    <row r="2017" spans="4:4" x14ac:dyDescent="0.2">
      <c r="D2017" s="421"/>
    </row>
    <row r="2018" spans="4:4" x14ac:dyDescent="0.2">
      <c r="D2018" s="421"/>
    </row>
    <row r="2019" spans="4:4" x14ac:dyDescent="0.2">
      <c r="D2019" s="421"/>
    </row>
    <row r="2020" spans="4:4" x14ac:dyDescent="0.2">
      <c r="D2020" s="421"/>
    </row>
    <row r="2021" spans="4:4" x14ac:dyDescent="0.2">
      <c r="D2021" s="421"/>
    </row>
    <row r="2022" spans="4:4" x14ac:dyDescent="0.2">
      <c r="D2022" s="421"/>
    </row>
    <row r="2023" spans="4:4" x14ac:dyDescent="0.2">
      <c r="D2023" s="421"/>
    </row>
    <row r="2024" spans="4:4" x14ac:dyDescent="0.2">
      <c r="D2024" s="421"/>
    </row>
    <row r="2025" spans="4:4" x14ac:dyDescent="0.2">
      <c r="D2025" s="421"/>
    </row>
    <row r="2026" spans="4:4" x14ac:dyDescent="0.2">
      <c r="D2026" s="421"/>
    </row>
    <row r="2027" spans="4:4" x14ac:dyDescent="0.2">
      <c r="D2027" s="421"/>
    </row>
    <row r="2028" spans="4:4" x14ac:dyDescent="0.2">
      <c r="D2028" s="421"/>
    </row>
    <row r="2029" spans="4:4" x14ac:dyDescent="0.2">
      <c r="D2029" s="421"/>
    </row>
    <row r="2030" spans="4:4" x14ac:dyDescent="0.2">
      <c r="D2030" s="421"/>
    </row>
    <row r="2031" spans="4:4" x14ac:dyDescent="0.2">
      <c r="D2031" s="421"/>
    </row>
    <row r="2032" spans="4:4" x14ac:dyDescent="0.2">
      <c r="D2032" s="421"/>
    </row>
    <row r="2033" spans="4:4" x14ac:dyDescent="0.2">
      <c r="D2033" s="421"/>
    </row>
    <row r="2034" spans="4:4" x14ac:dyDescent="0.2">
      <c r="D2034" s="421"/>
    </row>
    <row r="2035" spans="4:4" x14ac:dyDescent="0.2">
      <c r="D2035" s="421"/>
    </row>
    <row r="2036" spans="4:4" x14ac:dyDescent="0.2">
      <c r="D2036" s="421"/>
    </row>
    <row r="2037" spans="4:4" x14ac:dyDescent="0.2">
      <c r="D2037" s="421"/>
    </row>
    <row r="2038" spans="4:4" x14ac:dyDescent="0.2">
      <c r="D2038" s="421"/>
    </row>
    <row r="2039" spans="4:4" x14ac:dyDescent="0.2">
      <c r="D2039" s="421"/>
    </row>
    <row r="2040" spans="4:4" x14ac:dyDescent="0.2">
      <c r="D2040" s="421"/>
    </row>
    <row r="2041" spans="4:4" x14ac:dyDescent="0.2">
      <c r="D2041" s="421"/>
    </row>
    <row r="2042" spans="4:4" x14ac:dyDescent="0.2">
      <c r="D2042" s="421"/>
    </row>
    <row r="2043" spans="4:4" x14ac:dyDescent="0.2">
      <c r="D2043" s="421"/>
    </row>
    <row r="2044" spans="4:4" x14ac:dyDescent="0.2">
      <c r="D2044" s="421"/>
    </row>
    <row r="2045" spans="4:4" x14ac:dyDescent="0.2">
      <c r="D2045" s="421"/>
    </row>
    <row r="2046" spans="4:4" x14ac:dyDescent="0.2">
      <c r="D2046" s="421"/>
    </row>
    <row r="2047" spans="4:4" x14ac:dyDescent="0.2">
      <c r="D2047" s="421"/>
    </row>
    <row r="2048" spans="4:4" x14ac:dyDescent="0.2">
      <c r="D2048" s="421"/>
    </row>
    <row r="2049" spans="4:4" x14ac:dyDescent="0.2">
      <c r="D2049" s="421"/>
    </row>
    <row r="2050" spans="4:4" x14ac:dyDescent="0.2">
      <c r="D2050" s="421"/>
    </row>
    <row r="2051" spans="4:4" x14ac:dyDescent="0.2">
      <c r="D2051" s="421"/>
    </row>
    <row r="2052" spans="4:4" x14ac:dyDescent="0.2">
      <c r="D2052" s="421"/>
    </row>
    <row r="2053" spans="4:4" x14ac:dyDescent="0.2">
      <c r="D2053" s="421"/>
    </row>
    <row r="2054" spans="4:4" x14ac:dyDescent="0.2">
      <c r="D2054" s="421"/>
    </row>
    <row r="2055" spans="4:4" x14ac:dyDescent="0.2">
      <c r="D2055" s="421"/>
    </row>
    <row r="2056" spans="4:4" x14ac:dyDescent="0.2">
      <c r="D2056" s="421"/>
    </row>
    <row r="2057" spans="4:4" x14ac:dyDescent="0.2">
      <c r="D2057" s="421"/>
    </row>
    <row r="2058" spans="4:4" x14ac:dyDescent="0.2">
      <c r="D2058" s="421"/>
    </row>
    <row r="2059" spans="4:4" x14ac:dyDescent="0.2">
      <c r="D2059" s="421"/>
    </row>
    <row r="2060" spans="4:4" x14ac:dyDescent="0.2">
      <c r="D2060" s="421"/>
    </row>
    <row r="2061" spans="4:4" x14ac:dyDescent="0.2">
      <c r="D2061" s="421"/>
    </row>
    <row r="2062" spans="4:4" x14ac:dyDescent="0.2">
      <c r="D2062" s="421"/>
    </row>
    <row r="2063" spans="4:4" x14ac:dyDescent="0.2">
      <c r="D2063" s="421"/>
    </row>
    <row r="2064" spans="4:4" x14ac:dyDescent="0.2">
      <c r="D2064" s="421"/>
    </row>
    <row r="2065" spans="4:4" x14ac:dyDescent="0.2">
      <c r="D2065" s="421"/>
    </row>
    <row r="2066" spans="4:4" x14ac:dyDescent="0.2">
      <c r="D2066" s="421"/>
    </row>
    <row r="2067" spans="4:4" x14ac:dyDescent="0.2">
      <c r="D2067" s="421"/>
    </row>
    <row r="2068" spans="4:4" x14ac:dyDescent="0.2">
      <c r="D2068" s="421"/>
    </row>
    <row r="2069" spans="4:4" x14ac:dyDescent="0.2">
      <c r="D2069" s="421"/>
    </row>
    <row r="2070" spans="4:4" x14ac:dyDescent="0.2">
      <c r="D2070" s="421"/>
    </row>
    <row r="2071" spans="4:4" x14ac:dyDescent="0.2">
      <c r="D2071" s="421"/>
    </row>
    <row r="2072" spans="4:4" x14ac:dyDescent="0.2">
      <c r="D2072" s="421"/>
    </row>
    <row r="2073" spans="4:4" x14ac:dyDescent="0.2">
      <c r="D2073" s="421"/>
    </row>
    <row r="2074" spans="4:4" x14ac:dyDescent="0.2">
      <c r="D2074" s="421"/>
    </row>
    <row r="2075" spans="4:4" x14ac:dyDescent="0.2">
      <c r="D2075" s="421"/>
    </row>
    <row r="2076" spans="4:4" x14ac:dyDescent="0.2">
      <c r="D2076" s="421"/>
    </row>
    <row r="2077" spans="4:4" x14ac:dyDescent="0.2">
      <c r="D2077" s="421"/>
    </row>
    <row r="2078" spans="4:4" x14ac:dyDescent="0.2">
      <c r="D2078" s="421"/>
    </row>
    <row r="2079" spans="4:4" x14ac:dyDescent="0.2">
      <c r="D2079" s="421"/>
    </row>
    <row r="2080" spans="4:4" x14ac:dyDescent="0.2">
      <c r="D2080" s="421"/>
    </row>
    <row r="2081" spans="4:4" x14ac:dyDescent="0.2">
      <c r="D2081" s="421"/>
    </row>
    <row r="2082" spans="4:4" x14ac:dyDescent="0.2">
      <c r="D2082" s="421"/>
    </row>
    <row r="2083" spans="4:4" x14ac:dyDescent="0.2">
      <c r="D2083" s="421"/>
    </row>
    <row r="2084" spans="4:4" x14ac:dyDescent="0.2">
      <c r="D2084" s="421"/>
    </row>
    <row r="2085" spans="4:4" x14ac:dyDescent="0.2">
      <c r="D2085" s="421"/>
    </row>
    <row r="2086" spans="4:4" x14ac:dyDescent="0.2">
      <c r="D2086" s="421"/>
    </row>
    <row r="2087" spans="4:4" x14ac:dyDescent="0.2">
      <c r="D2087" s="421"/>
    </row>
    <row r="2088" spans="4:4" x14ac:dyDescent="0.2">
      <c r="D2088" s="421"/>
    </row>
    <row r="2089" spans="4:4" x14ac:dyDescent="0.2">
      <c r="D2089" s="421"/>
    </row>
    <row r="2090" spans="4:4" x14ac:dyDescent="0.2">
      <c r="D2090" s="421"/>
    </row>
    <row r="2091" spans="4:4" x14ac:dyDescent="0.2">
      <c r="D2091" s="421"/>
    </row>
    <row r="2092" spans="4:4" x14ac:dyDescent="0.2">
      <c r="D2092" s="421"/>
    </row>
    <row r="2093" spans="4:4" x14ac:dyDescent="0.2">
      <c r="D2093" s="421"/>
    </row>
    <row r="2094" spans="4:4" x14ac:dyDescent="0.2">
      <c r="D2094" s="421"/>
    </row>
    <row r="2095" spans="4:4" x14ac:dyDescent="0.2">
      <c r="D2095" s="421"/>
    </row>
    <row r="2096" spans="4:4" x14ac:dyDescent="0.2">
      <c r="D2096" s="421"/>
    </row>
    <row r="2097" spans="4:4" x14ac:dyDescent="0.2">
      <c r="D2097" s="421"/>
    </row>
    <row r="2098" spans="4:4" x14ac:dyDescent="0.2">
      <c r="D2098" s="421"/>
    </row>
    <row r="2099" spans="4:4" x14ac:dyDescent="0.2">
      <c r="D2099" s="421"/>
    </row>
    <row r="2100" spans="4:4" x14ac:dyDescent="0.2">
      <c r="D2100" s="421"/>
    </row>
    <row r="2101" spans="4:4" x14ac:dyDescent="0.2">
      <c r="D2101" s="421"/>
    </row>
    <row r="2102" spans="4:4" x14ac:dyDescent="0.2">
      <c r="D2102" s="421"/>
    </row>
    <row r="2103" spans="4:4" x14ac:dyDescent="0.2">
      <c r="D2103" s="421"/>
    </row>
    <row r="2104" spans="4:4" x14ac:dyDescent="0.2">
      <c r="D2104" s="421"/>
    </row>
    <row r="2105" spans="4:4" x14ac:dyDescent="0.2">
      <c r="D2105" s="421"/>
    </row>
    <row r="2106" spans="4:4" x14ac:dyDescent="0.2">
      <c r="D2106" s="421"/>
    </row>
    <row r="2107" spans="4:4" x14ac:dyDescent="0.2">
      <c r="D2107" s="421"/>
    </row>
    <row r="2108" spans="4:4" x14ac:dyDescent="0.2">
      <c r="D2108" s="421"/>
    </row>
    <row r="2109" spans="4:4" x14ac:dyDescent="0.2">
      <c r="D2109" s="421"/>
    </row>
    <row r="2110" spans="4:4" x14ac:dyDescent="0.2">
      <c r="D2110" s="421"/>
    </row>
    <row r="2111" spans="4:4" x14ac:dyDescent="0.2">
      <c r="D2111" s="421"/>
    </row>
    <row r="2112" spans="4:4" x14ac:dyDescent="0.2">
      <c r="D2112" s="421"/>
    </row>
    <row r="2113" spans="4:4" x14ac:dyDescent="0.2">
      <c r="D2113" s="421"/>
    </row>
    <row r="2114" spans="4:4" x14ac:dyDescent="0.2">
      <c r="D2114" s="421"/>
    </row>
    <row r="2115" spans="4:4" x14ac:dyDescent="0.2">
      <c r="D2115" s="421"/>
    </row>
    <row r="2116" spans="4:4" x14ac:dyDescent="0.2">
      <c r="D2116" s="421"/>
    </row>
    <row r="2117" spans="4:4" x14ac:dyDescent="0.2">
      <c r="D2117" s="421"/>
    </row>
    <row r="2118" spans="4:4" x14ac:dyDescent="0.2">
      <c r="D2118" s="421"/>
    </row>
    <row r="2119" spans="4:4" x14ac:dyDescent="0.2">
      <c r="D2119" s="421"/>
    </row>
    <row r="2120" spans="4:4" x14ac:dyDescent="0.2">
      <c r="D2120" s="421"/>
    </row>
    <row r="2121" spans="4:4" x14ac:dyDescent="0.2">
      <c r="D2121" s="421"/>
    </row>
    <row r="2122" spans="4:4" x14ac:dyDescent="0.2">
      <c r="D2122" s="421"/>
    </row>
    <row r="2123" spans="4:4" x14ac:dyDescent="0.2">
      <c r="D2123" s="421"/>
    </row>
    <row r="2124" spans="4:4" x14ac:dyDescent="0.2">
      <c r="D2124" s="421"/>
    </row>
    <row r="2125" spans="4:4" x14ac:dyDescent="0.2">
      <c r="D2125" s="421"/>
    </row>
    <row r="2126" spans="4:4" x14ac:dyDescent="0.2">
      <c r="D2126" s="421"/>
    </row>
    <row r="2127" spans="4:4" x14ac:dyDescent="0.2">
      <c r="D2127" s="421"/>
    </row>
    <row r="2128" spans="4:4" x14ac:dyDescent="0.2">
      <c r="D2128" s="421"/>
    </row>
    <row r="2129" spans="4:4" x14ac:dyDescent="0.2">
      <c r="D2129" s="421"/>
    </row>
    <row r="2130" spans="4:4" x14ac:dyDescent="0.2">
      <c r="D2130" s="421"/>
    </row>
    <row r="2131" spans="4:4" x14ac:dyDescent="0.2">
      <c r="D2131" s="421"/>
    </row>
    <row r="2132" spans="4:4" x14ac:dyDescent="0.2">
      <c r="D2132" s="421"/>
    </row>
    <row r="2133" spans="4:4" x14ac:dyDescent="0.2">
      <c r="D2133" s="421"/>
    </row>
    <row r="2134" spans="4:4" x14ac:dyDescent="0.2">
      <c r="D2134" s="421"/>
    </row>
    <row r="2135" spans="4:4" x14ac:dyDescent="0.2">
      <c r="D2135" s="421"/>
    </row>
    <row r="2136" spans="4:4" x14ac:dyDescent="0.2">
      <c r="D2136" s="421"/>
    </row>
    <row r="2137" spans="4:4" x14ac:dyDescent="0.2">
      <c r="D2137" s="421"/>
    </row>
    <row r="2138" spans="4:4" x14ac:dyDescent="0.2">
      <c r="D2138" s="421"/>
    </row>
    <row r="2139" spans="4:4" x14ac:dyDescent="0.2">
      <c r="D2139" s="421"/>
    </row>
    <row r="2140" spans="4:4" x14ac:dyDescent="0.2">
      <c r="D2140" s="421"/>
    </row>
    <row r="2141" spans="4:4" x14ac:dyDescent="0.2">
      <c r="D2141" s="421"/>
    </row>
    <row r="2142" spans="4:4" x14ac:dyDescent="0.2">
      <c r="D2142" s="421"/>
    </row>
    <row r="2143" spans="4:4" x14ac:dyDescent="0.2">
      <c r="D2143" s="421"/>
    </row>
    <row r="2144" spans="4:4" x14ac:dyDescent="0.2">
      <c r="D2144" s="421"/>
    </row>
    <row r="2145" spans="4:4" x14ac:dyDescent="0.2">
      <c r="D2145" s="421"/>
    </row>
    <row r="2146" spans="4:4" x14ac:dyDescent="0.2">
      <c r="D2146" s="421"/>
    </row>
    <row r="2147" spans="4:4" x14ac:dyDescent="0.2">
      <c r="D2147" s="421"/>
    </row>
    <row r="2148" spans="4:4" x14ac:dyDescent="0.2">
      <c r="D2148" s="421"/>
    </row>
    <row r="2149" spans="4:4" x14ac:dyDescent="0.2">
      <c r="D2149" s="421"/>
    </row>
    <row r="2150" spans="4:4" x14ac:dyDescent="0.2">
      <c r="D2150" s="421"/>
    </row>
    <row r="2151" spans="4:4" x14ac:dyDescent="0.2">
      <c r="D2151" s="421"/>
    </row>
    <row r="2152" spans="4:4" x14ac:dyDescent="0.2">
      <c r="D2152" s="421"/>
    </row>
    <row r="2153" spans="4:4" x14ac:dyDescent="0.2">
      <c r="D2153" s="421"/>
    </row>
    <row r="2154" spans="4:4" x14ac:dyDescent="0.2">
      <c r="D2154" s="421"/>
    </row>
    <row r="2155" spans="4:4" x14ac:dyDescent="0.2">
      <c r="D2155" s="421"/>
    </row>
    <row r="2156" spans="4:4" x14ac:dyDescent="0.2">
      <c r="D2156" s="421"/>
    </row>
    <row r="2157" spans="4:4" x14ac:dyDescent="0.2">
      <c r="D2157" s="421"/>
    </row>
    <row r="2158" spans="4:4" x14ac:dyDescent="0.2">
      <c r="D2158" s="421"/>
    </row>
    <row r="2159" spans="4:4" x14ac:dyDescent="0.2">
      <c r="D2159" s="421"/>
    </row>
    <row r="2160" spans="4:4" x14ac:dyDescent="0.2">
      <c r="D2160" s="421"/>
    </row>
    <row r="2161" spans="4:4" x14ac:dyDescent="0.2">
      <c r="D2161" s="421"/>
    </row>
    <row r="2162" spans="4:4" x14ac:dyDescent="0.2">
      <c r="D2162" s="421"/>
    </row>
    <row r="2163" spans="4:4" x14ac:dyDescent="0.2">
      <c r="D2163" s="421"/>
    </row>
    <row r="2164" spans="4:4" x14ac:dyDescent="0.2">
      <c r="D2164" s="421"/>
    </row>
    <row r="2165" spans="4:4" x14ac:dyDescent="0.2">
      <c r="D2165" s="421"/>
    </row>
    <row r="2166" spans="4:4" x14ac:dyDescent="0.2">
      <c r="D2166" s="421"/>
    </row>
    <row r="2167" spans="4:4" x14ac:dyDescent="0.2">
      <c r="D2167" s="421"/>
    </row>
    <row r="2168" spans="4:4" x14ac:dyDescent="0.2">
      <c r="D2168" s="421"/>
    </row>
    <row r="2169" spans="4:4" x14ac:dyDescent="0.2">
      <c r="D2169" s="421"/>
    </row>
    <row r="2170" spans="4:4" x14ac:dyDescent="0.2">
      <c r="D2170" s="421"/>
    </row>
    <row r="2171" spans="4:4" x14ac:dyDescent="0.2">
      <c r="D2171" s="421"/>
    </row>
    <row r="2172" spans="4:4" x14ac:dyDescent="0.2">
      <c r="D2172" s="421"/>
    </row>
    <row r="2173" spans="4:4" x14ac:dyDescent="0.2">
      <c r="D2173" s="421"/>
    </row>
    <row r="2174" spans="4:4" x14ac:dyDescent="0.2">
      <c r="D2174" s="421"/>
    </row>
    <row r="2175" spans="4:4" x14ac:dyDescent="0.2">
      <c r="D2175" s="421"/>
    </row>
    <row r="2176" spans="4:4" x14ac:dyDescent="0.2">
      <c r="D2176" s="421"/>
    </row>
    <row r="2177" spans="4:4" x14ac:dyDescent="0.2">
      <c r="D2177" s="421"/>
    </row>
    <row r="2178" spans="4:4" x14ac:dyDescent="0.2">
      <c r="D2178" s="421"/>
    </row>
    <row r="2179" spans="4:4" x14ac:dyDescent="0.2">
      <c r="D2179" s="421"/>
    </row>
    <row r="2180" spans="4:4" x14ac:dyDescent="0.2">
      <c r="D2180" s="421"/>
    </row>
    <row r="2181" spans="4:4" x14ac:dyDescent="0.2">
      <c r="D2181" s="421"/>
    </row>
    <row r="2182" spans="4:4" x14ac:dyDescent="0.2">
      <c r="D2182" s="421"/>
    </row>
    <row r="2183" spans="4:4" x14ac:dyDescent="0.2">
      <c r="D2183" s="421"/>
    </row>
    <row r="2184" spans="4:4" x14ac:dyDescent="0.2">
      <c r="D2184" s="421"/>
    </row>
    <row r="2185" spans="4:4" x14ac:dyDescent="0.2">
      <c r="D2185" s="421"/>
    </row>
    <row r="2186" spans="4:4" x14ac:dyDescent="0.2">
      <c r="D2186" s="421"/>
    </row>
    <row r="2187" spans="4:4" x14ac:dyDescent="0.2">
      <c r="D2187" s="421"/>
    </row>
    <row r="2188" spans="4:4" x14ac:dyDescent="0.2">
      <c r="D2188" s="421"/>
    </row>
    <row r="2189" spans="4:4" x14ac:dyDescent="0.2">
      <c r="D2189" s="421"/>
    </row>
    <row r="2190" spans="4:4" x14ac:dyDescent="0.2">
      <c r="D2190" s="421"/>
    </row>
    <row r="2191" spans="4:4" x14ac:dyDescent="0.2">
      <c r="D2191" s="421"/>
    </row>
    <row r="2192" spans="4:4" x14ac:dyDescent="0.2">
      <c r="D2192" s="421"/>
    </row>
    <row r="2193" spans="4:4" x14ac:dyDescent="0.2">
      <c r="D2193" s="421"/>
    </row>
    <row r="2194" spans="4:4" x14ac:dyDescent="0.2">
      <c r="D2194" s="421"/>
    </row>
    <row r="2195" spans="4:4" x14ac:dyDescent="0.2">
      <c r="D2195" s="421"/>
    </row>
    <row r="2196" spans="4:4" x14ac:dyDescent="0.2">
      <c r="D2196" s="421"/>
    </row>
    <row r="2197" spans="4:4" x14ac:dyDescent="0.2">
      <c r="D2197" s="421"/>
    </row>
    <row r="2198" spans="4:4" x14ac:dyDescent="0.2">
      <c r="D2198" s="421"/>
    </row>
    <row r="2199" spans="4:4" x14ac:dyDescent="0.2">
      <c r="D2199" s="421"/>
    </row>
    <row r="2200" spans="4:4" x14ac:dyDescent="0.2">
      <c r="D2200" s="421"/>
    </row>
    <row r="2201" spans="4:4" x14ac:dyDescent="0.2">
      <c r="D2201" s="421"/>
    </row>
    <row r="2202" spans="4:4" x14ac:dyDescent="0.2">
      <c r="D2202" s="421"/>
    </row>
    <row r="2203" spans="4:4" x14ac:dyDescent="0.2">
      <c r="D2203" s="421"/>
    </row>
    <row r="2204" spans="4:4" x14ac:dyDescent="0.2">
      <c r="D2204" s="421"/>
    </row>
    <row r="2205" spans="4:4" x14ac:dyDescent="0.2">
      <c r="D2205" s="421"/>
    </row>
    <row r="2206" spans="4:4" x14ac:dyDescent="0.2">
      <c r="D2206" s="421"/>
    </row>
    <row r="2207" spans="4:4" x14ac:dyDescent="0.2">
      <c r="D2207" s="421"/>
    </row>
    <row r="2208" spans="4:4" x14ac:dyDescent="0.2">
      <c r="D2208" s="421"/>
    </row>
    <row r="2209" spans="4:4" x14ac:dyDescent="0.2">
      <c r="D2209" s="421"/>
    </row>
    <row r="2210" spans="4:4" x14ac:dyDescent="0.2">
      <c r="D2210" s="421"/>
    </row>
    <row r="2211" spans="4:4" x14ac:dyDescent="0.2">
      <c r="D2211" s="421"/>
    </row>
    <row r="2212" spans="4:4" x14ac:dyDescent="0.2">
      <c r="D2212" s="421"/>
    </row>
    <row r="2213" spans="4:4" x14ac:dyDescent="0.2">
      <c r="D2213" s="421"/>
    </row>
    <row r="2214" spans="4:4" x14ac:dyDescent="0.2">
      <c r="D2214" s="421"/>
    </row>
    <row r="2215" spans="4:4" x14ac:dyDescent="0.2">
      <c r="D2215" s="421"/>
    </row>
    <row r="2216" spans="4:4" x14ac:dyDescent="0.2">
      <c r="D2216" s="421"/>
    </row>
    <row r="2217" spans="4:4" x14ac:dyDescent="0.2">
      <c r="D2217" s="421"/>
    </row>
    <row r="2218" spans="4:4" x14ac:dyDescent="0.2">
      <c r="D2218" s="421"/>
    </row>
    <row r="2219" spans="4:4" x14ac:dyDescent="0.2">
      <c r="D2219" s="421"/>
    </row>
    <row r="2220" spans="4:4" x14ac:dyDescent="0.2">
      <c r="D2220" s="421"/>
    </row>
    <row r="2221" spans="4:4" x14ac:dyDescent="0.2">
      <c r="D2221" s="421"/>
    </row>
    <row r="2222" spans="4:4" x14ac:dyDescent="0.2">
      <c r="D2222" s="421"/>
    </row>
    <row r="2223" spans="4:4" x14ac:dyDescent="0.2">
      <c r="D2223" s="421"/>
    </row>
    <row r="2224" spans="4:4" x14ac:dyDescent="0.2">
      <c r="D2224" s="421"/>
    </row>
    <row r="2225" spans="4:4" x14ac:dyDescent="0.2">
      <c r="D2225" s="421"/>
    </row>
    <row r="2226" spans="4:4" x14ac:dyDescent="0.2">
      <c r="D2226" s="421"/>
    </row>
    <row r="2227" spans="4:4" x14ac:dyDescent="0.2">
      <c r="D2227" s="421"/>
    </row>
    <row r="2228" spans="4:4" x14ac:dyDescent="0.2">
      <c r="D2228" s="421"/>
    </row>
    <row r="2229" spans="4:4" x14ac:dyDescent="0.2">
      <c r="D2229" s="421"/>
    </row>
    <row r="2230" spans="4:4" x14ac:dyDescent="0.2">
      <c r="D2230" s="421"/>
    </row>
    <row r="2231" spans="4:4" x14ac:dyDescent="0.2">
      <c r="D2231" s="421"/>
    </row>
    <row r="2232" spans="4:4" x14ac:dyDescent="0.2">
      <c r="D2232" s="421"/>
    </row>
    <row r="2233" spans="4:4" x14ac:dyDescent="0.2">
      <c r="D2233" s="421"/>
    </row>
    <row r="2234" spans="4:4" x14ac:dyDescent="0.2">
      <c r="D2234" s="421"/>
    </row>
    <row r="2235" spans="4:4" x14ac:dyDescent="0.2">
      <c r="D2235" s="421"/>
    </row>
    <row r="2236" spans="4:4" x14ac:dyDescent="0.2">
      <c r="D2236" s="421"/>
    </row>
    <row r="2237" spans="4:4" x14ac:dyDescent="0.2">
      <c r="D2237" s="421"/>
    </row>
    <row r="2238" spans="4:4" x14ac:dyDescent="0.2">
      <c r="D2238" s="421"/>
    </row>
    <row r="2239" spans="4:4" x14ac:dyDescent="0.2">
      <c r="D2239" s="421"/>
    </row>
    <row r="2240" spans="4:4" x14ac:dyDescent="0.2">
      <c r="D2240" s="421"/>
    </row>
    <row r="2241" spans="4:4" x14ac:dyDescent="0.2">
      <c r="D2241" s="421"/>
    </row>
    <row r="2242" spans="4:4" x14ac:dyDescent="0.2">
      <c r="D2242" s="421"/>
    </row>
    <row r="2243" spans="4:4" x14ac:dyDescent="0.2">
      <c r="D2243" s="421"/>
    </row>
    <row r="2244" spans="4:4" x14ac:dyDescent="0.2">
      <c r="D2244" s="421"/>
    </row>
    <row r="2245" spans="4:4" x14ac:dyDescent="0.2">
      <c r="D2245" s="421"/>
    </row>
    <row r="2246" spans="4:4" x14ac:dyDescent="0.2">
      <c r="D2246" s="421"/>
    </row>
    <row r="2247" spans="4:4" x14ac:dyDescent="0.2">
      <c r="D2247" s="421"/>
    </row>
    <row r="2248" spans="4:4" x14ac:dyDescent="0.2">
      <c r="D2248" s="421"/>
    </row>
    <row r="2249" spans="4:4" x14ac:dyDescent="0.2">
      <c r="D2249" s="421"/>
    </row>
    <row r="2250" spans="4:4" x14ac:dyDescent="0.2">
      <c r="D2250" s="421"/>
    </row>
    <row r="2251" spans="4:4" x14ac:dyDescent="0.2">
      <c r="D2251" s="421"/>
    </row>
    <row r="2252" spans="4:4" x14ac:dyDescent="0.2">
      <c r="D2252" s="421"/>
    </row>
    <row r="2253" spans="4:4" x14ac:dyDescent="0.2">
      <c r="D2253" s="421"/>
    </row>
    <row r="2254" spans="4:4" x14ac:dyDescent="0.2">
      <c r="D2254" s="421"/>
    </row>
    <row r="2255" spans="4:4" x14ac:dyDescent="0.2">
      <c r="D2255" s="421"/>
    </row>
    <row r="2256" spans="4:4" x14ac:dyDescent="0.2">
      <c r="D2256" s="421"/>
    </row>
    <row r="2257" spans="4:4" x14ac:dyDescent="0.2">
      <c r="D2257" s="421"/>
    </row>
    <row r="2258" spans="4:4" x14ac:dyDescent="0.2">
      <c r="D2258" s="421"/>
    </row>
    <row r="2259" spans="4:4" x14ac:dyDescent="0.2">
      <c r="D2259" s="421"/>
    </row>
    <row r="2260" spans="4:4" x14ac:dyDescent="0.2">
      <c r="D2260" s="421"/>
    </row>
    <row r="2261" spans="4:4" x14ac:dyDescent="0.2">
      <c r="D2261" s="421"/>
    </row>
    <row r="2262" spans="4:4" x14ac:dyDescent="0.2">
      <c r="D2262" s="421"/>
    </row>
    <row r="2263" spans="4:4" x14ac:dyDescent="0.2">
      <c r="D2263" s="421"/>
    </row>
    <row r="2264" spans="4:4" x14ac:dyDescent="0.2">
      <c r="D2264" s="421"/>
    </row>
    <row r="2265" spans="4:4" x14ac:dyDescent="0.2">
      <c r="D2265" s="421"/>
    </row>
    <row r="2266" spans="4:4" x14ac:dyDescent="0.2">
      <c r="D2266" s="421"/>
    </row>
    <row r="2267" spans="4:4" x14ac:dyDescent="0.2">
      <c r="D2267" s="421"/>
    </row>
    <row r="2268" spans="4:4" x14ac:dyDescent="0.2">
      <c r="D2268" s="421"/>
    </row>
    <row r="2269" spans="4:4" x14ac:dyDescent="0.2">
      <c r="D2269" s="421"/>
    </row>
    <row r="2270" spans="4:4" x14ac:dyDescent="0.2">
      <c r="D2270" s="421"/>
    </row>
    <row r="2271" spans="4:4" x14ac:dyDescent="0.2">
      <c r="D2271" s="421"/>
    </row>
    <row r="2272" spans="4:4" x14ac:dyDescent="0.2">
      <c r="D2272" s="421"/>
    </row>
    <row r="2273" spans="4:4" x14ac:dyDescent="0.2">
      <c r="D2273" s="421"/>
    </row>
    <row r="2274" spans="4:4" x14ac:dyDescent="0.2">
      <c r="D2274" s="421"/>
    </row>
    <row r="2275" spans="4:4" x14ac:dyDescent="0.2">
      <c r="D2275" s="421"/>
    </row>
    <row r="2276" spans="4:4" x14ac:dyDescent="0.2">
      <c r="D2276" s="421"/>
    </row>
    <row r="2277" spans="4:4" x14ac:dyDescent="0.2">
      <c r="D2277" s="421"/>
    </row>
    <row r="2278" spans="4:4" x14ac:dyDescent="0.2">
      <c r="D2278" s="421"/>
    </row>
    <row r="2279" spans="4:4" x14ac:dyDescent="0.2">
      <c r="D2279" s="421"/>
    </row>
    <row r="2280" spans="4:4" x14ac:dyDescent="0.2">
      <c r="D2280" s="421"/>
    </row>
    <row r="2281" spans="4:4" x14ac:dyDescent="0.2">
      <c r="D2281" s="421"/>
    </row>
    <row r="2282" spans="4:4" x14ac:dyDescent="0.2">
      <c r="D2282" s="421"/>
    </row>
    <row r="2283" spans="4:4" x14ac:dyDescent="0.2">
      <c r="D2283" s="421"/>
    </row>
    <row r="2284" spans="4:4" x14ac:dyDescent="0.2">
      <c r="D2284" s="421"/>
    </row>
    <row r="2285" spans="4:4" x14ac:dyDescent="0.2">
      <c r="D2285" s="421"/>
    </row>
    <row r="2286" spans="4:4" x14ac:dyDescent="0.2">
      <c r="D2286" s="421"/>
    </row>
    <row r="2287" spans="4:4" x14ac:dyDescent="0.2">
      <c r="D2287" s="421"/>
    </row>
    <row r="2288" spans="4:4" x14ac:dyDescent="0.2">
      <c r="D2288" s="421"/>
    </row>
    <row r="2289" spans="4:4" x14ac:dyDescent="0.2">
      <c r="D2289" s="421"/>
    </row>
    <row r="2290" spans="4:4" x14ac:dyDescent="0.2">
      <c r="D2290" s="421"/>
    </row>
    <row r="2291" spans="4:4" x14ac:dyDescent="0.2">
      <c r="D2291" s="421"/>
    </row>
    <row r="2292" spans="4:4" x14ac:dyDescent="0.2">
      <c r="D2292" s="421"/>
    </row>
    <row r="2293" spans="4:4" x14ac:dyDescent="0.2">
      <c r="D2293" s="421"/>
    </row>
    <row r="2294" spans="4:4" x14ac:dyDescent="0.2">
      <c r="D2294" s="421"/>
    </row>
    <row r="2295" spans="4:4" x14ac:dyDescent="0.2">
      <c r="D2295" s="421"/>
    </row>
    <row r="2296" spans="4:4" x14ac:dyDescent="0.2">
      <c r="D2296" s="421"/>
    </row>
    <row r="2297" spans="4:4" x14ac:dyDescent="0.2">
      <c r="D2297" s="421"/>
    </row>
    <row r="2298" spans="4:4" x14ac:dyDescent="0.2">
      <c r="D2298" s="421"/>
    </row>
    <row r="2299" spans="4:4" x14ac:dyDescent="0.2">
      <c r="D2299" s="421"/>
    </row>
    <row r="2300" spans="4:4" x14ac:dyDescent="0.2">
      <c r="D2300" s="421"/>
    </row>
    <row r="2301" spans="4:4" x14ac:dyDescent="0.2">
      <c r="D2301" s="421"/>
    </row>
    <row r="2302" spans="4:4" x14ac:dyDescent="0.2">
      <c r="D2302" s="421"/>
    </row>
    <row r="2303" spans="4:4" x14ac:dyDescent="0.2">
      <c r="D2303" s="421"/>
    </row>
    <row r="2304" spans="4:4" x14ac:dyDescent="0.2">
      <c r="D2304" s="421"/>
    </row>
    <row r="2305" spans="4:4" x14ac:dyDescent="0.2">
      <c r="D2305" s="421"/>
    </row>
    <row r="2306" spans="4:4" x14ac:dyDescent="0.2">
      <c r="D2306" s="421"/>
    </row>
    <row r="2307" spans="4:4" x14ac:dyDescent="0.2">
      <c r="D2307" s="421"/>
    </row>
    <row r="2308" spans="4:4" x14ac:dyDescent="0.2">
      <c r="D2308" s="421"/>
    </row>
    <row r="2309" spans="4:4" x14ac:dyDescent="0.2">
      <c r="D2309" s="421"/>
    </row>
    <row r="2310" spans="4:4" x14ac:dyDescent="0.2">
      <c r="D2310" s="421"/>
    </row>
    <row r="2311" spans="4:4" x14ac:dyDescent="0.2">
      <c r="D2311" s="421"/>
    </row>
    <row r="2312" spans="4:4" x14ac:dyDescent="0.2">
      <c r="D2312" s="421"/>
    </row>
    <row r="2313" spans="4:4" x14ac:dyDescent="0.2">
      <c r="D2313" s="421"/>
    </row>
    <row r="2314" spans="4:4" x14ac:dyDescent="0.2">
      <c r="D2314" s="421"/>
    </row>
    <row r="2315" spans="4:4" x14ac:dyDescent="0.2">
      <c r="D2315" s="421"/>
    </row>
    <row r="2316" spans="4:4" x14ac:dyDescent="0.2">
      <c r="D2316" s="421"/>
    </row>
    <row r="2317" spans="4:4" x14ac:dyDescent="0.2">
      <c r="D2317" s="421"/>
    </row>
    <row r="2318" spans="4:4" x14ac:dyDescent="0.2">
      <c r="D2318" s="421"/>
    </row>
    <row r="2319" spans="4:4" x14ac:dyDescent="0.2">
      <c r="D2319" s="421"/>
    </row>
    <row r="2320" spans="4:4" x14ac:dyDescent="0.2">
      <c r="D2320" s="421"/>
    </row>
    <row r="2321" spans="4:4" x14ac:dyDescent="0.2">
      <c r="D2321" s="421"/>
    </row>
    <row r="2322" spans="4:4" x14ac:dyDescent="0.2">
      <c r="D2322" s="421"/>
    </row>
    <row r="2323" spans="4:4" x14ac:dyDescent="0.2">
      <c r="D2323" s="421"/>
    </row>
    <row r="2324" spans="4:4" x14ac:dyDescent="0.2">
      <c r="D2324" s="421"/>
    </row>
    <row r="2325" spans="4:4" x14ac:dyDescent="0.2">
      <c r="D2325" s="421"/>
    </row>
    <row r="2326" spans="4:4" x14ac:dyDescent="0.2">
      <c r="D2326" s="421"/>
    </row>
    <row r="2327" spans="4:4" x14ac:dyDescent="0.2">
      <c r="D2327" s="421"/>
    </row>
    <row r="2328" spans="4:4" x14ac:dyDescent="0.2">
      <c r="D2328" s="421"/>
    </row>
    <row r="2329" spans="4:4" x14ac:dyDescent="0.2">
      <c r="D2329" s="421"/>
    </row>
    <row r="2330" spans="4:4" x14ac:dyDescent="0.2">
      <c r="D2330" s="421"/>
    </row>
    <row r="2331" spans="4:4" x14ac:dyDescent="0.2">
      <c r="D2331" s="421"/>
    </row>
    <row r="2332" spans="4:4" x14ac:dyDescent="0.2">
      <c r="D2332" s="421"/>
    </row>
    <row r="2333" spans="4:4" x14ac:dyDescent="0.2">
      <c r="D2333" s="421"/>
    </row>
    <row r="2334" spans="4:4" x14ac:dyDescent="0.2">
      <c r="D2334" s="421"/>
    </row>
    <row r="2335" spans="4:4" x14ac:dyDescent="0.2">
      <c r="D2335" s="421"/>
    </row>
    <row r="2336" spans="4:4" x14ac:dyDescent="0.2">
      <c r="D2336" s="421"/>
    </row>
    <row r="2337" spans="4:4" x14ac:dyDescent="0.2">
      <c r="D2337" s="421"/>
    </row>
    <row r="2338" spans="4:4" x14ac:dyDescent="0.2">
      <c r="D2338" s="421"/>
    </row>
    <row r="2339" spans="4:4" x14ac:dyDescent="0.2">
      <c r="D2339" s="421"/>
    </row>
    <row r="2340" spans="4:4" x14ac:dyDescent="0.2">
      <c r="D2340" s="421"/>
    </row>
    <row r="2341" spans="4:4" x14ac:dyDescent="0.2">
      <c r="D2341" s="421"/>
    </row>
    <row r="2342" spans="4:4" x14ac:dyDescent="0.2">
      <c r="D2342" s="421"/>
    </row>
    <row r="2343" spans="4:4" x14ac:dyDescent="0.2">
      <c r="D2343" s="421"/>
    </row>
    <row r="2344" spans="4:4" x14ac:dyDescent="0.2">
      <c r="D2344" s="421"/>
    </row>
    <row r="2345" spans="4:4" x14ac:dyDescent="0.2">
      <c r="D2345" s="421"/>
    </row>
    <row r="2346" spans="4:4" x14ac:dyDescent="0.2">
      <c r="D2346" s="421"/>
    </row>
    <row r="2347" spans="4:4" x14ac:dyDescent="0.2">
      <c r="D2347" s="421"/>
    </row>
    <row r="2348" spans="4:4" x14ac:dyDescent="0.2">
      <c r="D2348" s="421"/>
    </row>
    <row r="2349" spans="4:4" x14ac:dyDescent="0.2">
      <c r="D2349" s="421"/>
    </row>
    <row r="2350" spans="4:4" x14ac:dyDescent="0.2">
      <c r="D2350" s="421"/>
    </row>
    <row r="2351" spans="4:4" x14ac:dyDescent="0.2">
      <c r="D2351" s="421"/>
    </row>
    <row r="2352" spans="4:4" x14ac:dyDescent="0.2">
      <c r="D2352" s="421"/>
    </row>
    <row r="2353" spans="4:4" x14ac:dyDescent="0.2">
      <c r="D2353" s="421"/>
    </row>
    <row r="2354" spans="4:4" x14ac:dyDescent="0.2">
      <c r="D2354" s="421"/>
    </row>
    <row r="2355" spans="4:4" x14ac:dyDescent="0.2">
      <c r="D2355" s="421"/>
    </row>
    <row r="2356" spans="4:4" x14ac:dyDescent="0.2">
      <c r="D2356" s="421"/>
    </row>
    <row r="2357" spans="4:4" x14ac:dyDescent="0.2">
      <c r="D2357" s="421"/>
    </row>
    <row r="2358" spans="4:4" x14ac:dyDescent="0.2">
      <c r="D2358" s="421"/>
    </row>
    <row r="2359" spans="4:4" x14ac:dyDescent="0.2">
      <c r="D2359" s="421"/>
    </row>
    <row r="2360" spans="4:4" x14ac:dyDescent="0.2">
      <c r="D2360" s="421"/>
    </row>
    <row r="2361" spans="4:4" x14ac:dyDescent="0.2">
      <c r="D2361" s="421"/>
    </row>
    <row r="2362" spans="4:4" x14ac:dyDescent="0.2">
      <c r="D2362" s="421"/>
    </row>
    <row r="2363" spans="4:4" x14ac:dyDescent="0.2">
      <c r="D2363" s="421"/>
    </row>
    <row r="2364" spans="4:4" x14ac:dyDescent="0.2">
      <c r="D2364" s="421"/>
    </row>
    <row r="2365" spans="4:4" x14ac:dyDescent="0.2">
      <c r="D2365" s="421"/>
    </row>
    <row r="2366" spans="4:4" x14ac:dyDescent="0.2">
      <c r="D2366" s="421"/>
    </row>
    <row r="2367" spans="4:4" x14ac:dyDescent="0.2">
      <c r="D2367" s="421"/>
    </row>
    <row r="2368" spans="4:4" x14ac:dyDescent="0.2">
      <c r="D2368" s="421"/>
    </row>
    <row r="2369" spans="4:4" x14ac:dyDescent="0.2">
      <c r="D2369" s="421"/>
    </row>
    <row r="2370" spans="4:4" x14ac:dyDescent="0.2">
      <c r="D2370" s="421"/>
    </row>
    <row r="2371" spans="4:4" x14ac:dyDescent="0.2">
      <c r="D2371" s="421"/>
    </row>
    <row r="2372" spans="4:4" x14ac:dyDescent="0.2">
      <c r="D2372" s="421"/>
    </row>
    <row r="2373" spans="4:4" x14ac:dyDescent="0.2">
      <c r="D2373" s="421"/>
    </row>
    <row r="2374" spans="4:4" x14ac:dyDescent="0.2">
      <c r="D2374" s="421"/>
    </row>
    <row r="2375" spans="4:4" x14ac:dyDescent="0.2">
      <c r="D2375" s="421"/>
    </row>
    <row r="2376" spans="4:4" x14ac:dyDescent="0.2">
      <c r="D2376" s="421"/>
    </row>
    <row r="2377" spans="4:4" x14ac:dyDescent="0.2">
      <c r="D2377" s="421"/>
    </row>
    <row r="2378" spans="4:4" x14ac:dyDescent="0.2">
      <c r="D2378" s="421"/>
    </row>
    <row r="2379" spans="4:4" x14ac:dyDescent="0.2">
      <c r="D2379" s="421"/>
    </row>
    <row r="2380" spans="4:4" x14ac:dyDescent="0.2">
      <c r="D2380" s="421"/>
    </row>
    <row r="2381" spans="4:4" x14ac:dyDescent="0.2">
      <c r="D2381" s="421"/>
    </row>
    <row r="2382" spans="4:4" x14ac:dyDescent="0.2">
      <c r="D2382" s="421"/>
    </row>
    <row r="2383" spans="4:4" x14ac:dyDescent="0.2">
      <c r="D2383" s="421"/>
    </row>
    <row r="2384" spans="4:4" x14ac:dyDescent="0.2">
      <c r="D2384" s="421"/>
    </row>
    <row r="2385" spans="4:4" x14ac:dyDescent="0.2">
      <c r="D2385" s="421"/>
    </row>
    <row r="2386" spans="4:4" x14ac:dyDescent="0.2">
      <c r="D2386" s="421"/>
    </row>
    <row r="2387" spans="4:4" x14ac:dyDescent="0.2">
      <c r="D2387" s="421"/>
    </row>
    <row r="2388" spans="4:4" x14ac:dyDescent="0.2">
      <c r="D2388" s="421"/>
    </row>
    <row r="2389" spans="4:4" x14ac:dyDescent="0.2">
      <c r="D2389" s="421"/>
    </row>
    <row r="2390" spans="4:4" x14ac:dyDescent="0.2">
      <c r="D2390" s="421"/>
    </row>
    <row r="2391" spans="4:4" x14ac:dyDescent="0.2">
      <c r="D2391" s="421"/>
    </row>
    <row r="2392" spans="4:4" x14ac:dyDescent="0.2">
      <c r="D2392" s="421"/>
    </row>
    <row r="2393" spans="4:4" x14ac:dyDescent="0.2">
      <c r="D2393" s="421"/>
    </row>
    <row r="2394" spans="4:4" x14ac:dyDescent="0.2">
      <c r="D2394" s="421"/>
    </row>
    <row r="2395" spans="4:4" x14ac:dyDescent="0.2">
      <c r="D2395" s="421"/>
    </row>
    <row r="2396" spans="4:4" x14ac:dyDescent="0.2">
      <c r="D2396" s="421"/>
    </row>
    <row r="2397" spans="4:4" x14ac:dyDescent="0.2">
      <c r="D2397" s="421"/>
    </row>
    <row r="2398" spans="4:4" x14ac:dyDescent="0.2">
      <c r="D2398" s="421"/>
    </row>
    <row r="2399" spans="4:4" x14ac:dyDescent="0.2">
      <c r="D2399" s="421"/>
    </row>
    <row r="2400" spans="4:4" x14ac:dyDescent="0.2">
      <c r="D2400" s="421"/>
    </row>
    <row r="2401" spans="4:4" x14ac:dyDescent="0.2">
      <c r="D2401" s="421"/>
    </row>
    <row r="2402" spans="4:4" x14ac:dyDescent="0.2">
      <c r="D2402" s="421"/>
    </row>
    <row r="2403" spans="4:4" x14ac:dyDescent="0.2">
      <c r="D2403" s="421"/>
    </row>
    <row r="2404" spans="4:4" x14ac:dyDescent="0.2">
      <c r="D2404" s="421"/>
    </row>
    <row r="2405" spans="4:4" x14ac:dyDescent="0.2">
      <c r="D2405" s="421"/>
    </row>
    <row r="2406" spans="4:4" x14ac:dyDescent="0.2">
      <c r="D2406" s="421"/>
    </row>
    <row r="2407" spans="4:4" x14ac:dyDescent="0.2">
      <c r="D2407" s="421"/>
    </row>
    <row r="2408" spans="4:4" x14ac:dyDescent="0.2">
      <c r="D2408" s="421"/>
    </row>
    <row r="2409" spans="4:4" x14ac:dyDescent="0.2">
      <c r="D2409" s="421"/>
    </row>
    <row r="2410" spans="4:4" x14ac:dyDescent="0.2">
      <c r="D2410" s="421"/>
    </row>
    <row r="2411" spans="4:4" x14ac:dyDescent="0.2">
      <c r="D2411" s="421"/>
    </row>
    <row r="2412" spans="4:4" x14ac:dyDescent="0.2">
      <c r="D2412" s="421"/>
    </row>
    <row r="2413" spans="4:4" x14ac:dyDescent="0.2">
      <c r="D2413" s="421"/>
    </row>
    <row r="2414" spans="4:4" x14ac:dyDescent="0.2">
      <c r="D2414" s="421"/>
    </row>
    <row r="2415" spans="4:4" x14ac:dyDescent="0.2">
      <c r="D2415" s="421"/>
    </row>
    <row r="2416" spans="4:4" x14ac:dyDescent="0.2">
      <c r="D2416" s="421"/>
    </row>
    <row r="2417" spans="4:4" x14ac:dyDescent="0.2">
      <c r="D2417" s="421"/>
    </row>
    <row r="2418" spans="4:4" x14ac:dyDescent="0.2">
      <c r="D2418" s="421"/>
    </row>
    <row r="2419" spans="4:4" x14ac:dyDescent="0.2">
      <c r="D2419" s="421"/>
    </row>
    <row r="2420" spans="4:4" x14ac:dyDescent="0.2">
      <c r="D2420" s="421"/>
    </row>
    <row r="2421" spans="4:4" x14ac:dyDescent="0.2">
      <c r="D2421" s="421"/>
    </row>
    <row r="2422" spans="4:4" x14ac:dyDescent="0.2">
      <c r="D2422" s="421"/>
    </row>
    <row r="2423" spans="4:4" x14ac:dyDescent="0.2">
      <c r="D2423" s="421"/>
    </row>
    <row r="2424" spans="4:4" x14ac:dyDescent="0.2">
      <c r="D2424" s="421"/>
    </row>
    <row r="2425" spans="4:4" x14ac:dyDescent="0.2">
      <c r="D2425" s="421"/>
    </row>
    <row r="2426" spans="4:4" x14ac:dyDescent="0.2">
      <c r="D2426" s="421"/>
    </row>
    <row r="2427" spans="4:4" x14ac:dyDescent="0.2">
      <c r="D2427" s="421"/>
    </row>
    <row r="2428" spans="4:4" x14ac:dyDescent="0.2">
      <c r="D2428" s="421"/>
    </row>
    <row r="2429" spans="4:4" x14ac:dyDescent="0.2">
      <c r="D2429" s="421"/>
    </row>
    <row r="2430" spans="4:4" x14ac:dyDescent="0.2">
      <c r="D2430" s="421"/>
    </row>
    <row r="2431" spans="4:4" x14ac:dyDescent="0.2">
      <c r="D2431" s="421"/>
    </row>
    <row r="2432" spans="4:4" x14ac:dyDescent="0.2">
      <c r="D2432" s="421"/>
    </row>
    <row r="2433" spans="4:4" x14ac:dyDescent="0.2">
      <c r="D2433" s="421"/>
    </row>
    <row r="2434" spans="4:4" x14ac:dyDescent="0.2">
      <c r="D2434" s="421"/>
    </row>
    <row r="2435" spans="4:4" x14ac:dyDescent="0.2">
      <c r="D2435" s="421"/>
    </row>
    <row r="2436" spans="4:4" x14ac:dyDescent="0.2">
      <c r="D2436" s="421"/>
    </row>
    <row r="2437" spans="4:4" x14ac:dyDescent="0.2">
      <c r="D2437" s="421"/>
    </row>
    <row r="2438" spans="4:4" x14ac:dyDescent="0.2">
      <c r="D2438" s="421"/>
    </row>
    <row r="2439" spans="4:4" x14ac:dyDescent="0.2">
      <c r="D2439" s="421"/>
    </row>
    <row r="2440" spans="4:4" x14ac:dyDescent="0.2">
      <c r="D2440" s="421"/>
    </row>
    <row r="2441" spans="4:4" x14ac:dyDescent="0.2">
      <c r="D2441" s="421"/>
    </row>
    <row r="2442" spans="4:4" x14ac:dyDescent="0.2">
      <c r="D2442" s="421"/>
    </row>
    <row r="2443" spans="4:4" x14ac:dyDescent="0.2">
      <c r="D2443" s="421"/>
    </row>
    <row r="2444" spans="4:4" x14ac:dyDescent="0.2">
      <c r="D2444" s="421"/>
    </row>
    <row r="2445" spans="4:4" x14ac:dyDescent="0.2">
      <c r="D2445" s="421"/>
    </row>
    <row r="2446" spans="4:4" x14ac:dyDescent="0.2">
      <c r="D2446" s="421"/>
    </row>
    <row r="2447" spans="4:4" x14ac:dyDescent="0.2">
      <c r="D2447" s="421"/>
    </row>
    <row r="2448" spans="4:4" x14ac:dyDescent="0.2">
      <c r="D2448" s="421"/>
    </row>
    <row r="2449" spans="4:4" x14ac:dyDescent="0.2">
      <c r="D2449" s="421"/>
    </row>
    <row r="2450" spans="4:4" x14ac:dyDescent="0.2">
      <c r="D2450" s="421"/>
    </row>
    <row r="2451" spans="4:4" x14ac:dyDescent="0.2">
      <c r="D2451" s="421"/>
    </row>
    <row r="2452" spans="4:4" x14ac:dyDescent="0.2">
      <c r="D2452" s="421"/>
    </row>
    <row r="2453" spans="4:4" x14ac:dyDescent="0.2">
      <c r="D2453" s="421"/>
    </row>
    <row r="2454" spans="4:4" x14ac:dyDescent="0.2">
      <c r="D2454" s="421"/>
    </row>
    <row r="2455" spans="4:4" x14ac:dyDescent="0.2">
      <c r="D2455" s="421"/>
    </row>
    <row r="2456" spans="4:4" x14ac:dyDescent="0.2">
      <c r="D2456" s="421"/>
    </row>
    <row r="2457" spans="4:4" x14ac:dyDescent="0.2">
      <c r="D2457" s="421"/>
    </row>
    <row r="2458" spans="4:4" x14ac:dyDescent="0.2">
      <c r="D2458" s="421"/>
    </row>
    <row r="2459" spans="4:4" x14ac:dyDescent="0.2">
      <c r="D2459" s="421"/>
    </row>
    <row r="2460" spans="4:4" x14ac:dyDescent="0.2">
      <c r="D2460" s="421"/>
    </row>
    <row r="2461" spans="4:4" x14ac:dyDescent="0.2">
      <c r="D2461" s="421"/>
    </row>
    <row r="2462" spans="4:4" x14ac:dyDescent="0.2">
      <c r="D2462" s="421"/>
    </row>
    <row r="2463" spans="4:4" x14ac:dyDescent="0.2">
      <c r="D2463" s="421"/>
    </row>
    <row r="2464" spans="4:4" x14ac:dyDescent="0.2">
      <c r="D2464" s="421"/>
    </row>
    <row r="2465" spans="4:4" x14ac:dyDescent="0.2">
      <c r="D2465" s="421"/>
    </row>
    <row r="2466" spans="4:4" x14ac:dyDescent="0.2">
      <c r="D2466" s="421"/>
    </row>
    <row r="2467" spans="4:4" x14ac:dyDescent="0.2">
      <c r="D2467" s="421"/>
    </row>
    <row r="2468" spans="4:4" x14ac:dyDescent="0.2">
      <c r="D2468" s="421"/>
    </row>
    <row r="2469" spans="4:4" x14ac:dyDescent="0.2">
      <c r="D2469" s="421"/>
    </row>
    <row r="2470" spans="4:4" x14ac:dyDescent="0.2">
      <c r="D2470" s="421"/>
    </row>
    <row r="2471" spans="4:4" x14ac:dyDescent="0.2">
      <c r="D2471" s="421"/>
    </row>
    <row r="2472" spans="4:4" x14ac:dyDescent="0.2">
      <c r="D2472" s="421"/>
    </row>
    <row r="2473" spans="4:4" x14ac:dyDescent="0.2">
      <c r="D2473" s="421"/>
    </row>
    <row r="2474" spans="4:4" x14ac:dyDescent="0.2">
      <c r="D2474" s="421"/>
    </row>
    <row r="2475" spans="4:4" x14ac:dyDescent="0.2">
      <c r="D2475" s="421"/>
    </row>
    <row r="2476" spans="4:4" x14ac:dyDescent="0.2">
      <c r="D2476" s="421"/>
    </row>
    <row r="2477" spans="4:4" x14ac:dyDescent="0.2">
      <c r="D2477" s="421"/>
    </row>
    <row r="2478" spans="4:4" x14ac:dyDescent="0.2">
      <c r="D2478" s="421"/>
    </row>
    <row r="2479" spans="4:4" x14ac:dyDescent="0.2">
      <c r="D2479" s="421"/>
    </row>
    <row r="2480" spans="4:4" x14ac:dyDescent="0.2">
      <c r="D2480" s="421"/>
    </row>
    <row r="2481" spans="4:4" x14ac:dyDescent="0.2">
      <c r="D2481" s="421"/>
    </row>
    <row r="2482" spans="4:4" x14ac:dyDescent="0.2">
      <c r="D2482" s="421"/>
    </row>
    <row r="2483" spans="4:4" x14ac:dyDescent="0.2">
      <c r="D2483" s="421"/>
    </row>
    <row r="2484" spans="4:4" x14ac:dyDescent="0.2">
      <c r="D2484" s="421"/>
    </row>
    <row r="2485" spans="4:4" x14ac:dyDescent="0.2">
      <c r="D2485" s="421"/>
    </row>
    <row r="2486" spans="4:4" x14ac:dyDescent="0.2">
      <c r="D2486" s="421"/>
    </row>
    <row r="2487" spans="4:4" x14ac:dyDescent="0.2">
      <c r="D2487" s="421"/>
    </row>
    <row r="2488" spans="4:4" x14ac:dyDescent="0.2">
      <c r="D2488" s="421"/>
    </row>
    <row r="2489" spans="4:4" x14ac:dyDescent="0.2">
      <c r="D2489" s="421"/>
    </row>
    <row r="2490" spans="4:4" x14ac:dyDescent="0.2">
      <c r="D2490" s="421"/>
    </row>
    <row r="2491" spans="4:4" x14ac:dyDescent="0.2">
      <c r="D2491" s="421"/>
    </row>
    <row r="2492" spans="4:4" x14ac:dyDescent="0.2">
      <c r="D2492" s="421"/>
    </row>
    <row r="2493" spans="4:4" x14ac:dyDescent="0.2">
      <c r="D2493" s="421"/>
    </row>
    <row r="2494" spans="4:4" x14ac:dyDescent="0.2">
      <c r="D2494" s="421"/>
    </row>
    <row r="2495" spans="4:4" x14ac:dyDescent="0.2">
      <c r="D2495" s="421"/>
    </row>
    <row r="2496" spans="4:4" x14ac:dyDescent="0.2">
      <c r="D2496" s="421"/>
    </row>
    <row r="2497" spans="4:4" x14ac:dyDescent="0.2">
      <c r="D2497" s="421"/>
    </row>
    <row r="2498" spans="4:4" x14ac:dyDescent="0.2">
      <c r="D2498" s="421"/>
    </row>
    <row r="2499" spans="4:4" x14ac:dyDescent="0.2">
      <c r="D2499" s="421"/>
    </row>
    <row r="2500" spans="4:4" x14ac:dyDescent="0.2">
      <c r="D2500" s="421"/>
    </row>
    <row r="2501" spans="4:4" x14ac:dyDescent="0.2">
      <c r="D2501" s="421"/>
    </row>
    <row r="2502" spans="4:4" x14ac:dyDescent="0.2">
      <c r="D2502" s="421"/>
    </row>
    <row r="2503" spans="4:4" x14ac:dyDescent="0.2">
      <c r="D2503" s="421"/>
    </row>
    <row r="2504" spans="4:4" x14ac:dyDescent="0.2">
      <c r="D2504" s="421"/>
    </row>
    <row r="2505" spans="4:4" x14ac:dyDescent="0.2">
      <c r="D2505" s="421"/>
    </row>
    <row r="2506" spans="4:4" x14ac:dyDescent="0.2">
      <c r="D2506" s="421"/>
    </row>
    <row r="2507" spans="4:4" x14ac:dyDescent="0.2">
      <c r="D2507" s="421"/>
    </row>
    <row r="2508" spans="4:4" x14ac:dyDescent="0.2">
      <c r="D2508" s="421"/>
    </row>
    <row r="2509" spans="4:4" x14ac:dyDescent="0.2">
      <c r="D2509" s="421"/>
    </row>
    <row r="2510" spans="4:4" x14ac:dyDescent="0.2">
      <c r="D2510" s="421"/>
    </row>
    <row r="2511" spans="4:4" x14ac:dyDescent="0.2">
      <c r="D2511" s="421"/>
    </row>
    <row r="2512" spans="4:4" x14ac:dyDescent="0.2">
      <c r="D2512" s="421"/>
    </row>
    <row r="2513" spans="4:4" x14ac:dyDescent="0.2">
      <c r="D2513" s="421"/>
    </row>
    <row r="2514" spans="4:4" x14ac:dyDescent="0.2">
      <c r="D2514" s="421"/>
    </row>
    <row r="2515" spans="4:4" x14ac:dyDescent="0.2">
      <c r="D2515" s="421"/>
    </row>
    <row r="2516" spans="4:4" x14ac:dyDescent="0.2">
      <c r="D2516" s="421"/>
    </row>
    <row r="2517" spans="4:4" x14ac:dyDescent="0.2">
      <c r="D2517" s="421"/>
    </row>
    <row r="2518" spans="4:4" x14ac:dyDescent="0.2">
      <c r="D2518" s="421"/>
    </row>
    <row r="2519" spans="4:4" x14ac:dyDescent="0.2">
      <c r="D2519" s="421"/>
    </row>
    <row r="2520" spans="4:4" x14ac:dyDescent="0.2">
      <c r="D2520" s="421"/>
    </row>
    <row r="2521" spans="4:4" x14ac:dyDescent="0.2">
      <c r="D2521" s="421"/>
    </row>
    <row r="2522" spans="4:4" x14ac:dyDescent="0.2">
      <c r="D2522" s="421"/>
    </row>
    <row r="2523" spans="4:4" x14ac:dyDescent="0.2">
      <c r="D2523" s="421"/>
    </row>
    <row r="2524" spans="4:4" x14ac:dyDescent="0.2">
      <c r="D2524" s="421"/>
    </row>
    <row r="2525" spans="4:4" x14ac:dyDescent="0.2">
      <c r="D2525" s="421"/>
    </row>
    <row r="2526" spans="4:4" x14ac:dyDescent="0.2">
      <c r="D2526" s="421"/>
    </row>
    <row r="2527" spans="4:4" x14ac:dyDescent="0.2">
      <c r="D2527" s="421"/>
    </row>
    <row r="2528" spans="4:4" x14ac:dyDescent="0.2">
      <c r="D2528" s="421"/>
    </row>
    <row r="2529" spans="4:4" x14ac:dyDescent="0.2">
      <c r="D2529" s="421"/>
    </row>
    <row r="2530" spans="4:4" x14ac:dyDescent="0.2">
      <c r="D2530" s="421"/>
    </row>
    <row r="2531" spans="4:4" x14ac:dyDescent="0.2">
      <c r="D2531" s="421"/>
    </row>
    <row r="2532" spans="4:4" x14ac:dyDescent="0.2">
      <c r="D2532" s="421"/>
    </row>
    <row r="2533" spans="4:4" x14ac:dyDescent="0.2">
      <c r="D2533" s="421"/>
    </row>
    <row r="2534" spans="4:4" x14ac:dyDescent="0.2">
      <c r="D2534" s="421"/>
    </row>
    <row r="2535" spans="4:4" x14ac:dyDescent="0.2">
      <c r="D2535" s="421"/>
    </row>
    <row r="2536" spans="4:4" x14ac:dyDescent="0.2">
      <c r="D2536" s="421"/>
    </row>
    <row r="2537" spans="4:4" x14ac:dyDescent="0.2">
      <c r="D2537" s="421"/>
    </row>
    <row r="2538" spans="4:4" x14ac:dyDescent="0.2">
      <c r="D2538" s="421"/>
    </row>
    <row r="2539" spans="4:4" x14ac:dyDescent="0.2">
      <c r="D2539" s="421"/>
    </row>
    <row r="2540" spans="4:4" x14ac:dyDescent="0.2">
      <c r="D2540" s="421"/>
    </row>
    <row r="2541" spans="4:4" x14ac:dyDescent="0.2">
      <c r="D2541" s="421"/>
    </row>
    <row r="2542" spans="4:4" x14ac:dyDescent="0.2">
      <c r="D2542" s="421"/>
    </row>
    <row r="2543" spans="4:4" x14ac:dyDescent="0.2">
      <c r="D2543" s="421"/>
    </row>
    <row r="2544" spans="4:4" x14ac:dyDescent="0.2">
      <c r="D2544" s="421"/>
    </row>
    <row r="2545" spans="4:4" x14ac:dyDescent="0.2">
      <c r="D2545" s="421"/>
    </row>
    <row r="2546" spans="4:4" x14ac:dyDescent="0.2">
      <c r="D2546" s="421"/>
    </row>
    <row r="2547" spans="4:4" x14ac:dyDescent="0.2">
      <c r="D2547" s="421"/>
    </row>
    <row r="2548" spans="4:4" x14ac:dyDescent="0.2">
      <c r="D2548" s="421"/>
    </row>
    <row r="2549" spans="4:4" x14ac:dyDescent="0.2">
      <c r="D2549" s="421"/>
    </row>
    <row r="2550" spans="4:4" x14ac:dyDescent="0.2">
      <c r="D2550" s="421"/>
    </row>
    <row r="2551" spans="4:4" x14ac:dyDescent="0.2">
      <c r="D2551" s="421"/>
    </row>
    <row r="2552" spans="4:4" x14ac:dyDescent="0.2">
      <c r="D2552" s="421"/>
    </row>
    <row r="2553" spans="4:4" x14ac:dyDescent="0.2">
      <c r="D2553" s="421"/>
    </row>
    <row r="2554" spans="4:4" x14ac:dyDescent="0.2">
      <c r="D2554" s="421"/>
    </row>
    <row r="2555" spans="4:4" x14ac:dyDescent="0.2">
      <c r="D2555" s="421"/>
    </row>
    <row r="2556" spans="4:4" x14ac:dyDescent="0.2">
      <c r="D2556" s="421"/>
    </row>
    <row r="2557" spans="4:4" x14ac:dyDescent="0.2">
      <c r="D2557" s="421"/>
    </row>
    <row r="2558" spans="4:4" x14ac:dyDescent="0.2">
      <c r="D2558" s="421"/>
    </row>
    <row r="2559" spans="4:4" x14ac:dyDescent="0.2">
      <c r="D2559" s="421"/>
    </row>
    <row r="2560" spans="4:4" x14ac:dyDescent="0.2">
      <c r="D2560" s="421"/>
    </row>
    <row r="2561" spans="4:4" x14ac:dyDescent="0.2">
      <c r="D2561" s="421"/>
    </row>
    <row r="2562" spans="4:4" x14ac:dyDescent="0.2">
      <c r="D2562" s="421"/>
    </row>
    <row r="2563" spans="4:4" x14ac:dyDescent="0.2">
      <c r="D2563" s="421"/>
    </row>
    <row r="2564" spans="4:4" x14ac:dyDescent="0.2">
      <c r="D2564" s="421"/>
    </row>
    <row r="2565" spans="4:4" x14ac:dyDescent="0.2">
      <c r="D2565" s="421"/>
    </row>
    <row r="2566" spans="4:4" x14ac:dyDescent="0.2">
      <c r="D2566" s="421"/>
    </row>
    <row r="2567" spans="4:4" x14ac:dyDescent="0.2">
      <c r="D2567" s="421"/>
    </row>
    <row r="2568" spans="4:4" x14ac:dyDescent="0.2">
      <c r="D2568" s="421"/>
    </row>
    <row r="2569" spans="4:4" x14ac:dyDescent="0.2">
      <c r="D2569" s="421"/>
    </row>
    <row r="2570" spans="4:4" x14ac:dyDescent="0.2">
      <c r="D2570" s="421"/>
    </row>
    <row r="2571" spans="4:4" x14ac:dyDescent="0.2">
      <c r="D2571" s="421"/>
    </row>
    <row r="2572" spans="4:4" x14ac:dyDescent="0.2">
      <c r="D2572" s="421"/>
    </row>
    <row r="2573" spans="4:4" x14ac:dyDescent="0.2">
      <c r="D2573" s="421"/>
    </row>
    <row r="2574" spans="4:4" x14ac:dyDescent="0.2">
      <c r="D2574" s="421"/>
    </row>
    <row r="2575" spans="4:4" x14ac:dyDescent="0.2">
      <c r="D2575" s="421"/>
    </row>
    <row r="2576" spans="4:4" x14ac:dyDescent="0.2">
      <c r="D2576" s="421"/>
    </row>
    <row r="2577" spans="4:4" x14ac:dyDescent="0.2">
      <c r="D2577" s="421"/>
    </row>
    <row r="2578" spans="4:4" x14ac:dyDescent="0.2">
      <c r="D2578" s="421"/>
    </row>
    <row r="2579" spans="4:4" x14ac:dyDescent="0.2">
      <c r="D2579" s="421"/>
    </row>
    <row r="2580" spans="4:4" x14ac:dyDescent="0.2">
      <c r="D2580" s="421"/>
    </row>
    <row r="2581" spans="4:4" x14ac:dyDescent="0.2">
      <c r="D2581" s="421"/>
    </row>
    <row r="2582" spans="4:4" x14ac:dyDescent="0.2">
      <c r="D2582" s="421"/>
    </row>
    <row r="2583" spans="4:4" x14ac:dyDescent="0.2">
      <c r="D2583" s="421"/>
    </row>
    <row r="2584" spans="4:4" x14ac:dyDescent="0.2">
      <c r="D2584" s="421"/>
    </row>
    <row r="2585" spans="4:4" x14ac:dyDescent="0.2">
      <c r="D2585" s="421"/>
    </row>
    <row r="2586" spans="4:4" x14ac:dyDescent="0.2">
      <c r="D2586" s="421"/>
    </row>
    <row r="2587" spans="4:4" x14ac:dyDescent="0.2">
      <c r="D2587" s="421"/>
    </row>
    <row r="2588" spans="4:4" x14ac:dyDescent="0.2">
      <c r="D2588" s="421"/>
    </row>
    <row r="2589" spans="4:4" x14ac:dyDescent="0.2">
      <c r="D2589" s="421"/>
    </row>
    <row r="2590" spans="4:4" x14ac:dyDescent="0.2">
      <c r="D2590" s="421"/>
    </row>
    <row r="2591" spans="4:4" x14ac:dyDescent="0.2">
      <c r="D2591" s="421"/>
    </row>
    <row r="2592" spans="4:4" x14ac:dyDescent="0.2">
      <c r="D2592" s="421"/>
    </row>
    <row r="2593" spans="4:4" x14ac:dyDescent="0.2">
      <c r="D2593" s="421"/>
    </row>
    <row r="2594" spans="4:4" x14ac:dyDescent="0.2">
      <c r="D2594" s="421"/>
    </row>
    <row r="2595" spans="4:4" x14ac:dyDescent="0.2">
      <c r="D2595" s="421"/>
    </row>
    <row r="2596" spans="4:4" x14ac:dyDescent="0.2">
      <c r="D2596" s="421"/>
    </row>
    <row r="2597" spans="4:4" x14ac:dyDescent="0.2">
      <c r="D2597" s="421"/>
    </row>
    <row r="2598" spans="4:4" x14ac:dyDescent="0.2">
      <c r="D2598" s="421"/>
    </row>
    <row r="2599" spans="4:4" x14ac:dyDescent="0.2">
      <c r="D2599" s="421"/>
    </row>
    <row r="2600" spans="4:4" x14ac:dyDescent="0.2">
      <c r="D2600" s="421"/>
    </row>
    <row r="2601" spans="4:4" x14ac:dyDescent="0.2">
      <c r="D2601" s="421"/>
    </row>
    <row r="2602" spans="4:4" x14ac:dyDescent="0.2">
      <c r="D2602" s="421"/>
    </row>
    <row r="2603" spans="4:4" x14ac:dyDescent="0.2">
      <c r="D2603" s="421"/>
    </row>
    <row r="2604" spans="4:4" x14ac:dyDescent="0.2">
      <c r="D2604" s="421"/>
    </row>
    <row r="2605" spans="4:4" x14ac:dyDescent="0.2">
      <c r="D2605" s="421"/>
    </row>
    <row r="2606" spans="4:4" x14ac:dyDescent="0.2">
      <c r="D2606" s="421"/>
    </row>
    <row r="2607" spans="4:4" x14ac:dyDescent="0.2">
      <c r="D2607" s="421"/>
    </row>
    <row r="2608" spans="4:4" x14ac:dyDescent="0.2">
      <c r="D2608" s="421"/>
    </row>
    <row r="2609" spans="4:4" x14ac:dyDescent="0.2">
      <c r="D2609" s="421"/>
    </row>
    <row r="2610" spans="4:4" x14ac:dyDescent="0.2">
      <c r="D2610" s="421"/>
    </row>
    <row r="2611" spans="4:4" x14ac:dyDescent="0.2">
      <c r="D2611" s="421"/>
    </row>
    <row r="2612" spans="4:4" x14ac:dyDescent="0.2">
      <c r="D2612" s="421"/>
    </row>
    <row r="2613" spans="4:4" x14ac:dyDescent="0.2">
      <c r="D2613" s="421"/>
    </row>
    <row r="2614" spans="4:4" x14ac:dyDescent="0.2">
      <c r="D2614" s="421"/>
    </row>
    <row r="2615" spans="4:4" x14ac:dyDescent="0.2">
      <c r="D2615" s="421"/>
    </row>
    <row r="2616" spans="4:4" x14ac:dyDescent="0.2">
      <c r="D2616" s="421"/>
    </row>
    <row r="2617" spans="4:4" x14ac:dyDescent="0.2">
      <c r="D2617" s="421"/>
    </row>
    <row r="2618" spans="4:4" x14ac:dyDescent="0.2">
      <c r="D2618" s="421"/>
    </row>
    <row r="2619" spans="4:4" x14ac:dyDescent="0.2">
      <c r="D2619" s="421"/>
    </row>
    <row r="2620" spans="4:4" x14ac:dyDescent="0.2">
      <c r="D2620" s="421"/>
    </row>
    <row r="2621" spans="4:4" x14ac:dyDescent="0.2">
      <c r="D2621" s="421"/>
    </row>
    <row r="2622" spans="4:4" x14ac:dyDescent="0.2">
      <c r="D2622" s="421"/>
    </row>
    <row r="2623" spans="4:4" x14ac:dyDescent="0.2">
      <c r="D2623" s="421"/>
    </row>
    <row r="2624" spans="4:4" x14ac:dyDescent="0.2">
      <c r="D2624" s="421"/>
    </row>
    <row r="2625" spans="4:4" x14ac:dyDescent="0.2">
      <c r="D2625" s="421"/>
    </row>
    <row r="2626" spans="4:4" x14ac:dyDescent="0.2">
      <c r="D2626" s="421"/>
    </row>
    <row r="2627" spans="4:4" x14ac:dyDescent="0.2">
      <c r="D2627" s="421"/>
    </row>
    <row r="2628" spans="4:4" x14ac:dyDescent="0.2">
      <c r="D2628" s="421"/>
    </row>
    <row r="2629" spans="4:4" x14ac:dyDescent="0.2">
      <c r="D2629" s="421"/>
    </row>
    <row r="2630" spans="4:4" x14ac:dyDescent="0.2">
      <c r="D2630" s="421"/>
    </row>
    <row r="2631" spans="4:4" x14ac:dyDescent="0.2">
      <c r="D2631" s="421"/>
    </row>
    <row r="2632" spans="4:4" x14ac:dyDescent="0.2">
      <c r="D2632" s="421"/>
    </row>
    <row r="2633" spans="4:4" x14ac:dyDescent="0.2">
      <c r="D2633" s="421"/>
    </row>
    <row r="2634" spans="4:4" x14ac:dyDescent="0.2">
      <c r="D2634" s="421"/>
    </row>
    <row r="2635" spans="4:4" x14ac:dyDescent="0.2">
      <c r="D2635" s="421"/>
    </row>
    <row r="2636" spans="4:4" x14ac:dyDescent="0.2">
      <c r="D2636" s="421"/>
    </row>
    <row r="2637" spans="4:4" x14ac:dyDescent="0.2">
      <c r="D2637" s="421"/>
    </row>
    <row r="2638" spans="4:4" x14ac:dyDescent="0.2">
      <c r="D2638" s="421"/>
    </row>
    <row r="2639" spans="4:4" x14ac:dyDescent="0.2">
      <c r="D2639" s="421"/>
    </row>
    <row r="2640" spans="4:4" x14ac:dyDescent="0.2">
      <c r="D2640" s="421"/>
    </row>
    <row r="2641" spans="4:4" x14ac:dyDescent="0.2">
      <c r="D2641" s="421"/>
    </row>
    <row r="2642" spans="4:4" x14ac:dyDescent="0.2">
      <c r="D2642" s="421"/>
    </row>
    <row r="2643" spans="4:4" x14ac:dyDescent="0.2">
      <c r="D2643" s="421"/>
    </row>
    <row r="2644" spans="4:4" x14ac:dyDescent="0.2">
      <c r="D2644" s="421"/>
    </row>
    <row r="2645" spans="4:4" x14ac:dyDescent="0.2">
      <c r="D2645" s="421"/>
    </row>
    <row r="2646" spans="4:4" x14ac:dyDescent="0.2">
      <c r="D2646" s="421"/>
    </row>
    <row r="2647" spans="4:4" x14ac:dyDescent="0.2">
      <c r="D2647" s="421"/>
    </row>
    <row r="2648" spans="4:4" x14ac:dyDescent="0.2">
      <c r="D2648" s="421"/>
    </row>
    <row r="2649" spans="4:4" x14ac:dyDescent="0.2">
      <c r="D2649" s="421"/>
    </row>
    <row r="2650" spans="4:4" x14ac:dyDescent="0.2">
      <c r="D2650" s="421"/>
    </row>
    <row r="2651" spans="4:4" x14ac:dyDescent="0.2">
      <c r="D2651" s="421"/>
    </row>
    <row r="2652" spans="4:4" x14ac:dyDescent="0.2">
      <c r="D2652" s="421"/>
    </row>
    <row r="2653" spans="4:4" x14ac:dyDescent="0.2">
      <c r="D2653" s="421"/>
    </row>
    <row r="2654" spans="4:4" x14ac:dyDescent="0.2">
      <c r="D2654" s="421"/>
    </row>
    <row r="2655" spans="4:4" x14ac:dyDescent="0.2">
      <c r="D2655" s="421"/>
    </row>
    <row r="2656" spans="4:4" x14ac:dyDescent="0.2">
      <c r="D2656" s="421"/>
    </row>
    <row r="2657" spans="4:4" x14ac:dyDescent="0.2">
      <c r="D2657" s="421"/>
    </row>
    <row r="2658" spans="4:4" x14ac:dyDescent="0.2">
      <c r="D2658" s="421"/>
    </row>
    <row r="2659" spans="4:4" x14ac:dyDescent="0.2">
      <c r="D2659" s="421"/>
    </row>
    <row r="2660" spans="4:4" x14ac:dyDescent="0.2">
      <c r="D2660" s="421"/>
    </row>
    <row r="2661" spans="4:4" x14ac:dyDescent="0.2">
      <c r="D2661" s="421"/>
    </row>
    <row r="2662" spans="4:4" x14ac:dyDescent="0.2">
      <c r="D2662" s="421"/>
    </row>
    <row r="2663" spans="4:4" x14ac:dyDescent="0.2">
      <c r="D2663" s="421"/>
    </row>
    <row r="2664" spans="4:4" x14ac:dyDescent="0.2">
      <c r="D2664" s="421"/>
    </row>
    <row r="2665" spans="4:4" x14ac:dyDescent="0.2">
      <c r="D2665" s="421"/>
    </row>
    <row r="2666" spans="4:4" x14ac:dyDescent="0.2">
      <c r="D2666" s="421"/>
    </row>
    <row r="2667" spans="4:4" x14ac:dyDescent="0.2">
      <c r="D2667" s="421"/>
    </row>
    <row r="2668" spans="4:4" x14ac:dyDescent="0.2">
      <c r="D2668" s="421"/>
    </row>
    <row r="2669" spans="4:4" x14ac:dyDescent="0.2">
      <c r="D2669" s="421"/>
    </row>
    <row r="2670" spans="4:4" x14ac:dyDescent="0.2">
      <c r="D2670" s="421"/>
    </row>
    <row r="2671" spans="4:4" x14ac:dyDescent="0.2">
      <c r="D2671" s="421"/>
    </row>
    <row r="2672" spans="4:4" x14ac:dyDescent="0.2">
      <c r="D2672" s="421"/>
    </row>
    <row r="2673" spans="4:4" x14ac:dyDescent="0.2">
      <c r="D2673" s="421"/>
    </row>
    <row r="2674" spans="4:4" x14ac:dyDescent="0.2">
      <c r="D2674" s="421"/>
    </row>
    <row r="2675" spans="4:4" x14ac:dyDescent="0.2">
      <c r="D2675" s="421"/>
    </row>
    <row r="2676" spans="4:4" x14ac:dyDescent="0.2">
      <c r="D2676" s="421"/>
    </row>
    <row r="2677" spans="4:4" x14ac:dyDescent="0.2">
      <c r="D2677" s="421"/>
    </row>
    <row r="2678" spans="4:4" x14ac:dyDescent="0.2">
      <c r="D2678" s="421"/>
    </row>
    <row r="2679" spans="4:4" x14ac:dyDescent="0.2">
      <c r="D2679" s="421"/>
    </row>
    <row r="2680" spans="4:4" x14ac:dyDescent="0.2">
      <c r="D2680" s="421"/>
    </row>
    <row r="2681" spans="4:4" x14ac:dyDescent="0.2">
      <c r="D2681" s="421"/>
    </row>
    <row r="2682" spans="4:4" x14ac:dyDescent="0.2">
      <c r="D2682" s="421"/>
    </row>
    <row r="2683" spans="4:4" x14ac:dyDescent="0.2">
      <c r="D2683" s="421"/>
    </row>
    <row r="2684" spans="4:4" x14ac:dyDescent="0.2">
      <c r="D2684" s="421"/>
    </row>
    <row r="2685" spans="4:4" x14ac:dyDescent="0.2">
      <c r="D2685" s="421"/>
    </row>
    <row r="2686" spans="4:4" x14ac:dyDescent="0.2">
      <c r="D2686" s="421"/>
    </row>
    <row r="2687" spans="4:4" x14ac:dyDescent="0.2">
      <c r="D2687" s="421"/>
    </row>
    <row r="2688" spans="4:4" x14ac:dyDescent="0.2">
      <c r="D2688" s="421"/>
    </row>
    <row r="2689" spans="4:4" x14ac:dyDescent="0.2">
      <c r="D2689" s="421"/>
    </row>
    <row r="2690" spans="4:4" x14ac:dyDescent="0.2">
      <c r="D2690" s="421"/>
    </row>
    <row r="2691" spans="4:4" x14ac:dyDescent="0.2">
      <c r="D2691" s="421"/>
    </row>
    <row r="2692" spans="4:4" x14ac:dyDescent="0.2">
      <c r="D2692" s="421"/>
    </row>
    <row r="2693" spans="4:4" x14ac:dyDescent="0.2">
      <c r="D2693" s="421"/>
    </row>
    <row r="2694" spans="4:4" x14ac:dyDescent="0.2">
      <c r="D2694" s="421"/>
    </row>
    <row r="2695" spans="4:4" x14ac:dyDescent="0.2">
      <c r="D2695" s="421"/>
    </row>
    <row r="2696" spans="4:4" x14ac:dyDescent="0.2">
      <c r="D2696" s="421"/>
    </row>
    <row r="2697" spans="4:4" x14ac:dyDescent="0.2">
      <c r="D2697" s="421"/>
    </row>
    <row r="2698" spans="4:4" x14ac:dyDescent="0.2">
      <c r="D2698" s="421"/>
    </row>
    <row r="2699" spans="4:4" x14ac:dyDescent="0.2">
      <c r="D2699" s="421"/>
    </row>
    <row r="2700" spans="4:4" x14ac:dyDescent="0.2">
      <c r="D2700" s="421"/>
    </row>
    <row r="2701" spans="4:4" x14ac:dyDescent="0.2">
      <c r="D2701" s="421"/>
    </row>
    <row r="2702" spans="4:4" x14ac:dyDescent="0.2">
      <c r="D2702" s="421"/>
    </row>
    <row r="2703" spans="4:4" x14ac:dyDescent="0.2">
      <c r="D2703" s="421"/>
    </row>
    <row r="2704" spans="4:4" x14ac:dyDescent="0.2">
      <c r="D2704" s="421"/>
    </row>
    <row r="2705" spans="4:4" x14ac:dyDescent="0.2">
      <c r="D2705" s="421"/>
    </row>
    <row r="2706" spans="4:4" x14ac:dyDescent="0.2">
      <c r="D2706" s="421"/>
    </row>
    <row r="2707" spans="4:4" x14ac:dyDescent="0.2">
      <c r="D2707" s="421"/>
    </row>
    <row r="2708" spans="4:4" x14ac:dyDescent="0.2">
      <c r="D2708" s="421"/>
    </row>
    <row r="2709" spans="4:4" x14ac:dyDescent="0.2">
      <c r="D2709" s="421"/>
    </row>
    <row r="2710" spans="4:4" x14ac:dyDescent="0.2">
      <c r="D2710" s="421"/>
    </row>
    <row r="2711" spans="4:4" x14ac:dyDescent="0.2">
      <c r="D2711" s="421"/>
    </row>
    <row r="2712" spans="4:4" x14ac:dyDescent="0.2">
      <c r="D2712" s="421"/>
    </row>
    <row r="2713" spans="4:4" x14ac:dyDescent="0.2">
      <c r="D2713" s="421"/>
    </row>
    <row r="2714" spans="4:4" x14ac:dyDescent="0.2">
      <c r="D2714" s="421"/>
    </row>
    <row r="2715" spans="4:4" x14ac:dyDescent="0.2">
      <c r="D2715" s="421"/>
    </row>
    <row r="2716" spans="4:4" x14ac:dyDescent="0.2">
      <c r="D2716" s="421"/>
    </row>
    <row r="2717" spans="4:4" x14ac:dyDescent="0.2">
      <c r="D2717" s="421"/>
    </row>
    <row r="2718" spans="4:4" x14ac:dyDescent="0.2">
      <c r="D2718" s="421"/>
    </row>
    <row r="2719" spans="4:4" x14ac:dyDescent="0.2">
      <c r="D2719" s="421"/>
    </row>
    <row r="2720" spans="4:4" x14ac:dyDescent="0.2">
      <c r="D2720" s="421"/>
    </row>
    <row r="2721" spans="4:4" x14ac:dyDescent="0.2">
      <c r="D2721" s="421"/>
    </row>
    <row r="2722" spans="4:4" x14ac:dyDescent="0.2">
      <c r="D2722" s="421"/>
    </row>
    <row r="2723" spans="4:4" x14ac:dyDescent="0.2">
      <c r="D2723" s="421"/>
    </row>
    <row r="2724" spans="4:4" x14ac:dyDescent="0.2">
      <c r="D2724" s="421"/>
    </row>
    <row r="2725" spans="4:4" x14ac:dyDescent="0.2">
      <c r="D2725" s="421"/>
    </row>
    <row r="2726" spans="4:4" x14ac:dyDescent="0.2">
      <c r="D2726" s="421"/>
    </row>
    <row r="2727" spans="4:4" x14ac:dyDescent="0.2">
      <c r="D2727" s="421"/>
    </row>
    <row r="2728" spans="4:4" x14ac:dyDescent="0.2">
      <c r="D2728" s="421"/>
    </row>
    <row r="2729" spans="4:4" x14ac:dyDescent="0.2">
      <c r="D2729" s="421"/>
    </row>
    <row r="2730" spans="4:4" x14ac:dyDescent="0.2">
      <c r="D2730" s="421"/>
    </row>
    <row r="2731" spans="4:4" x14ac:dyDescent="0.2">
      <c r="D2731" s="421"/>
    </row>
    <row r="2732" spans="4:4" x14ac:dyDescent="0.2">
      <c r="D2732" s="421"/>
    </row>
    <row r="2733" spans="4:4" x14ac:dyDescent="0.2">
      <c r="D2733" s="421"/>
    </row>
    <row r="2734" spans="4:4" x14ac:dyDescent="0.2">
      <c r="D2734" s="421"/>
    </row>
    <row r="2735" spans="4:4" x14ac:dyDescent="0.2">
      <c r="D2735" s="421"/>
    </row>
    <row r="2736" spans="4:4" x14ac:dyDescent="0.2">
      <c r="D2736" s="421"/>
    </row>
    <row r="2737" spans="4:4" x14ac:dyDescent="0.2">
      <c r="D2737" s="421"/>
    </row>
    <row r="2738" spans="4:4" x14ac:dyDescent="0.2">
      <c r="D2738" s="421"/>
    </row>
    <row r="2739" spans="4:4" x14ac:dyDescent="0.2">
      <c r="D2739" s="421"/>
    </row>
    <row r="2740" spans="4:4" x14ac:dyDescent="0.2">
      <c r="D2740" s="421"/>
    </row>
    <row r="2741" spans="4:4" x14ac:dyDescent="0.2">
      <c r="D2741" s="421"/>
    </row>
    <row r="2742" spans="4:4" x14ac:dyDescent="0.2">
      <c r="D2742" s="421"/>
    </row>
    <row r="2743" spans="4:4" x14ac:dyDescent="0.2">
      <c r="D2743" s="421"/>
    </row>
    <row r="2744" spans="4:4" x14ac:dyDescent="0.2">
      <c r="D2744" s="421"/>
    </row>
    <row r="2745" spans="4:4" x14ac:dyDescent="0.2">
      <c r="D2745" s="421"/>
    </row>
    <row r="2746" spans="4:4" x14ac:dyDescent="0.2">
      <c r="D2746" s="421"/>
    </row>
    <row r="2747" spans="4:4" x14ac:dyDescent="0.2">
      <c r="D2747" s="421"/>
    </row>
    <row r="2748" spans="4:4" x14ac:dyDescent="0.2">
      <c r="D2748" s="421"/>
    </row>
    <row r="2749" spans="4:4" x14ac:dyDescent="0.2">
      <c r="D2749" s="421"/>
    </row>
    <row r="2750" spans="4:4" x14ac:dyDescent="0.2">
      <c r="D2750" s="421"/>
    </row>
    <row r="2751" spans="4:4" x14ac:dyDescent="0.2">
      <c r="D2751" s="421"/>
    </row>
    <row r="2752" spans="4:4" x14ac:dyDescent="0.2">
      <c r="D2752" s="421"/>
    </row>
    <row r="2753" spans="4:4" x14ac:dyDescent="0.2">
      <c r="D2753" s="421"/>
    </row>
    <row r="2754" spans="4:4" x14ac:dyDescent="0.2">
      <c r="D2754" s="421"/>
    </row>
    <row r="2755" spans="4:4" x14ac:dyDescent="0.2">
      <c r="D2755" s="421"/>
    </row>
    <row r="2756" spans="4:4" x14ac:dyDescent="0.2">
      <c r="D2756" s="421"/>
    </row>
    <row r="2757" spans="4:4" x14ac:dyDescent="0.2">
      <c r="D2757" s="421"/>
    </row>
    <row r="2758" spans="4:4" x14ac:dyDescent="0.2">
      <c r="D2758" s="421"/>
    </row>
    <row r="2759" spans="4:4" x14ac:dyDescent="0.2">
      <c r="D2759" s="421"/>
    </row>
    <row r="2760" spans="4:4" x14ac:dyDescent="0.2">
      <c r="D2760" s="421"/>
    </row>
    <row r="2761" spans="4:4" x14ac:dyDescent="0.2">
      <c r="D2761" s="421"/>
    </row>
    <row r="2762" spans="4:4" x14ac:dyDescent="0.2">
      <c r="D2762" s="421"/>
    </row>
    <row r="2763" spans="4:4" x14ac:dyDescent="0.2">
      <c r="D2763" s="421"/>
    </row>
    <row r="2764" spans="4:4" x14ac:dyDescent="0.2">
      <c r="D2764" s="421"/>
    </row>
    <row r="2765" spans="4:4" x14ac:dyDescent="0.2">
      <c r="D2765" s="421"/>
    </row>
    <row r="2766" spans="4:4" x14ac:dyDescent="0.2">
      <c r="D2766" s="421"/>
    </row>
    <row r="2767" spans="4:4" x14ac:dyDescent="0.2">
      <c r="D2767" s="421"/>
    </row>
    <row r="2768" spans="4:4" x14ac:dyDescent="0.2">
      <c r="D2768" s="421"/>
    </row>
    <row r="2769" spans="4:4" x14ac:dyDescent="0.2">
      <c r="D2769" s="421"/>
    </row>
    <row r="2770" spans="4:4" x14ac:dyDescent="0.2">
      <c r="D2770" s="421"/>
    </row>
    <row r="2771" spans="4:4" x14ac:dyDescent="0.2">
      <c r="D2771" s="421"/>
    </row>
    <row r="2772" spans="4:4" x14ac:dyDescent="0.2">
      <c r="D2772" s="421"/>
    </row>
    <row r="2773" spans="4:4" x14ac:dyDescent="0.2">
      <c r="D2773" s="421"/>
    </row>
    <row r="2774" spans="4:4" x14ac:dyDescent="0.2">
      <c r="D2774" s="421"/>
    </row>
    <row r="2775" spans="4:4" x14ac:dyDescent="0.2">
      <c r="D2775" s="421"/>
    </row>
    <row r="2776" spans="4:4" x14ac:dyDescent="0.2">
      <c r="D2776" s="421"/>
    </row>
    <row r="2777" spans="4:4" x14ac:dyDescent="0.2">
      <c r="D2777" s="421"/>
    </row>
    <row r="2778" spans="4:4" x14ac:dyDescent="0.2">
      <c r="D2778" s="421"/>
    </row>
    <row r="2779" spans="4:4" x14ac:dyDescent="0.2">
      <c r="D2779" s="421"/>
    </row>
    <row r="2780" spans="4:4" x14ac:dyDescent="0.2">
      <c r="D2780" s="421"/>
    </row>
    <row r="2781" spans="4:4" x14ac:dyDescent="0.2">
      <c r="D2781" s="421"/>
    </row>
    <row r="2782" spans="4:4" x14ac:dyDescent="0.2">
      <c r="D2782" s="421"/>
    </row>
    <row r="2783" spans="4:4" x14ac:dyDescent="0.2">
      <c r="D2783" s="421"/>
    </row>
    <row r="2784" spans="4:4" x14ac:dyDescent="0.2">
      <c r="D2784" s="421"/>
    </row>
    <row r="2785" spans="4:4" x14ac:dyDescent="0.2">
      <c r="D2785" s="421"/>
    </row>
    <row r="2786" spans="4:4" x14ac:dyDescent="0.2">
      <c r="D2786" s="421"/>
    </row>
    <row r="2787" spans="4:4" x14ac:dyDescent="0.2">
      <c r="D2787" s="421"/>
    </row>
    <row r="2788" spans="4:4" x14ac:dyDescent="0.2">
      <c r="D2788" s="421"/>
    </row>
    <row r="2789" spans="4:4" x14ac:dyDescent="0.2">
      <c r="D2789" s="421"/>
    </row>
    <row r="2790" spans="4:4" x14ac:dyDescent="0.2">
      <c r="D2790" s="421"/>
    </row>
    <row r="2791" spans="4:4" x14ac:dyDescent="0.2">
      <c r="D2791" s="421"/>
    </row>
    <row r="2792" spans="4:4" x14ac:dyDescent="0.2">
      <c r="D2792" s="421"/>
    </row>
    <row r="2793" spans="4:4" x14ac:dyDescent="0.2">
      <c r="D2793" s="421"/>
    </row>
    <row r="2794" spans="4:4" x14ac:dyDescent="0.2">
      <c r="D2794" s="421"/>
    </row>
    <row r="2795" spans="4:4" x14ac:dyDescent="0.2">
      <c r="D2795" s="421"/>
    </row>
    <row r="2796" spans="4:4" x14ac:dyDescent="0.2">
      <c r="D2796" s="421"/>
    </row>
    <row r="2797" spans="4:4" x14ac:dyDescent="0.2">
      <c r="D2797" s="421"/>
    </row>
    <row r="2798" spans="4:4" x14ac:dyDescent="0.2">
      <c r="D2798" s="421"/>
    </row>
    <row r="2799" spans="4:4" x14ac:dyDescent="0.2">
      <c r="D2799" s="421"/>
    </row>
    <row r="2800" spans="4:4" x14ac:dyDescent="0.2">
      <c r="D2800" s="421"/>
    </row>
    <row r="2801" spans="4:4" x14ac:dyDescent="0.2">
      <c r="D2801" s="421"/>
    </row>
    <row r="2802" spans="4:4" x14ac:dyDescent="0.2">
      <c r="D2802" s="421"/>
    </row>
    <row r="2803" spans="4:4" x14ac:dyDescent="0.2">
      <c r="D2803" s="421"/>
    </row>
    <row r="2804" spans="4:4" x14ac:dyDescent="0.2">
      <c r="D2804" s="421"/>
    </row>
    <row r="2805" spans="4:4" x14ac:dyDescent="0.2">
      <c r="D2805" s="421"/>
    </row>
    <row r="2806" spans="4:4" x14ac:dyDescent="0.2">
      <c r="D2806" s="421"/>
    </row>
    <row r="2807" spans="4:4" x14ac:dyDescent="0.2">
      <c r="D2807" s="421"/>
    </row>
    <row r="2808" spans="4:4" x14ac:dyDescent="0.2">
      <c r="D2808" s="421"/>
    </row>
    <row r="2809" spans="4:4" x14ac:dyDescent="0.2">
      <c r="D2809" s="421"/>
    </row>
    <row r="2810" spans="4:4" x14ac:dyDescent="0.2">
      <c r="D2810" s="421"/>
    </row>
    <row r="2811" spans="4:4" x14ac:dyDescent="0.2">
      <c r="D2811" s="421"/>
    </row>
    <row r="2812" spans="4:4" x14ac:dyDescent="0.2">
      <c r="D2812" s="421"/>
    </row>
    <row r="2813" spans="4:4" x14ac:dyDescent="0.2">
      <c r="D2813" s="421"/>
    </row>
    <row r="2814" spans="4:4" x14ac:dyDescent="0.2">
      <c r="D2814" s="421"/>
    </row>
    <row r="2815" spans="4:4" x14ac:dyDescent="0.2">
      <c r="D2815" s="421"/>
    </row>
    <row r="2816" spans="4:4" x14ac:dyDescent="0.2">
      <c r="D2816" s="421"/>
    </row>
    <row r="2817" spans="4:4" x14ac:dyDescent="0.2">
      <c r="D2817" s="421"/>
    </row>
    <row r="2818" spans="4:4" x14ac:dyDescent="0.2">
      <c r="D2818" s="421"/>
    </row>
    <row r="2819" spans="4:4" x14ac:dyDescent="0.2">
      <c r="D2819" s="421"/>
    </row>
    <row r="2820" spans="4:4" x14ac:dyDescent="0.2">
      <c r="D2820" s="421"/>
    </row>
    <row r="2821" spans="4:4" x14ac:dyDescent="0.2">
      <c r="D2821" s="421"/>
    </row>
    <row r="2822" spans="4:4" x14ac:dyDescent="0.2">
      <c r="D2822" s="421"/>
    </row>
    <row r="2823" spans="4:4" x14ac:dyDescent="0.2">
      <c r="D2823" s="421"/>
    </row>
    <row r="2824" spans="4:4" x14ac:dyDescent="0.2">
      <c r="D2824" s="421"/>
    </row>
    <row r="2825" spans="4:4" x14ac:dyDescent="0.2">
      <c r="D2825" s="421"/>
    </row>
    <row r="2826" spans="4:4" x14ac:dyDescent="0.2">
      <c r="D2826" s="421"/>
    </row>
    <row r="2827" spans="4:4" x14ac:dyDescent="0.2">
      <c r="D2827" s="421"/>
    </row>
    <row r="2828" spans="4:4" x14ac:dyDescent="0.2">
      <c r="D2828" s="421"/>
    </row>
    <row r="2829" spans="4:4" x14ac:dyDescent="0.2">
      <c r="D2829" s="421"/>
    </row>
    <row r="2830" spans="4:4" x14ac:dyDescent="0.2">
      <c r="D2830" s="421"/>
    </row>
    <row r="2831" spans="4:4" x14ac:dyDescent="0.2">
      <c r="D2831" s="421"/>
    </row>
    <row r="2832" spans="4:4" x14ac:dyDescent="0.2">
      <c r="D2832" s="421"/>
    </row>
    <row r="2833" spans="4:4" x14ac:dyDescent="0.2">
      <c r="D2833" s="421"/>
    </row>
    <row r="2834" spans="4:4" x14ac:dyDescent="0.2">
      <c r="D2834" s="421"/>
    </row>
    <row r="2835" spans="4:4" x14ac:dyDescent="0.2">
      <c r="D2835" s="421"/>
    </row>
    <row r="2836" spans="4:4" x14ac:dyDescent="0.2">
      <c r="D2836" s="421"/>
    </row>
    <row r="2837" spans="4:4" x14ac:dyDescent="0.2">
      <c r="D2837" s="421"/>
    </row>
    <row r="2838" spans="4:4" x14ac:dyDescent="0.2">
      <c r="D2838" s="421"/>
    </row>
    <row r="2839" spans="4:4" x14ac:dyDescent="0.2">
      <c r="D2839" s="421"/>
    </row>
    <row r="2840" spans="4:4" x14ac:dyDescent="0.2">
      <c r="D2840" s="421"/>
    </row>
    <row r="2841" spans="4:4" x14ac:dyDescent="0.2">
      <c r="D2841" s="421"/>
    </row>
    <row r="2842" spans="4:4" x14ac:dyDescent="0.2">
      <c r="D2842" s="421"/>
    </row>
    <row r="2843" spans="4:4" x14ac:dyDescent="0.2">
      <c r="D2843" s="421"/>
    </row>
    <row r="2844" spans="4:4" x14ac:dyDescent="0.2">
      <c r="D2844" s="421"/>
    </row>
    <row r="2845" spans="4:4" x14ac:dyDescent="0.2">
      <c r="D2845" s="421"/>
    </row>
    <row r="2846" spans="4:4" x14ac:dyDescent="0.2">
      <c r="D2846" s="421"/>
    </row>
    <row r="2847" spans="4:4" x14ac:dyDescent="0.2">
      <c r="D2847" s="421"/>
    </row>
    <row r="2848" spans="4:4" x14ac:dyDescent="0.2">
      <c r="D2848" s="421"/>
    </row>
    <row r="2849" spans="4:4" x14ac:dyDescent="0.2">
      <c r="D2849" s="421"/>
    </row>
    <row r="2850" spans="4:4" x14ac:dyDescent="0.2">
      <c r="D2850" s="421"/>
    </row>
    <row r="2851" spans="4:4" x14ac:dyDescent="0.2">
      <c r="D2851" s="421"/>
    </row>
    <row r="2852" spans="4:4" x14ac:dyDescent="0.2">
      <c r="D2852" s="421"/>
    </row>
    <row r="2853" spans="4:4" x14ac:dyDescent="0.2">
      <c r="D2853" s="421"/>
    </row>
    <row r="2854" spans="4:4" x14ac:dyDescent="0.2">
      <c r="D2854" s="421"/>
    </row>
    <row r="2855" spans="4:4" x14ac:dyDescent="0.2">
      <c r="D2855" s="421"/>
    </row>
    <row r="2856" spans="4:4" x14ac:dyDescent="0.2">
      <c r="D2856" s="421"/>
    </row>
    <row r="2857" spans="4:4" x14ac:dyDescent="0.2">
      <c r="D2857" s="421"/>
    </row>
    <row r="2858" spans="4:4" x14ac:dyDescent="0.2">
      <c r="D2858" s="421"/>
    </row>
    <row r="2859" spans="4:4" x14ac:dyDescent="0.2">
      <c r="D2859" s="421"/>
    </row>
    <row r="2860" spans="4:4" x14ac:dyDescent="0.2">
      <c r="D2860" s="421"/>
    </row>
    <row r="2861" spans="4:4" x14ac:dyDescent="0.2">
      <c r="D2861" s="421"/>
    </row>
    <row r="2862" spans="4:4" x14ac:dyDescent="0.2">
      <c r="D2862" s="421"/>
    </row>
    <row r="2863" spans="4:4" x14ac:dyDescent="0.2">
      <c r="D2863" s="421"/>
    </row>
    <row r="2864" spans="4:4" x14ac:dyDescent="0.2">
      <c r="D2864" s="421"/>
    </row>
    <row r="2865" spans="4:4" x14ac:dyDescent="0.2">
      <c r="D2865" s="421"/>
    </row>
    <row r="2866" spans="4:4" x14ac:dyDescent="0.2">
      <c r="D2866" s="421"/>
    </row>
    <row r="2867" spans="4:4" x14ac:dyDescent="0.2">
      <c r="D2867" s="421"/>
    </row>
    <row r="2868" spans="4:4" x14ac:dyDescent="0.2">
      <c r="D2868" s="421"/>
    </row>
    <row r="2869" spans="4:4" x14ac:dyDescent="0.2">
      <c r="D2869" s="421"/>
    </row>
    <row r="2870" spans="4:4" x14ac:dyDescent="0.2">
      <c r="D2870" s="421"/>
    </row>
    <row r="2871" spans="4:4" x14ac:dyDescent="0.2">
      <c r="D2871" s="421"/>
    </row>
    <row r="2872" spans="4:4" x14ac:dyDescent="0.2">
      <c r="D2872" s="421"/>
    </row>
    <row r="2873" spans="4:4" x14ac:dyDescent="0.2">
      <c r="D2873" s="421"/>
    </row>
    <row r="2874" spans="4:4" x14ac:dyDescent="0.2">
      <c r="D2874" s="421"/>
    </row>
    <row r="2875" spans="4:4" x14ac:dyDescent="0.2">
      <c r="D2875" s="421"/>
    </row>
    <row r="2876" spans="4:4" x14ac:dyDescent="0.2">
      <c r="D2876" s="421"/>
    </row>
    <row r="2877" spans="4:4" x14ac:dyDescent="0.2">
      <c r="D2877" s="421"/>
    </row>
    <row r="2878" spans="4:4" x14ac:dyDescent="0.2">
      <c r="D2878" s="421"/>
    </row>
    <row r="2879" spans="4:4" x14ac:dyDescent="0.2">
      <c r="D2879" s="421"/>
    </row>
    <row r="2880" spans="4:4" x14ac:dyDescent="0.2">
      <c r="D2880" s="421"/>
    </row>
    <row r="2881" spans="4:4" x14ac:dyDescent="0.2">
      <c r="D2881" s="421"/>
    </row>
    <row r="2882" spans="4:4" x14ac:dyDescent="0.2">
      <c r="D2882" s="421"/>
    </row>
    <row r="2883" spans="4:4" x14ac:dyDescent="0.2">
      <c r="D2883" s="421"/>
    </row>
    <row r="2884" spans="4:4" x14ac:dyDescent="0.2">
      <c r="D2884" s="421"/>
    </row>
    <row r="2885" spans="4:4" x14ac:dyDescent="0.2">
      <c r="D2885" s="421"/>
    </row>
    <row r="2886" spans="4:4" x14ac:dyDescent="0.2">
      <c r="D2886" s="421"/>
    </row>
    <row r="2887" spans="4:4" x14ac:dyDescent="0.2">
      <c r="D2887" s="421"/>
    </row>
    <row r="2888" spans="4:4" x14ac:dyDescent="0.2">
      <c r="D2888" s="421"/>
    </row>
    <row r="2889" spans="4:4" x14ac:dyDescent="0.2">
      <c r="D2889" s="421"/>
    </row>
    <row r="2890" spans="4:4" x14ac:dyDescent="0.2">
      <c r="D2890" s="421"/>
    </row>
    <row r="2891" spans="4:4" x14ac:dyDescent="0.2">
      <c r="D2891" s="421"/>
    </row>
    <row r="2892" spans="4:4" x14ac:dyDescent="0.2">
      <c r="D2892" s="421"/>
    </row>
    <row r="2893" spans="4:4" x14ac:dyDescent="0.2">
      <c r="D2893" s="421"/>
    </row>
    <row r="2894" spans="4:4" x14ac:dyDescent="0.2">
      <c r="D2894" s="421"/>
    </row>
    <row r="2895" spans="4:4" x14ac:dyDescent="0.2">
      <c r="D2895" s="421"/>
    </row>
    <row r="2896" spans="4:4" x14ac:dyDescent="0.2">
      <c r="D2896" s="421"/>
    </row>
    <row r="2897" spans="4:4" x14ac:dyDescent="0.2">
      <c r="D2897" s="421"/>
    </row>
    <row r="2898" spans="4:4" x14ac:dyDescent="0.2">
      <c r="D2898" s="421"/>
    </row>
    <row r="2899" spans="4:4" x14ac:dyDescent="0.2">
      <c r="D2899" s="421"/>
    </row>
    <row r="2900" spans="4:4" x14ac:dyDescent="0.2">
      <c r="D2900" s="421"/>
    </row>
    <row r="2901" spans="4:4" x14ac:dyDescent="0.2">
      <c r="D2901" s="421"/>
    </row>
    <row r="2902" spans="4:4" x14ac:dyDescent="0.2">
      <c r="D2902" s="421"/>
    </row>
    <row r="2903" spans="4:4" x14ac:dyDescent="0.2">
      <c r="D2903" s="421"/>
    </row>
    <row r="2904" spans="4:4" x14ac:dyDescent="0.2">
      <c r="D2904" s="421"/>
    </row>
    <row r="2905" spans="4:4" x14ac:dyDescent="0.2">
      <c r="D2905" s="421"/>
    </row>
    <row r="2906" spans="4:4" x14ac:dyDescent="0.2">
      <c r="D2906" s="421"/>
    </row>
    <row r="2907" spans="4:4" x14ac:dyDescent="0.2">
      <c r="D2907" s="421"/>
    </row>
    <row r="2908" spans="4:4" x14ac:dyDescent="0.2">
      <c r="D2908" s="421"/>
    </row>
    <row r="2909" spans="4:4" x14ac:dyDescent="0.2">
      <c r="D2909" s="421"/>
    </row>
    <row r="2910" spans="4:4" x14ac:dyDescent="0.2">
      <c r="D2910" s="421"/>
    </row>
    <row r="2911" spans="4:4" x14ac:dyDescent="0.2">
      <c r="D2911" s="421"/>
    </row>
    <row r="2912" spans="4:4" x14ac:dyDescent="0.2">
      <c r="D2912" s="421"/>
    </row>
    <row r="2913" spans="4:4" x14ac:dyDescent="0.2">
      <c r="D2913" s="421"/>
    </row>
    <row r="2914" spans="4:4" x14ac:dyDescent="0.2">
      <c r="D2914" s="421"/>
    </row>
    <row r="2915" spans="4:4" x14ac:dyDescent="0.2">
      <c r="D2915" s="421"/>
    </row>
    <row r="2916" spans="4:4" x14ac:dyDescent="0.2">
      <c r="D2916" s="421"/>
    </row>
    <row r="2917" spans="4:4" x14ac:dyDescent="0.2">
      <c r="D2917" s="421"/>
    </row>
    <row r="2918" spans="4:4" x14ac:dyDescent="0.2">
      <c r="D2918" s="421"/>
    </row>
    <row r="2919" spans="4:4" x14ac:dyDescent="0.2">
      <c r="D2919" s="421"/>
    </row>
    <row r="2920" spans="4:4" x14ac:dyDescent="0.2">
      <c r="D2920" s="421"/>
    </row>
    <row r="2921" spans="4:4" x14ac:dyDescent="0.2">
      <c r="D2921" s="421"/>
    </row>
    <row r="2922" spans="4:4" x14ac:dyDescent="0.2">
      <c r="D2922" s="421"/>
    </row>
    <row r="2923" spans="4:4" x14ac:dyDescent="0.2">
      <c r="D2923" s="421"/>
    </row>
    <row r="2924" spans="4:4" x14ac:dyDescent="0.2">
      <c r="D2924" s="421"/>
    </row>
    <row r="2925" spans="4:4" x14ac:dyDescent="0.2">
      <c r="D2925" s="421"/>
    </row>
    <row r="2926" spans="4:4" x14ac:dyDescent="0.2">
      <c r="D2926" s="421"/>
    </row>
    <row r="2927" spans="4:4" x14ac:dyDescent="0.2">
      <c r="D2927" s="421"/>
    </row>
    <row r="2928" spans="4:4" x14ac:dyDescent="0.2">
      <c r="D2928" s="421"/>
    </row>
    <row r="2929" spans="4:4" x14ac:dyDescent="0.2">
      <c r="D2929" s="421"/>
    </row>
    <row r="2930" spans="4:4" x14ac:dyDescent="0.2">
      <c r="D2930" s="421"/>
    </row>
    <row r="2931" spans="4:4" x14ac:dyDescent="0.2">
      <c r="D2931" s="421"/>
    </row>
    <row r="2932" spans="4:4" x14ac:dyDescent="0.2">
      <c r="D2932" s="421"/>
    </row>
    <row r="2933" spans="4:4" x14ac:dyDescent="0.2">
      <c r="D2933" s="421"/>
    </row>
    <row r="2934" spans="4:4" x14ac:dyDescent="0.2">
      <c r="D2934" s="421"/>
    </row>
    <row r="2935" spans="4:4" x14ac:dyDescent="0.2">
      <c r="D2935" s="421"/>
    </row>
    <row r="2936" spans="4:4" x14ac:dyDescent="0.2">
      <c r="D2936" s="421"/>
    </row>
    <row r="2937" spans="4:4" x14ac:dyDescent="0.2">
      <c r="D2937" s="421"/>
    </row>
    <row r="2938" spans="4:4" x14ac:dyDescent="0.2">
      <c r="D2938" s="421"/>
    </row>
    <row r="2939" spans="4:4" x14ac:dyDescent="0.2">
      <c r="D2939" s="421"/>
    </row>
    <row r="2940" spans="4:4" x14ac:dyDescent="0.2">
      <c r="D2940" s="421"/>
    </row>
    <row r="2941" spans="4:4" x14ac:dyDescent="0.2">
      <c r="D2941" s="421"/>
    </row>
    <row r="2942" spans="4:4" x14ac:dyDescent="0.2">
      <c r="D2942" s="421"/>
    </row>
    <row r="2943" spans="4:4" x14ac:dyDescent="0.2">
      <c r="D2943" s="421"/>
    </row>
    <row r="2944" spans="4:4" x14ac:dyDescent="0.2">
      <c r="D2944" s="421"/>
    </row>
    <row r="2945" spans="4:4" x14ac:dyDescent="0.2">
      <c r="D2945" s="421"/>
    </row>
    <row r="2946" spans="4:4" x14ac:dyDescent="0.2">
      <c r="D2946" s="421"/>
    </row>
    <row r="2947" spans="4:4" x14ac:dyDescent="0.2">
      <c r="D2947" s="421"/>
    </row>
    <row r="2948" spans="4:4" x14ac:dyDescent="0.2">
      <c r="D2948" s="421"/>
    </row>
    <row r="2949" spans="4:4" x14ac:dyDescent="0.2">
      <c r="D2949" s="421"/>
    </row>
    <row r="2950" spans="4:4" x14ac:dyDescent="0.2">
      <c r="D2950" s="421"/>
    </row>
    <row r="2951" spans="4:4" x14ac:dyDescent="0.2">
      <c r="D2951" s="421"/>
    </row>
    <row r="2952" spans="4:4" x14ac:dyDescent="0.2">
      <c r="D2952" s="421"/>
    </row>
    <row r="2953" spans="4:4" x14ac:dyDescent="0.2">
      <c r="D2953" s="421"/>
    </row>
    <row r="2954" spans="4:4" x14ac:dyDescent="0.2">
      <c r="D2954" s="421"/>
    </row>
    <row r="2955" spans="4:4" x14ac:dyDescent="0.2">
      <c r="D2955" s="421"/>
    </row>
    <row r="2956" spans="4:4" x14ac:dyDescent="0.2">
      <c r="D2956" s="421"/>
    </row>
    <row r="2957" spans="4:4" x14ac:dyDescent="0.2">
      <c r="D2957" s="421"/>
    </row>
    <row r="2958" spans="4:4" x14ac:dyDescent="0.2">
      <c r="D2958" s="421"/>
    </row>
    <row r="2959" spans="4:4" x14ac:dyDescent="0.2">
      <c r="D2959" s="421"/>
    </row>
    <row r="2960" spans="4:4" x14ac:dyDescent="0.2">
      <c r="D2960" s="421"/>
    </row>
    <row r="2961" spans="4:4" x14ac:dyDescent="0.2">
      <c r="D2961" s="421"/>
    </row>
    <row r="2962" spans="4:4" x14ac:dyDescent="0.2">
      <c r="D2962" s="421"/>
    </row>
    <row r="2963" spans="4:4" x14ac:dyDescent="0.2">
      <c r="D2963" s="421"/>
    </row>
    <row r="2964" spans="4:4" x14ac:dyDescent="0.2">
      <c r="D2964" s="421"/>
    </row>
    <row r="2965" spans="4:4" x14ac:dyDescent="0.2">
      <c r="D2965" s="421"/>
    </row>
    <row r="2966" spans="4:4" x14ac:dyDescent="0.2">
      <c r="D2966" s="421"/>
    </row>
    <row r="2967" spans="4:4" x14ac:dyDescent="0.2">
      <c r="D2967" s="421"/>
    </row>
    <row r="2968" spans="4:4" x14ac:dyDescent="0.2">
      <c r="D2968" s="421"/>
    </row>
    <row r="2969" spans="4:4" x14ac:dyDescent="0.2">
      <c r="D2969" s="421"/>
    </row>
    <row r="2970" spans="4:4" x14ac:dyDescent="0.2">
      <c r="D2970" s="421"/>
    </row>
    <row r="2971" spans="4:4" x14ac:dyDescent="0.2">
      <c r="D2971" s="421"/>
    </row>
    <row r="2972" spans="4:4" x14ac:dyDescent="0.2">
      <c r="D2972" s="421"/>
    </row>
    <row r="2973" spans="4:4" x14ac:dyDescent="0.2">
      <c r="D2973" s="421"/>
    </row>
    <row r="2974" spans="4:4" x14ac:dyDescent="0.2">
      <c r="D2974" s="421"/>
    </row>
    <row r="2975" spans="4:4" x14ac:dyDescent="0.2">
      <c r="D2975" s="421"/>
    </row>
    <row r="2976" spans="4:4" x14ac:dyDescent="0.2">
      <c r="D2976" s="421"/>
    </row>
    <row r="2977" spans="4:4" x14ac:dyDescent="0.2">
      <c r="D2977" s="421"/>
    </row>
    <row r="2978" spans="4:4" x14ac:dyDescent="0.2">
      <c r="D2978" s="421"/>
    </row>
    <row r="2979" spans="4:4" x14ac:dyDescent="0.2">
      <c r="D2979" s="421"/>
    </row>
    <row r="2980" spans="4:4" x14ac:dyDescent="0.2">
      <c r="D2980" s="421"/>
    </row>
    <row r="2981" spans="4:4" x14ac:dyDescent="0.2">
      <c r="D2981" s="421"/>
    </row>
    <row r="2982" spans="4:4" x14ac:dyDescent="0.2">
      <c r="D2982" s="421"/>
    </row>
    <row r="2983" spans="4:4" x14ac:dyDescent="0.2">
      <c r="D2983" s="421"/>
    </row>
    <row r="2984" spans="4:4" x14ac:dyDescent="0.2">
      <c r="D2984" s="421"/>
    </row>
    <row r="2985" spans="4:4" x14ac:dyDescent="0.2">
      <c r="D2985" s="421"/>
    </row>
    <row r="2986" spans="4:4" x14ac:dyDescent="0.2">
      <c r="D2986" s="421"/>
    </row>
    <row r="2987" spans="4:4" x14ac:dyDescent="0.2">
      <c r="D2987" s="421"/>
    </row>
    <row r="2988" spans="4:4" x14ac:dyDescent="0.2">
      <c r="D2988" s="421"/>
    </row>
    <row r="2989" spans="4:4" x14ac:dyDescent="0.2">
      <c r="D2989" s="421"/>
    </row>
    <row r="2990" spans="4:4" x14ac:dyDescent="0.2">
      <c r="D2990" s="421"/>
    </row>
    <row r="2991" spans="4:4" x14ac:dyDescent="0.2">
      <c r="D2991" s="421"/>
    </row>
    <row r="2992" spans="4:4" x14ac:dyDescent="0.2">
      <c r="D2992" s="421"/>
    </row>
    <row r="2993" spans="4:4" x14ac:dyDescent="0.2">
      <c r="D2993" s="421"/>
    </row>
    <row r="2994" spans="4:4" x14ac:dyDescent="0.2">
      <c r="D2994" s="421"/>
    </row>
    <row r="2995" spans="4:4" x14ac:dyDescent="0.2">
      <c r="D2995" s="421"/>
    </row>
    <row r="2996" spans="4:4" x14ac:dyDescent="0.2">
      <c r="D2996" s="421"/>
    </row>
    <row r="2997" spans="4:4" x14ac:dyDescent="0.2">
      <c r="D2997" s="421"/>
    </row>
    <row r="2998" spans="4:4" x14ac:dyDescent="0.2">
      <c r="D2998" s="421"/>
    </row>
    <row r="2999" spans="4:4" x14ac:dyDescent="0.2">
      <c r="D2999" s="421"/>
    </row>
    <row r="3000" spans="4:4" x14ac:dyDescent="0.2">
      <c r="D3000" s="421"/>
    </row>
    <row r="3001" spans="4:4" x14ac:dyDescent="0.2">
      <c r="D3001" s="421"/>
    </row>
    <row r="3002" spans="4:4" x14ac:dyDescent="0.2">
      <c r="D3002" s="421"/>
    </row>
    <row r="3003" spans="4:4" x14ac:dyDescent="0.2">
      <c r="D3003" s="421"/>
    </row>
    <row r="3004" spans="4:4" x14ac:dyDescent="0.2">
      <c r="D3004" s="421"/>
    </row>
    <row r="3005" spans="4:4" x14ac:dyDescent="0.2">
      <c r="D3005" s="421"/>
    </row>
    <row r="3006" spans="4:4" x14ac:dyDescent="0.2">
      <c r="D3006" s="421"/>
    </row>
    <row r="3007" spans="4:4" x14ac:dyDescent="0.2">
      <c r="D3007" s="421"/>
    </row>
    <row r="3008" spans="4:4" x14ac:dyDescent="0.2">
      <c r="D3008" s="421"/>
    </row>
    <row r="3009" spans="4:4" x14ac:dyDescent="0.2">
      <c r="D3009" s="421"/>
    </row>
    <row r="3010" spans="4:4" x14ac:dyDescent="0.2">
      <c r="D3010" s="421"/>
    </row>
    <row r="3011" spans="4:4" x14ac:dyDescent="0.2">
      <c r="D3011" s="421"/>
    </row>
    <row r="3012" spans="4:4" x14ac:dyDescent="0.2">
      <c r="D3012" s="421"/>
    </row>
    <row r="3013" spans="4:4" x14ac:dyDescent="0.2">
      <c r="D3013" s="421"/>
    </row>
    <row r="3014" spans="4:4" x14ac:dyDescent="0.2">
      <c r="D3014" s="421"/>
    </row>
    <row r="3015" spans="4:4" x14ac:dyDescent="0.2">
      <c r="D3015" s="421"/>
    </row>
    <row r="3016" spans="4:4" x14ac:dyDescent="0.2">
      <c r="D3016" s="421"/>
    </row>
    <row r="3017" spans="4:4" x14ac:dyDescent="0.2">
      <c r="D3017" s="421"/>
    </row>
    <row r="3018" spans="4:4" x14ac:dyDescent="0.2">
      <c r="D3018" s="421"/>
    </row>
    <row r="3019" spans="4:4" x14ac:dyDescent="0.2">
      <c r="D3019" s="421"/>
    </row>
    <row r="3020" spans="4:4" x14ac:dyDescent="0.2">
      <c r="D3020" s="421"/>
    </row>
    <row r="3021" spans="4:4" x14ac:dyDescent="0.2">
      <c r="D3021" s="421"/>
    </row>
    <row r="3022" spans="4:4" x14ac:dyDescent="0.2">
      <c r="D3022" s="421"/>
    </row>
    <row r="3023" spans="4:4" x14ac:dyDescent="0.2">
      <c r="D3023" s="421"/>
    </row>
    <row r="3024" spans="4:4" x14ac:dyDescent="0.2">
      <c r="D3024" s="421"/>
    </row>
    <row r="3025" spans="4:4" x14ac:dyDescent="0.2">
      <c r="D3025" s="421"/>
    </row>
    <row r="3026" spans="4:4" x14ac:dyDescent="0.2">
      <c r="D3026" s="421"/>
    </row>
    <row r="3027" spans="4:4" x14ac:dyDescent="0.2">
      <c r="D3027" s="421"/>
    </row>
    <row r="3028" spans="4:4" x14ac:dyDescent="0.2">
      <c r="D3028" s="421"/>
    </row>
    <row r="3029" spans="4:4" x14ac:dyDescent="0.2">
      <c r="D3029" s="421"/>
    </row>
    <row r="3030" spans="4:4" x14ac:dyDescent="0.2">
      <c r="D3030" s="421"/>
    </row>
    <row r="3031" spans="4:4" x14ac:dyDescent="0.2">
      <c r="D3031" s="421"/>
    </row>
    <row r="3032" spans="4:4" x14ac:dyDescent="0.2">
      <c r="D3032" s="421"/>
    </row>
    <row r="3033" spans="4:4" x14ac:dyDescent="0.2">
      <c r="D3033" s="421"/>
    </row>
    <row r="3034" spans="4:4" x14ac:dyDescent="0.2">
      <c r="D3034" s="421"/>
    </row>
    <row r="3035" spans="4:4" x14ac:dyDescent="0.2">
      <c r="D3035" s="421"/>
    </row>
    <row r="3036" spans="4:4" x14ac:dyDescent="0.2">
      <c r="D3036" s="421"/>
    </row>
    <row r="3037" spans="4:4" x14ac:dyDescent="0.2">
      <c r="D3037" s="421"/>
    </row>
    <row r="3038" spans="4:4" x14ac:dyDescent="0.2">
      <c r="D3038" s="421"/>
    </row>
    <row r="3039" spans="4:4" x14ac:dyDescent="0.2">
      <c r="D3039" s="421"/>
    </row>
    <row r="3040" spans="4:4" x14ac:dyDescent="0.2">
      <c r="D3040" s="421"/>
    </row>
    <row r="3041" spans="4:4" x14ac:dyDescent="0.2">
      <c r="D3041" s="421"/>
    </row>
    <row r="3042" spans="4:4" x14ac:dyDescent="0.2">
      <c r="D3042" s="421"/>
    </row>
    <row r="3043" spans="4:4" x14ac:dyDescent="0.2">
      <c r="D3043" s="421"/>
    </row>
    <row r="3044" spans="4:4" x14ac:dyDescent="0.2">
      <c r="D3044" s="421"/>
    </row>
    <row r="3045" spans="4:4" x14ac:dyDescent="0.2">
      <c r="D3045" s="421"/>
    </row>
    <row r="3046" spans="4:4" x14ac:dyDescent="0.2">
      <c r="D3046" s="421"/>
    </row>
    <row r="3047" spans="4:4" x14ac:dyDescent="0.2">
      <c r="D3047" s="421"/>
    </row>
    <row r="3048" spans="4:4" x14ac:dyDescent="0.2">
      <c r="D3048" s="421"/>
    </row>
    <row r="3049" spans="4:4" x14ac:dyDescent="0.2">
      <c r="D3049" s="421"/>
    </row>
    <row r="3050" spans="4:4" x14ac:dyDescent="0.2">
      <c r="D3050" s="421"/>
    </row>
    <row r="3051" spans="4:4" x14ac:dyDescent="0.2">
      <c r="D3051" s="421"/>
    </row>
    <row r="3052" spans="4:4" x14ac:dyDescent="0.2">
      <c r="D3052" s="421"/>
    </row>
    <row r="3053" spans="4:4" x14ac:dyDescent="0.2">
      <c r="D3053" s="421"/>
    </row>
    <row r="3054" spans="4:4" x14ac:dyDescent="0.2">
      <c r="D3054" s="421"/>
    </row>
    <row r="3055" spans="4:4" x14ac:dyDescent="0.2">
      <c r="D3055" s="421"/>
    </row>
    <row r="3056" spans="4:4" x14ac:dyDescent="0.2">
      <c r="D3056" s="421"/>
    </row>
    <row r="3057" spans="4:4" x14ac:dyDescent="0.2">
      <c r="D3057" s="421"/>
    </row>
    <row r="3058" spans="4:4" x14ac:dyDescent="0.2">
      <c r="D3058" s="421"/>
    </row>
    <row r="3059" spans="4:4" x14ac:dyDescent="0.2">
      <c r="D3059" s="421"/>
    </row>
    <row r="3060" spans="4:4" x14ac:dyDescent="0.2">
      <c r="D3060" s="421"/>
    </row>
    <row r="3061" spans="4:4" x14ac:dyDescent="0.2">
      <c r="D3061" s="421"/>
    </row>
    <row r="3062" spans="4:4" x14ac:dyDescent="0.2">
      <c r="D3062" s="421"/>
    </row>
    <row r="3063" spans="4:4" x14ac:dyDescent="0.2">
      <c r="D3063" s="421"/>
    </row>
    <row r="3064" spans="4:4" x14ac:dyDescent="0.2">
      <c r="D3064" s="421"/>
    </row>
    <row r="3065" spans="4:4" x14ac:dyDescent="0.2">
      <c r="D3065" s="421"/>
    </row>
    <row r="3066" spans="4:4" x14ac:dyDescent="0.2">
      <c r="D3066" s="421"/>
    </row>
    <row r="3067" spans="4:4" x14ac:dyDescent="0.2">
      <c r="D3067" s="421"/>
    </row>
    <row r="3068" spans="4:4" x14ac:dyDescent="0.2">
      <c r="D3068" s="421"/>
    </row>
    <row r="3069" spans="4:4" x14ac:dyDescent="0.2">
      <c r="D3069" s="421"/>
    </row>
    <row r="3070" spans="4:4" x14ac:dyDescent="0.2">
      <c r="D3070" s="421"/>
    </row>
    <row r="3071" spans="4:4" x14ac:dyDescent="0.2">
      <c r="D3071" s="421"/>
    </row>
    <row r="3072" spans="4:4" x14ac:dyDescent="0.2">
      <c r="D3072" s="421"/>
    </row>
    <row r="3073" spans="4:4" x14ac:dyDescent="0.2">
      <c r="D3073" s="421"/>
    </row>
    <row r="3074" spans="4:4" x14ac:dyDescent="0.2">
      <c r="D3074" s="421"/>
    </row>
    <row r="3075" spans="4:4" x14ac:dyDescent="0.2">
      <c r="D3075" s="421"/>
    </row>
    <row r="3076" spans="4:4" x14ac:dyDescent="0.2">
      <c r="D3076" s="421"/>
    </row>
    <row r="3077" spans="4:4" x14ac:dyDescent="0.2">
      <c r="D3077" s="421"/>
    </row>
    <row r="3078" spans="4:4" x14ac:dyDescent="0.2">
      <c r="D3078" s="421"/>
    </row>
    <row r="3079" spans="4:4" x14ac:dyDescent="0.2">
      <c r="D3079" s="421"/>
    </row>
    <row r="3080" spans="4:4" x14ac:dyDescent="0.2">
      <c r="D3080" s="421"/>
    </row>
    <row r="3081" spans="4:4" x14ac:dyDescent="0.2">
      <c r="D3081" s="421"/>
    </row>
    <row r="3082" spans="4:4" x14ac:dyDescent="0.2">
      <c r="D3082" s="421"/>
    </row>
    <row r="3083" spans="4:4" x14ac:dyDescent="0.2">
      <c r="D3083" s="421"/>
    </row>
    <row r="3084" spans="4:4" x14ac:dyDescent="0.2">
      <c r="D3084" s="421"/>
    </row>
    <row r="3085" spans="4:4" x14ac:dyDescent="0.2">
      <c r="D3085" s="421"/>
    </row>
    <row r="3086" spans="4:4" x14ac:dyDescent="0.2">
      <c r="D3086" s="421"/>
    </row>
    <row r="3087" spans="4:4" x14ac:dyDescent="0.2">
      <c r="D3087" s="421"/>
    </row>
    <row r="3088" spans="4:4" x14ac:dyDescent="0.2">
      <c r="D3088" s="421"/>
    </row>
    <row r="3089" spans="4:4" x14ac:dyDescent="0.2">
      <c r="D3089" s="421"/>
    </row>
    <row r="3090" spans="4:4" x14ac:dyDescent="0.2">
      <c r="D3090" s="421"/>
    </row>
    <row r="3091" spans="4:4" x14ac:dyDescent="0.2">
      <c r="D3091" s="421"/>
    </row>
    <row r="3092" spans="4:4" x14ac:dyDescent="0.2">
      <c r="D3092" s="421"/>
    </row>
    <row r="3093" spans="4:4" x14ac:dyDescent="0.2">
      <c r="D3093" s="421"/>
    </row>
    <row r="3094" spans="4:4" x14ac:dyDescent="0.2">
      <c r="D3094" s="421"/>
    </row>
    <row r="3095" spans="4:4" x14ac:dyDescent="0.2">
      <c r="D3095" s="421"/>
    </row>
    <row r="3096" spans="4:4" x14ac:dyDescent="0.2">
      <c r="D3096" s="421"/>
    </row>
    <row r="3097" spans="4:4" x14ac:dyDescent="0.2">
      <c r="D3097" s="421"/>
    </row>
    <row r="3098" spans="4:4" x14ac:dyDescent="0.2">
      <c r="D3098" s="421"/>
    </row>
    <row r="3099" spans="4:4" x14ac:dyDescent="0.2">
      <c r="D3099" s="421"/>
    </row>
    <row r="3100" spans="4:4" x14ac:dyDescent="0.2">
      <c r="D3100" s="421"/>
    </row>
    <row r="3101" spans="4:4" x14ac:dyDescent="0.2">
      <c r="D3101" s="421"/>
    </row>
    <row r="3102" spans="4:4" x14ac:dyDescent="0.2">
      <c r="D3102" s="421"/>
    </row>
    <row r="3103" spans="4:4" x14ac:dyDescent="0.2">
      <c r="D3103" s="421"/>
    </row>
    <row r="3104" spans="4:4" x14ac:dyDescent="0.2">
      <c r="D3104" s="421"/>
    </row>
    <row r="3105" spans="4:4" x14ac:dyDescent="0.2">
      <c r="D3105" s="421"/>
    </row>
    <row r="3106" spans="4:4" x14ac:dyDescent="0.2">
      <c r="D3106" s="421"/>
    </row>
    <row r="3107" spans="4:4" x14ac:dyDescent="0.2">
      <c r="D3107" s="421"/>
    </row>
    <row r="3108" spans="4:4" x14ac:dyDescent="0.2">
      <c r="D3108" s="421"/>
    </row>
    <row r="3109" spans="4:4" x14ac:dyDescent="0.2">
      <c r="D3109" s="421"/>
    </row>
    <row r="3110" spans="4:4" x14ac:dyDescent="0.2">
      <c r="D3110" s="421"/>
    </row>
    <row r="3111" spans="4:4" x14ac:dyDescent="0.2">
      <c r="D3111" s="421"/>
    </row>
    <row r="3112" spans="4:4" x14ac:dyDescent="0.2">
      <c r="D3112" s="421"/>
    </row>
    <row r="3113" spans="4:4" x14ac:dyDescent="0.2">
      <c r="D3113" s="421"/>
    </row>
    <row r="3114" spans="4:4" x14ac:dyDescent="0.2">
      <c r="D3114" s="421"/>
    </row>
    <row r="3115" spans="4:4" x14ac:dyDescent="0.2">
      <c r="D3115" s="421"/>
    </row>
    <row r="3116" spans="4:4" x14ac:dyDescent="0.2">
      <c r="D3116" s="421"/>
    </row>
    <row r="3117" spans="4:4" x14ac:dyDescent="0.2">
      <c r="D3117" s="421"/>
    </row>
    <row r="3118" spans="4:4" x14ac:dyDescent="0.2">
      <c r="D3118" s="421"/>
    </row>
    <row r="3119" spans="4:4" x14ac:dyDescent="0.2">
      <c r="D3119" s="421"/>
    </row>
    <row r="3120" spans="4:4" x14ac:dyDescent="0.2">
      <c r="D3120" s="421"/>
    </row>
    <row r="3121" spans="4:4" x14ac:dyDescent="0.2">
      <c r="D3121" s="421"/>
    </row>
    <row r="3122" spans="4:4" x14ac:dyDescent="0.2">
      <c r="D3122" s="421"/>
    </row>
    <row r="3123" spans="4:4" x14ac:dyDescent="0.2">
      <c r="D3123" s="421"/>
    </row>
    <row r="3124" spans="4:4" x14ac:dyDescent="0.2">
      <c r="D3124" s="421"/>
    </row>
    <row r="3125" spans="4:4" x14ac:dyDescent="0.2">
      <c r="D3125" s="421"/>
    </row>
    <row r="3126" spans="4:4" x14ac:dyDescent="0.2">
      <c r="D3126" s="421"/>
    </row>
    <row r="3127" spans="4:4" x14ac:dyDescent="0.2">
      <c r="D3127" s="421"/>
    </row>
    <row r="3128" spans="4:4" x14ac:dyDescent="0.2">
      <c r="D3128" s="421"/>
    </row>
    <row r="3129" spans="4:4" x14ac:dyDescent="0.2">
      <c r="D3129" s="421"/>
    </row>
    <row r="3130" spans="4:4" x14ac:dyDescent="0.2">
      <c r="D3130" s="421"/>
    </row>
    <row r="3131" spans="4:4" x14ac:dyDescent="0.2">
      <c r="D3131" s="421"/>
    </row>
    <row r="3132" spans="4:4" x14ac:dyDescent="0.2">
      <c r="D3132" s="421"/>
    </row>
    <row r="3133" spans="4:4" x14ac:dyDescent="0.2">
      <c r="D3133" s="421"/>
    </row>
    <row r="3134" spans="4:4" x14ac:dyDescent="0.2">
      <c r="D3134" s="421"/>
    </row>
    <row r="3135" spans="4:4" x14ac:dyDescent="0.2">
      <c r="D3135" s="421"/>
    </row>
    <row r="3136" spans="4:4" x14ac:dyDescent="0.2">
      <c r="D3136" s="421"/>
    </row>
    <row r="3137" spans="4:4" x14ac:dyDescent="0.2">
      <c r="D3137" s="421"/>
    </row>
    <row r="3138" spans="4:4" x14ac:dyDescent="0.2">
      <c r="D3138" s="421"/>
    </row>
    <row r="3139" spans="4:4" x14ac:dyDescent="0.2">
      <c r="D3139" s="421"/>
    </row>
    <row r="3140" spans="4:4" x14ac:dyDescent="0.2">
      <c r="D3140" s="421"/>
    </row>
    <row r="3141" spans="4:4" x14ac:dyDescent="0.2">
      <c r="D3141" s="421"/>
    </row>
    <row r="3142" spans="4:4" x14ac:dyDescent="0.2">
      <c r="D3142" s="421"/>
    </row>
    <row r="3143" spans="4:4" x14ac:dyDescent="0.2">
      <c r="D3143" s="421"/>
    </row>
    <row r="3144" spans="4:4" x14ac:dyDescent="0.2">
      <c r="D3144" s="421"/>
    </row>
    <row r="3145" spans="4:4" x14ac:dyDescent="0.2">
      <c r="D3145" s="421"/>
    </row>
    <row r="3146" spans="4:4" x14ac:dyDescent="0.2">
      <c r="D3146" s="421"/>
    </row>
    <row r="3147" spans="4:4" x14ac:dyDescent="0.2">
      <c r="D3147" s="421"/>
    </row>
    <row r="3148" spans="4:4" x14ac:dyDescent="0.2">
      <c r="D3148" s="421"/>
    </row>
    <row r="3149" spans="4:4" x14ac:dyDescent="0.2">
      <c r="D3149" s="421"/>
    </row>
    <row r="3150" spans="4:4" x14ac:dyDescent="0.2">
      <c r="D3150" s="421"/>
    </row>
    <row r="3151" spans="4:4" x14ac:dyDescent="0.2">
      <c r="D3151" s="421"/>
    </row>
    <row r="3152" spans="4:4" x14ac:dyDescent="0.2">
      <c r="D3152" s="421"/>
    </row>
    <row r="3153" spans="4:4" x14ac:dyDescent="0.2">
      <c r="D3153" s="421"/>
    </row>
    <row r="3154" spans="4:4" x14ac:dyDescent="0.2">
      <c r="D3154" s="421"/>
    </row>
    <row r="3155" spans="4:4" x14ac:dyDescent="0.2">
      <c r="D3155" s="421"/>
    </row>
    <row r="3156" spans="4:4" x14ac:dyDescent="0.2">
      <c r="D3156" s="421"/>
    </row>
    <row r="3157" spans="4:4" x14ac:dyDescent="0.2">
      <c r="D3157" s="421"/>
    </row>
    <row r="3158" spans="4:4" x14ac:dyDescent="0.2">
      <c r="D3158" s="421"/>
    </row>
    <row r="3159" spans="4:4" x14ac:dyDescent="0.2">
      <c r="D3159" s="421"/>
    </row>
    <row r="3160" spans="4:4" x14ac:dyDescent="0.2">
      <c r="D3160" s="421"/>
    </row>
    <row r="3161" spans="4:4" x14ac:dyDescent="0.2">
      <c r="D3161" s="421"/>
    </row>
    <row r="3162" spans="4:4" x14ac:dyDescent="0.2">
      <c r="D3162" s="421"/>
    </row>
    <row r="3163" spans="4:4" x14ac:dyDescent="0.2">
      <c r="D3163" s="421"/>
    </row>
    <row r="3164" spans="4:4" x14ac:dyDescent="0.2">
      <c r="D3164" s="421"/>
    </row>
    <row r="3165" spans="4:4" x14ac:dyDescent="0.2">
      <c r="D3165" s="421"/>
    </row>
    <row r="3166" spans="4:4" x14ac:dyDescent="0.2">
      <c r="D3166" s="421"/>
    </row>
    <row r="3167" spans="4:4" x14ac:dyDescent="0.2">
      <c r="D3167" s="421"/>
    </row>
    <row r="3168" spans="4:4" x14ac:dyDescent="0.2">
      <c r="D3168" s="421"/>
    </row>
    <row r="3169" spans="4:4" x14ac:dyDescent="0.2">
      <c r="D3169" s="421"/>
    </row>
    <row r="3170" spans="4:4" x14ac:dyDescent="0.2">
      <c r="D3170" s="421"/>
    </row>
    <row r="3171" spans="4:4" x14ac:dyDescent="0.2">
      <c r="D3171" s="421"/>
    </row>
    <row r="3172" spans="4:4" x14ac:dyDescent="0.2">
      <c r="D3172" s="421"/>
    </row>
    <row r="3173" spans="4:4" x14ac:dyDescent="0.2">
      <c r="D3173" s="421"/>
    </row>
    <row r="3174" spans="4:4" x14ac:dyDescent="0.2">
      <c r="D3174" s="421"/>
    </row>
    <row r="3175" spans="4:4" x14ac:dyDescent="0.2">
      <c r="D3175" s="421"/>
    </row>
    <row r="3176" spans="4:4" x14ac:dyDescent="0.2">
      <c r="D3176" s="421"/>
    </row>
    <row r="3177" spans="4:4" x14ac:dyDescent="0.2">
      <c r="D3177" s="421"/>
    </row>
    <row r="3178" spans="4:4" x14ac:dyDescent="0.2">
      <c r="D3178" s="421"/>
    </row>
    <row r="3179" spans="4:4" x14ac:dyDescent="0.2">
      <c r="D3179" s="421"/>
    </row>
    <row r="3180" spans="4:4" x14ac:dyDescent="0.2">
      <c r="D3180" s="421"/>
    </row>
    <row r="3181" spans="4:4" x14ac:dyDescent="0.2">
      <c r="D3181" s="421"/>
    </row>
    <row r="3182" spans="4:4" x14ac:dyDescent="0.2">
      <c r="D3182" s="421"/>
    </row>
    <row r="3183" spans="4:4" x14ac:dyDescent="0.2">
      <c r="D3183" s="421"/>
    </row>
    <row r="3184" spans="4:4" x14ac:dyDescent="0.2">
      <c r="D3184" s="421"/>
    </row>
    <row r="3185" spans="4:4" x14ac:dyDescent="0.2">
      <c r="D3185" s="421"/>
    </row>
    <row r="3186" spans="4:4" x14ac:dyDescent="0.2">
      <c r="D3186" s="421"/>
    </row>
    <row r="3187" spans="4:4" x14ac:dyDescent="0.2">
      <c r="D3187" s="421"/>
    </row>
    <row r="3188" spans="4:4" x14ac:dyDescent="0.2">
      <c r="D3188" s="421"/>
    </row>
    <row r="3189" spans="4:4" x14ac:dyDescent="0.2">
      <c r="D3189" s="421"/>
    </row>
    <row r="3190" spans="4:4" x14ac:dyDescent="0.2">
      <c r="D3190" s="421"/>
    </row>
    <row r="3191" spans="4:4" x14ac:dyDescent="0.2">
      <c r="D3191" s="421"/>
    </row>
    <row r="3192" spans="4:4" x14ac:dyDescent="0.2">
      <c r="D3192" s="421"/>
    </row>
    <row r="3193" spans="4:4" x14ac:dyDescent="0.2">
      <c r="D3193" s="421"/>
    </row>
    <row r="3194" spans="4:4" x14ac:dyDescent="0.2">
      <c r="D3194" s="421"/>
    </row>
    <row r="3195" spans="4:4" x14ac:dyDescent="0.2">
      <c r="D3195" s="421"/>
    </row>
    <row r="3196" spans="4:4" x14ac:dyDescent="0.2">
      <c r="D3196" s="421"/>
    </row>
    <row r="3197" spans="4:4" x14ac:dyDescent="0.2">
      <c r="D3197" s="421"/>
    </row>
    <row r="3198" spans="4:4" x14ac:dyDescent="0.2">
      <c r="D3198" s="421"/>
    </row>
    <row r="3199" spans="4:4" x14ac:dyDescent="0.2">
      <c r="D3199" s="421"/>
    </row>
    <row r="3200" spans="4:4" x14ac:dyDescent="0.2">
      <c r="D3200" s="421"/>
    </row>
    <row r="3201" spans="4:4" x14ac:dyDescent="0.2">
      <c r="D3201" s="421"/>
    </row>
    <row r="3202" spans="4:4" x14ac:dyDescent="0.2">
      <c r="D3202" s="421"/>
    </row>
    <row r="3203" spans="4:4" x14ac:dyDescent="0.2">
      <c r="D3203" s="421"/>
    </row>
    <row r="3204" spans="4:4" x14ac:dyDescent="0.2">
      <c r="D3204" s="421"/>
    </row>
    <row r="3205" spans="4:4" x14ac:dyDescent="0.2">
      <c r="D3205" s="421"/>
    </row>
    <row r="3206" spans="4:4" x14ac:dyDescent="0.2">
      <c r="D3206" s="421"/>
    </row>
    <row r="3207" spans="4:4" x14ac:dyDescent="0.2">
      <c r="D3207" s="421"/>
    </row>
    <row r="3208" spans="4:4" x14ac:dyDescent="0.2">
      <c r="D3208" s="421"/>
    </row>
    <row r="3209" spans="4:4" x14ac:dyDescent="0.2">
      <c r="D3209" s="421"/>
    </row>
    <row r="3210" spans="4:4" x14ac:dyDescent="0.2">
      <c r="D3210" s="421"/>
    </row>
    <row r="3211" spans="4:4" x14ac:dyDescent="0.2">
      <c r="D3211" s="421"/>
    </row>
    <row r="3212" spans="4:4" x14ac:dyDescent="0.2">
      <c r="D3212" s="421"/>
    </row>
    <row r="3213" spans="4:4" x14ac:dyDescent="0.2">
      <c r="D3213" s="421"/>
    </row>
    <row r="3214" spans="4:4" x14ac:dyDescent="0.2">
      <c r="D3214" s="421"/>
    </row>
    <row r="3215" spans="4:4" x14ac:dyDescent="0.2">
      <c r="D3215" s="421"/>
    </row>
    <row r="3216" spans="4:4" x14ac:dyDescent="0.2">
      <c r="D3216" s="421"/>
    </row>
    <row r="3217" spans="4:4" x14ac:dyDescent="0.2">
      <c r="D3217" s="421"/>
    </row>
    <row r="3218" spans="4:4" x14ac:dyDescent="0.2">
      <c r="D3218" s="421"/>
    </row>
    <row r="3219" spans="4:4" x14ac:dyDescent="0.2">
      <c r="D3219" s="421"/>
    </row>
    <row r="3220" spans="4:4" x14ac:dyDescent="0.2">
      <c r="D3220" s="421"/>
    </row>
    <row r="3221" spans="4:4" x14ac:dyDescent="0.2">
      <c r="D3221" s="421"/>
    </row>
    <row r="3222" spans="4:4" x14ac:dyDescent="0.2">
      <c r="D3222" s="421"/>
    </row>
    <row r="3223" spans="4:4" x14ac:dyDescent="0.2">
      <c r="D3223" s="421"/>
    </row>
    <row r="3224" spans="4:4" x14ac:dyDescent="0.2">
      <c r="D3224" s="421"/>
    </row>
    <row r="3225" spans="4:4" x14ac:dyDescent="0.2">
      <c r="D3225" s="421"/>
    </row>
    <row r="3226" spans="4:4" x14ac:dyDescent="0.2">
      <c r="D3226" s="421"/>
    </row>
    <row r="3227" spans="4:4" x14ac:dyDescent="0.2">
      <c r="D3227" s="421"/>
    </row>
    <row r="3228" spans="4:4" x14ac:dyDescent="0.2">
      <c r="D3228" s="421"/>
    </row>
    <row r="3229" spans="4:4" x14ac:dyDescent="0.2">
      <c r="D3229" s="421"/>
    </row>
    <row r="3230" spans="4:4" x14ac:dyDescent="0.2">
      <c r="D3230" s="421"/>
    </row>
    <row r="3231" spans="4:4" x14ac:dyDescent="0.2">
      <c r="D3231" s="421"/>
    </row>
    <row r="3232" spans="4:4" x14ac:dyDescent="0.2">
      <c r="D3232" s="421"/>
    </row>
    <row r="3233" spans="4:4" x14ac:dyDescent="0.2">
      <c r="D3233" s="421"/>
    </row>
    <row r="3234" spans="4:4" x14ac:dyDescent="0.2">
      <c r="D3234" s="421"/>
    </row>
    <row r="3235" spans="4:4" x14ac:dyDescent="0.2">
      <c r="D3235" s="421"/>
    </row>
    <row r="3236" spans="4:4" x14ac:dyDescent="0.2">
      <c r="D3236" s="421"/>
    </row>
    <row r="3237" spans="4:4" x14ac:dyDescent="0.2">
      <c r="D3237" s="421"/>
    </row>
    <row r="3238" spans="4:4" x14ac:dyDescent="0.2">
      <c r="D3238" s="421"/>
    </row>
    <row r="3239" spans="4:4" x14ac:dyDescent="0.2">
      <c r="D3239" s="421"/>
    </row>
    <row r="3240" spans="4:4" x14ac:dyDescent="0.2">
      <c r="D3240" s="421"/>
    </row>
    <row r="3241" spans="4:4" x14ac:dyDescent="0.2">
      <c r="D3241" s="421"/>
    </row>
    <row r="3242" spans="4:4" x14ac:dyDescent="0.2">
      <c r="D3242" s="421"/>
    </row>
    <row r="3243" spans="4:4" x14ac:dyDescent="0.2">
      <c r="D3243" s="421"/>
    </row>
    <row r="3244" spans="4:4" x14ac:dyDescent="0.2">
      <c r="D3244" s="421"/>
    </row>
    <row r="3245" spans="4:4" x14ac:dyDescent="0.2">
      <c r="D3245" s="421"/>
    </row>
    <row r="3246" spans="4:4" x14ac:dyDescent="0.2">
      <c r="D3246" s="421"/>
    </row>
    <row r="3247" spans="4:4" x14ac:dyDescent="0.2">
      <c r="D3247" s="421"/>
    </row>
    <row r="3248" spans="4:4" x14ac:dyDescent="0.2">
      <c r="D3248" s="421"/>
    </row>
    <row r="3249" spans="4:4" x14ac:dyDescent="0.2">
      <c r="D3249" s="421"/>
    </row>
    <row r="3250" spans="4:4" x14ac:dyDescent="0.2">
      <c r="D3250" s="421"/>
    </row>
    <row r="3251" spans="4:4" x14ac:dyDescent="0.2">
      <c r="D3251" s="421"/>
    </row>
    <row r="3252" spans="4:4" x14ac:dyDescent="0.2">
      <c r="D3252" s="421"/>
    </row>
    <row r="3253" spans="4:4" x14ac:dyDescent="0.2">
      <c r="D3253" s="421"/>
    </row>
    <row r="3254" spans="4:4" x14ac:dyDescent="0.2">
      <c r="D3254" s="421"/>
    </row>
    <row r="3255" spans="4:4" x14ac:dyDescent="0.2">
      <c r="D3255" s="421"/>
    </row>
    <row r="3256" spans="4:4" x14ac:dyDescent="0.2">
      <c r="D3256" s="421"/>
    </row>
    <row r="3257" spans="4:4" x14ac:dyDescent="0.2">
      <c r="D3257" s="421"/>
    </row>
    <row r="3258" spans="4:4" x14ac:dyDescent="0.2">
      <c r="D3258" s="421"/>
    </row>
    <row r="3259" spans="4:4" x14ac:dyDescent="0.2">
      <c r="D3259" s="421"/>
    </row>
    <row r="3260" spans="4:4" x14ac:dyDescent="0.2">
      <c r="D3260" s="421"/>
    </row>
    <row r="3261" spans="4:4" x14ac:dyDescent="0.2">
      <c r="D3261" s="421"/>
    </row>
    <row r="3262" spans="4:4" x14ac:dyDescent="0.2">
      <c r="D3262" s="421"/>
    </row>
    <row r="3263" spans="4:4" x14ac:dyDescent="0.2">
      <c r="D3263" s="421"/>
    </row>
    <row r="3264" spans="4:4" x14ac:dyDescent="0.2">
      <c r="D3264" s="421"/>
    </row>
    <row r="3265" spans="4:4" x14ac:dyDescent="0.2">
      <c r="D3265" s="421"/>
    </row>
    <row r="3266" spans="4:4" x14ac:dyDescent="0.2">
      <c r="D3266" s="421"/>
    </row>
    <row r="3267" spans="4:4" x14ac:dyDescent="0.2">
      <c r="D3267" s="421"/>
    </row>
    <row r="3268" spans="4:4" x14ac:dyDescent="0.2">
      <c r="D3268" s="421"/>
    </row>
    <row r="3269" spans="4:4" x14ac:dyDescent="0.2">
      <c r="D3269" s="421"/>
    </row>
    <row r="3270" spans="4:4" x14ac:dyDescent="0.2">
      <c r="D3270" s="421"/>
    </row>
    <row r="3271" spans="4:4" x14ac:dyDescent="0.2">
      <c r="D3271" s="421"/>
    </row>
    <row r="3272" spans="4:4" x14ac:dyDescent="0.2">
      <c r="D3272" s="421"/>
    </row>
    <row r="3273" spans="4:4" x14ac:dyDescent="0.2">
      <c r="D3273" s="421"/>
    </row>
    <row r="3274" spans="4:4" x14ac:dyDescent="0.2">
      <c r="D3274" s="421"/>
    </row>
    <row r="3275" spans="4:4" x14ac:dyDescent="0.2">
      <c r="D3275" s="421"/>
    </row>
    <row r="3276" spans="4:4" x14ac:dyDescent="0.2">
      <c r="D3276" s="421"/>
    </row>
    <row r="3277" spans="4:4" x14ac:dyDescent="0.2">
      <c r="D3277" s="421"/>
    </row>
    <row r="3278" spans="4:4" x14ac:dyDescent="0.2">
      <c r="D3278" s="421"/>
    </row>
    <row r="3279" spans="4:4" x14ac:dyDescent="0.2">
      <c r="D3279" s="421"/>
    </row>
    <row r="3280" spans="4:4" x14ac:dyDescent="0.2">
      <c r="D3280" s="421"/>
    </row>
    <row r="3281" spans="4:4" x14ac:dyDescent="0.2">
      <c r="D3281" s="421"/>
    </row>
    <row r="3282" spans="4:4" x14ac:dyDescent="0.2">
      <c r="D3282" s="421"/>
    </row>
    <row r="3283" spans="4:4" x14ac:dyDescent="0.2">
      <c r="D3283" s="421"/>
    </row>
    <row r="3284" spans="4:4" x14ac:dyDescent="0.2">
      <c r="D3284" s="421"/>
    </row>
    <row r="3285" spans="4:4" x14ac:dyDescent="0.2">
      <c r="D3285" s="421"/>
    </row>
    <row r="3286" spans="4:4" x14ac:dyDescent="0.2">
      <c r="D3286" s="421"/>
    </row>
    <row r="3287" spans="4:4" x14ac:dyDescent="0.2">
      <c r="D3287" s="421"/>
    </row>
    <row r="3288" spans="4:4" x14ac:dyDescent="0.2">
      <c r="D3288" s="421"/>
    </row>
    <row r="3289" spans="4:4" x14ac:dyDescent="0.2">
      <c r="D3289" s="421"/>
    </row>
    <row r="3290" spans="4:4" x14ac:dyDescent="0.2">
      <c r="D3290" s="421"/>
    </row>
    <row r="3291" spans="4:4" x14ac:dyDescent="0.2">
      <c r="D3291" s="421"/>
    </row>
    <row r="3292" spans="4:4" x14ac:dyDescent="0.2">
      <c r="D3292" s="421"/>
    </row>
    <row r="3293" spans="4:4" x14ac:dyDescent="0.2">
      <c r="D3293" s="421"/>
    </row>
    <row r="3294" spans="4:4" x14ac:dyDescent="0.2">
      <c r="D3294" s="421"/>
    </row>
    <row r="3295" spans="4:4" x14ac:dyDescent="0.2">
      <c r="D3295" s="421"/>
    </row>
    <row r="3296" spans="4:4" x14ac:dyDescent="0.2">
      <c r="D3296" s="421"/>
    </row>
    <row r="3297" spans="4:4" x14ac:dyDescent="0.2">
      <c r="D3297" s="421"/>
    </row>
    <row r="3298" spans="4:4" x14ac:dyDescent="0.2">
      <c r="D3298" s="421"/>
    </row>
    <row r="3299" spans="4:4" x14ac:dyDescent="0.2">
      <c r="D3299" s="421"/>
    </row>
    <row r="3300" spans="4:4" x14ac:dyDescent="0.2">
      <c r="D3300" s="421"/>
    </row>
    <row r="3301" spans="4:4" x14ac:dyDescent="0.2">
      <c r="D3301" s="421"/>
    </row>
    <row r="3302" spans="4:4" x14ac:dyDescent="0.2">
      <c r="D3302" s="421"/>
    </row>
    <row r="3303" spans="4:4" x14ac:dyDescent="0.2">
      <c r="D3303" s="421"/>
    </row>
    <row r="3304" spans="4:4" x14ac:dyDescent="0.2">
      <c r="D3304" s="421"/>
    </row>
    <row r="3305" spans="4:4" x14ac:dyDescent="0.2">
      <c r="D3305" s="421"/>
    </row>
    <row r="3306" spans="4:4" x14ac:dyDescent="0.2">
      <c r="D3306" s="421"/>
    </row>
    <row r="3307" spans="4:4" x14ac:dyDescent="0.2">
      <c r="D3307" s="421"/>
    </row>
    <row r="3308" spans="4:4" x14ac:dyDescent="0.2">
      <c r="D3308" s="421"/>
    </row>
    <row r="3309" spans="4:4" x14ac:dyDescent="0.2">
      <c r="D3309" s="421"/>
    </row>
    <row r="3310" spans="4:4" x14ac:dyDescent="0.2">
      <c r="D3310" s="421"/>
    </row>
    <row r="3311" spans="4:4" x14ac:dyDescent="0.2">
      <c r="D3311" s="421"/>
    </row>
    <row r="3312" spans="4:4" x14ac:dyDescent="0.2">
      <c r="D3312" s="421"/>
    </row>
    <row r="3313" spans="4:4" x14ac:dyDescent="0.2">
      <c r="D3313" s="421"/>
    </row>
    <row r="3314" spans="4:4" x14ac:dyDescent="0.2">
      <c r="D3314" s="421"/>
    </row>
    <row r="3315" spans="4:4" x14ac:dyDescent="0.2">
      <c r="D3315" s="421"/>
    </row>
    <row r="3316" spans="4:4" x14ac:dyDescent="0.2">
      <c r="D3316" s="421"/>
    </row>
    <row r="3317" spans="4:4" x14ac:dyDescent="0.2">
      <c r="D3317" s="421"/>
    </row>
    <row r="3318" spans="4:4" x14ac:dyDescent="0.2">
      <c r="D3318" s="421"/>
    </row>
    <row r="3319" spans="4:4" x14ac:dyDescent="0.2">
      <c r="D3319" s="421"/>
    </row>
    <row r="3320" spans="4:4" x14ac:dyDescent="0.2">
      <c r="D3320" s="421"/>
    </row>
    <row r="3321" spans="4:4" x14ac:dyDescent="0.2">
      <c r="D3321" s="421"/>
    </row>
    <row r="3322" spans="4:4" x14ac:dyDescent="0.2">
      <c r="D3322" s="421"/>
    </row>
    <row r="3323" spans="4:4" x14ac:dyDescent="0.2">
      <c r="D3323" s="421"/>
    </row>
    <row r="3324" spans="4:4" x14ac:dyDescent="0.2">
      <c r="D3324" s="421"/>
    </row>
    <row r="3325" spans="4:4" x14ac:dyDescent="0.2">
      <c r="D3325" s="421"/>
    </row>
    <row r="3326" spans="4:4" x14ac:dyDescent="0.2">
      <c r="D3326" s="421"/>
    </row>
    <row r="3327" spans="4:4" x14ac:dyDescent="0.2">
      <c r="D3327" s="421"/>
    </row>
    <row r="3328" spans="4:4" x14ac:dyDescent="0.2">
      <c r="D3328" s="421"/>
    </row>
    <row r="3329" spans="4:4" x14ac:dyDescent="0.2">
      <c r="D3329" s="421"/>
    </row>
    <row r="3330" spans="4:4" x14ac:dyDescent="0.2">
      <c r="D3330" s="421"/>
    </row>
    <row r="3331" spans="4:4" x14ac:dyDescent="0.2">
      <c r="D3331" s="421"/>
    </row>
    <row r="3332" spans="4:4" x14ac:dyDescent="0.2">
      <c r="D3332" s="421"/>
    </row>
    <row r="3333" spans="4:4" x14ac:dyDescent="0.2">
      <c r="D3333" s="421"/>
    </row>
    <row r="3334" spans="4:4" x14ac:dyDescent="0.2">
      <c r="D3334" s="421"/>
    </row>
    <row r="3335" spans="4:4" x14ac:dyDescent="0.2">
      <c r="D3335" s="421"/>
    </row>
    <row r="3336" spans="4:4" x14ac:dyDescent="0.2">
      <c r="D3336" s="421"/>
    </row>
    <row r="3337" spans="4:4" x14ac:dyDescent="0.2">
      <c r="D3337" s="421"/>
    </row>
    <row r="3338" spans="4:4" x14ac:dyDescent="0.2">
      <c r="D3338" s="421"/>
    </row>
    <row r="3339" spans="4:4" x14ac:dyDescent="0.2">
      <c r="D3339" s="421"/>
    </row>
    <row r="3340" spans="4:4" x14ac:dyDescent="0.2">
      <c r="D3340" s="421"/>
    </row>
    <row r="3341" spans="4:4" x14ac:dyDescent="0.2">
      <c r="D3341" s="421"/>
    </row>
    <row r="3342" spans="4:4" x14ac:dyDescent="0.2">
      <c r="D3342" s="421"/>
    </row>
    <row r="3343" spans="4:4" x14ac:dyDescent="0.2">
      <c r="D3343" s="421"/>
    </row>
    <row r="3344" spans="4:4" x14ac:dyDescent="0.2">
      <c r="D3344" s="421"/>
    </row>
    <row r="3345" spans="4:4" x14ac:dyDescent="0.2">
      <c r="D3345" s="421"/>
    </row>
    <row r="3346" spans="4:4" x14ac:dyDescent="0.2">
      <c r="D3346" s="421"/>
    </row>
    <row r="3347" spans="4:4" x14ac:dyDescent="0.2">
      <c r="D3347" s="421"/>
    </row>
    <row r="3348" spans="4:4" x14ac:dyDescent="0.2">
      <c r="D3348" s="421"/>
    </row>
    <row r="3349" spans="4:4" x14ac:dyDescent="0.2">
      <c r="D3349" s="421"/>
    </row>
    <row r="3350" spans="4:4" x14ac:dyDescent="0.2">
      <c r="D3350" s="421"/>
    </row>
    <row r="3351" spans="4:4" x14ac:dyDescent="0.2">
      <c r="D3351" s="421"/>
    </row>
    <row r="3352" spans="4:4" x14ac:dyDescent="0.2">
      <c r="D3352" s="421"/>
    </row>
    <row r="3353" spans="4:4" x14ac:dyDescent="0.2">
      <c r="D3353" s="421"/>
    </row>
    <row r="3354" spans="4:4" x14ac:dyDescent="0.2">
      <c r="D3354" s="421"/>
    </row>
    <row r="3355" spans="4:4" x14ac:dyDescent="0.2">
      <c r="D3355" s="421"/>
    </row>
    <row r="3356" spans="4:4" x14ac:dyDescent="0.2">
      <c r="D3356" s="421"/>
    </row>
    <row r="3357" spans="4:4" x14ac:dyDescent="0.2">
      <c r="D3357" s="421"/>
    </row>
    <row r="3358" spans="4:4" x14ac:dyDescent="0.2">
      <c r="D3358" s="421"/>
    </row>
    <row r="3359" spans="4:4" x14ac:dyDescent="0.2">
      <c r="D3359" s="421"/>
    </row>
    <row r="3360" spans="4:4" x14ac:dyDescent="0.2">
      <c r="D3360" s="421"/>
    </row>
    <row r="3361" spans="4:4" x14ac:dyDescent="0.2">
      <c r="D3361" s="421"/>
    </row>
    <row r="3362" spans="4:4" x14ac:dyDescent="0.2">
      <c r="D3362" s="421"/>
    </row>
    <row r="3363" spans="4:4" x14ac:dyDescent="0.2">
      <c r="D3363" s="421"/>
    </row>
    <row r="3364" spans="4:4" x14ac:dyDescent="0.2">
      <c r="D3364" s="421"/>
    </row>
    <row r="3365" spans="4:4" x14ac:dyDescent="0.2">
      <c r="D3365" s="421"/>
    </row>
    <row r="3366" spans="4:4" x14ac:dyDescent="0.2">
      <c r="D3366" s="421"/>
    </row>
    <row r="3367" spans="4:4" x14ac:dyDescent="0.2">
      <c r="D3367" s="421"/>
    </row>
    <row r="3368" spans="4:4" x14ac:dyDescent="0.2">
      <c r="D3368" s="421"/>
    </row>
    <row r="3369" spans="4:4" x14ac:dyDescent="0.2">
      <c r="D3369" s="421"/>
    </row>
    <row r="3370" spans="4:4" x14ac:dyDescent="0.2">
      <c r="D3370" s="421"/>
    </row>
    <row r="3371" spans="4:4" x14ac:dyDescent="0.2">
      <c r="D3371" s="421"/>
    </row>
    <row r="3372" spans="4:4" x14ac:dyDescent="0.2">
      <c r="D3372" s="421"/>
    </row>
    <row r="3373" spans="4:4" x14ac:dyDescent="0.2">
      <c r="D3373" s="421"/>
    </row>
    <row r="3374" spans="4:4" x14ac:dyDescent="0.2">
      <c r="D3374" s="421"/>
    </row>
    <row r="3375" spans="4:4" x14ac:dyDescent="0.2">
      <c r="D3375" s="421"/>
    </row>
    <row r="3376" spans="4:4" x14ac:dyDescent="0.2">
      <c r="D3376" s="421"/>
    </row>
    <row r="3377" spans="4:4" x14ac:dyDescent="0.2">
      <c r="D3377" s="421"/>
    </row>
    <row r="3378" spans="4:4" x14ac:dyDescent="0.2">
      <c r="D3378" s="421"/>
    </row>
    <row r="3379" spans="4:4" x14ac:dyDescent="0.2">
      <c r="D3379" s="421"/>
    </row>
    <row r="3380" spans="4:4" x14ac:dyDescent="0.2">
      <c r="D3380" s="421"/>
    </row>
    <row r="3381" spans="4:4" x14ac:dyDescent="0.2">
      <c r="D3381" s="421"/>
    </row>
    <row r="3382" spans="4:4" x14ac:dyDescent="0.2">
      <c r="D3382" s="421"/>
    </row>
    <row r="3383" spans="4:4" x14ac:dyDescent="0.2">
      <c r="D3383" s="421"/>
    </row>
    <row r="3384" spans="4:4" x14ac:dyDescent="0.2">
      <c r="D3384" s="421"/>
    </row>
    <row r="3385" spans="4:4" x14ac:dyDescent="0.2">
      <c r="D3385" s="421"/>
    </row>
    <row r="3386" spans="4:4" x14ac:dyDescent="0.2">
      <c r="D3386" s="421"/>
    </row>
    <row r="3387" spans="4:4" x14ac:dyDescent="0.2">
      <c r="D3387" s="421"/>
    </row>
    <row r="3388" spans="4:4" x14ac:dyDescent="0.2">
      <c r="D3388" s="421"/>
    </row>
    <row r="3389" spans="4:4" x14ac:dyDescent="0.2">
      <c r="D3389" s="421"/>
    </row>
    <row r="3390" spans="4:4" x14ac:dyDescent="0.2">
      <c r="D3390" s="421"/>
    </row>
    <row r="3391" spans="4:4" x14ac:dyDescent="0.2">
      <c r="D3391" s="421"/>
    </row>
    <row r="3392" spans="4:4" x14ac:dyDescent="0.2">
      <c r="D3392" s="421"/>
    </row>
    <row r="3393" spans="4:4" x14ac:dyDescent="0.2">
      <c r="D3393" s="421"/>
    </row>
    <row r="3394" spans="4:4" x14ac:dyDescent="0.2">
      <c r="D3394" s="421"/>
    </row>
    <row r="3395" spans="4:4" x14ac:dyDescent="0.2">
      <c r="D3395" s="421"/>
    </row>
    <row r="3396" spans="4:4" x14ac:dyDescent="0.2">
      <c r="D3396" s="421"/>
    </row>
    <row r="3397" spans="4:4" x14ac:dyDescent="0.2">
      <c r="D3397" s="421"/>
    </row>
    <row r="3398" spans="4:4" x14ac:dyDescent="0.2">
      <c r="D3398" s="421"/>
    </row>
    <row r="3399" spans="4:4" x14ac:dyDescent="0.2">
      <c r="D3399" s="421"/>
    </row>
    <row r="3400" spans="4:4" x14ac:dyDescent="0.2">
      <c r="D3400" s="421"/>
    </row>
    <row r="3401" spans="4:4" x14ac:dyDescent="0.2">
      <c r="D3401" s="421"/>
    </row>
    <row r="3402" spans="4:4" x14ac:dyDescent="0.2">
      <c r="D3402" s="421"/>
    </row>
    <row r="3403" spans="4:4" x14ac:dyDescent="0.2">
      <c r="D3403" s="421"/>
    </row>
    <row r="3404" spans="4:4" x14ac:dyDescent="0.2">
      <c r="D3404" s="421"/>
    </row>
    <row r="3405" spans="4:4" x14ac:dyDescent="0.2">
      <c r="D3405" s="421"/>
    </row>
    <row r="3406" spans="4:4" x14ac:dyDescent="0.2">
      <c r="D3406" s="421"/>
    </row>
    <row r="3407" spans="4:4" x14ac:dyDescent="0.2">
      <c r="D3407" s="421"/>
    </row>
    <row r="3408" spans="4:4" x14ac:dyDescent="0.2">
      <c r="D3408" s="421"/>
    </row>
    <row r="3409" spans="4:4" x14ac:dyDescent="0.2">
      <c r="D3409" s="421"/>
    </row>
    <row r="3410" spans="4:4" x14ac:dyDescent="0.2">
      <c r="D3410" s="421"/>
    </row>
    <row r="3411" spans="4:4" x14ac:dyDescent="0.2">
      <c r="D3411" s="421"/>
    </row>
    <row r="3412" spans="4:4" x14ac:dyDescent="0.2">
      <c r="D3412" s="421"/>
    </row>
    <row r="3413" spans="4:4" x14ac:dyDescent="0.2">
      <c r="D3413" s="421"/>
    </row>
    <row r="3414" spans="4:4" x14ac:dyDescent="0.2">
      <c r="D3414" s="421"/>
    </row>
    <row r="3415" spans="4:4" x14ac:dyDescent="0.2">
      <c r="D3415" s="421"/>
    </row>
    <row r="3416" spans="4:4" x14ac:dyDescent="0.2">
      <c r="D3416" s="421"/>
    </row>
    <row r="3417" spans="4:4" x14ac:dyDescent="0.2">
      <c r="D3417" s="421"/>
    </row>
    <row r="3418" spans="4:4" x14ac:dyDescent="0.2">
      <c r="D3418" s="421"/>
    </row>
    <row r="3419" spans="4:4" x14ac:dyDescent="0.2">
      <c r="D3419" s="421"/>
    </row>
    <row r="3420" spans="4:4" x14ac:dyDescent="0.2">
      <c r="D3420" s="421"/>
    </row>
    <row r="3421" spans="4:4" x14ac:dyDescent="0.2">
      <c r="D3421" s="421"/>
    </row>
    <row r="3422" spans="4:4" x14ac:dyDescent="0.2">
      <c r="D3422" s="421"/>
    </row>
    <row r="3423" spans="4:4" x14ac:dyDescent="0.2">
      <c r="D3423" s="421"/>
    </row>
    <row r="3424" spans="4:4" x14ac:dyDescent="0.2">
      <c r="D3424" s="421"/>
    </row>
    <row r="3425" spans="4:4" x14ac:dyDescent="0.2">
      <c r="D3425" s="421"/>
    </row>
    <row r="3426" spans="4:4" x14ac:dyDescent="0.2">
      <c r="D3426" s="421"/>
    </row>
    <row r="3427" spans="4:4" x14ac:dyDescent="0.2">
      <c r="D3427" s="421"/>
    </row>
    <row r="3428" spans="4:4" x14ac:dyDescent="0.2">
      <c r="D3428" s="421"/>
    </row>
    <row r="3429" spans="4:4" x14ac:dyDescent="0.2">
      <c r="D3429" s="421"/>
    </row>
    <row r="3430" spans="4:4" x14ac:dyDescent="0.2">
      <c r="D3430" s="421"/>
    </row>
    <row r="3431" spans="4:4" x14ac:dyDescent="0.2">
      <c r="D3431" s="421"/>
    </row>
    <row r="3432" spans="4:4" x14ac:dyDescent="0.2">
      <c r="D3432" s="421"/>
    </row>
    <row r="3433" spans="4:4" x14ac:dyDescent="0.2">
      <c r="D3433" s="421"/>
    </row>
    <row r="3434" spans="4:4" x14ac:dyDescent="0.2">
      <c r="D3434" s="421"/>
    </row>
    <row r="3435" spans="4:4" x14ac:dyDescent="0.2">
      <c r="D3435" s="421"/>
    </row>
    <row r="3436" spans="4:4" x14ac:dyDescent="0.2">
      <c r="D3436" s="421"/>
    </row>
    <row r="3437" spans="4:4" x14ac:dyDescent="0.2">
      <c r="D3437" s="421"/>
    </row>
    <row r="3438" spans="4:4" x14ac:dyDescent="0.2">
      <c r="D3438" s="421"/>
    </row>
    <row r="3439" spans="4:4" x14ac:dyDescent="0.2">
      <c r="D3439" s="421"/>
    </row>
    <row r="3440" spans="4:4" x14ac:dyDescent="0.2">
      <c r="D3440" s="421"/>
    </row>
    <row r="3441" spans="4:4" x14ac:dyDescent="0.2">
      <c r="D3441" s="421"/>
    </row>
    <row r="3442" spans="4:4" x14ac:dyDescent="0.2">
      <c r="D3442" s="421"/>
    </row>
    <row r="3443" spans="4:4" x14ac:dyDescent="0.2">
      <c r="D3443" s="421"/>
    </row>
    <row r="3444" spans="4:4" x14ac:dyDescent="0.2">
      <c r="D3444" s="421"/>
    </row>
    <row r="3445" spans="4:4" x14ac:dyDescent="0.2">
      <c r="D3445" s="421"/>
    </row>
    <row r="3446" spans="4:4" x14ac:dyDescent="0.2">
      <c r="D3446" s="421"/>
    </row>
    <row r="3447" spans="4:4" x14ac:dyDescent="0.2">
      <c r="D3447" s="421"/>
    </row>
    <row r="3448" spans="4:4" x14ac:dyDescent="0.2">
      <c r="D3448" s="421"/>
    </row>
    <row r="3449" spans="4:4" x14ac:dyDescent="0.2">
      <c r="D3449" s="421"/>
    </row>
    <row r="3450" spans="4:4" x14ac:dyDescent="0.2">
      <c r="D3450" s="421"/>
    </row>
    <row r="3451" spans="4:4" x14ac:dyDescent="0.2">
      <c r="D3451" s="421"/>
    </row>
    <row r="3452" spans="4:4" x14ac:dyDescent="0.2">
      <c r="D3452" s="421"/>
    </row>
    <row r="3453" spans="4:4" x14ac:dyDescent="0.2">
      <c r="D3453" s="421"/>
    </row>
    <row r="3454" spans="4:4" x14ac:dyDescent="0.2">
      <c r="D3454" s="421"/>
    </row>
    <row r="3455" spans="4:4" x14ac:dyDescent="0.2">
      <c r="D3455" s="421"/>
    </row>
    <row r="3456" spans="4:4" x14ac:dyDescent="0.2">
      <c r="D3456" s="421"/>
    </row>
    <row r="3457" spans="4:4" x14ac:dyDescent="0.2">
      <c r="D3457" s="421"/>
    </row>
    <row r="3458" spans="4:4" x14ac:dyDescent="0.2">
      <c r="D3458" s="421"/>
    </row>
    <row r="3459" spans="4:4" x14ac:dyDescent="0.2">
      <c r="D3459" s="421"/>
    </row>
    <row r="3460" spans="4:4" x14ac:dyDescent="0.2">
      <c r="D3460" s="421"/>
    </row>
    <row r="3461" spans="4:4" x14ac:dyDescent="0.2">
      <c r="D3461" s="421"/>
    </row>
    <row r="3462" spans="4:4" x14ac:dyDescent="0.2">
      <c r="D3462" s="421"/>
    </row>
    <row r="3463" spans="4:4" x14ac:dyDescent="0.2">
      <c r="D3463" s="421"/>
    </row>
    <row r="3464" spans="4:4" x14ac:dyDescent="0.2">
      <c r="D3464" s="421"/>
    </row>
    <row r="3465" spans="4:4" x14ac:dyDescent="0.2">
      <c r="D3465" s="421"/>
    </row>
    <row r="3466" spans="4:4" x14ac:dyDescent="0.2">
      <c r="D3466" s="421"/>
    </row>
    <row r="3467" spans="4:4" x14ac:dyDescent="0.2">
      <c r="D3467" s="421"/>
    </row>
    <row r="3468" spans="4:4" x14ac:dyDescent="0.2">
      <c r="D3468" s="421"/>
    </row>
    <row r="3469" spans="4:4" x14ac:dyDescent="0.2">
      <c r="D3469" s="421"/>
    </row>
    <row r="3470" spans="4:4" x14ac:dyDescent="0.2">
      <c r="D3470" s="421"/>
    </row>
    <row r="3471" spans="4:4" x14ac:dyDescent="0.2">
      <c r="D3471" s="421"/>
    </row>
    <row r="3472" spans="4:4" x14ac:dyDescent="0.2">
      <c r="D3472" s="421"/>
    </row>
    <row r="3473" spans="4:4" x14ac:dyDescent="0.2">
      <c r="D3473" s="421"/>
    </row>
    <row r="3474" spans="4:4" x14ac:dyDescent="0.2">
      <c r="D3474" s="421"/>
    </row>
    <row r="3475" spans="4:4" x14ac:dyDescent="0.2">
      <c r="D3475" s="421"/>
    </row>
    <row r="3476" spans="4:4" x14ac:dyDescent="0.2">
      <c r="D3476" s="421"/>
    </row>
    <row r="3477" spans="4:4" x14ac:dyDescent="0.2">
      <c r="D3477" s="421"/>
    </row>
    <row r="3478" spans="4:4" x14ac:dyDescent="0.2">
      <c r="D3478" s="421"/>
    </row>
    <row r="3479" spans="4:4" x14ac:dyDescent="0.2">
      <c r="D3479" s="421"/>
    </row>
    <row r="3480" spans="4:4" x14ac:dyDescent="0.2">
      <c r="D3480" s="421"/>
    </row>
    <row r="3481" spans="4:4" x14ac:dyDescent="0.2">
      <c r="D3481" s="421"/>
    </row>
    <row r="3482" spans="4:4" x14ac:dyDescent="0.2">
      <c r="D3482" s="421"/>
    </row>
    <row r="3483" spans="4:4" x14ac:dyDescent="0.2">
      <c r="D3483" s="421"/>
    </row>
    <row r="3484" spans="4:4" x14ac:dyDescent="0.2">
      <c r="D3484" s="421"/>
    </row>
    <row r="3485" spans="4:4" x14ac:dyDescent="0.2">
      <c r="D3485" s="421"/>
    </row>
    <row r="3486" spans="4:4" x14ac:dyDescent="0.2">
      <c r="D3486" s="421"/>
    </row>
    <row r="3487" spans="4:4" x14ac:dyDescent="0.2">
      <c r="D3487" s="421"/>
    </row>
    <row r="3488" spans="4:4" x14ac:dyDescent="0.2">
      <c r="D3488" s="421"/>
    </row>
    <row r="3489" spans="4:4" x14ac:dyDescent="0.2">
      <c r="D3489" s="421"/>
    </row>
    <row r="3490" spans="4:4" x14ac:dyDescent="0.2">
      <c r="D3490" s="421"/>
    </row>
    <row r="3491" spans="4:4" x14ac:dyDescent="0.2">
      <c r="D3491" s="421"/>
    </row>
    <row r="3492" spans="4:4" x14ac:dyDescent="0.2">
      <c r="D3492" s="421"/>
    </row>
    <row r="3493" spans="4:4" x14ac:dyDescent="0.2">
      <c r="D3493" s="421"/>
    </row>
    <row r="3494" spans="4:4" x14ac:dyDescent="0.2">
      <c r="D3494" s="421"/>
    </row>
    <row r="3495" spans="4:4" x14ac:dyDescent="0.2">
      <c r="D3495" s="421"/>
    </row>
    <row r="3496" spans="4:4" x14ac:dyDescent="0.2">
      <c r="D3496" s="421"/>
    </row>
    <row r="3497" spans="4:4" x14ac:dyDescent="0.2">
      <c r="D3497" s="421"/>
    </row>
    <row r="3498" spans="4:4" x14ac:dyDescent="0.2">
      <c r="D3498" s="421"/>
    </row>
    <row r="3499" spans="4:4" x14ac:dyDescent="0.2">
      <c r="D3499" s="421"/>
    </row>
    <row r="3500" spans="4:4" x14ac:dyDescent="0.2">
      <c r="D3500" s="421"/>
    </row>
    <row r="3501" spans="4:4" x14ac:dyDescent="0.2">
      <c r="D3501" s="421"/>
    </row>
    <row r="3502" spans="4:4" x14ac:dyDescent="0.2">
      <c r="D3502" s="421"/>
    </row>
    <row r="3503" spans="4:4" x14ac:dyDescent="0.2">
      <c r="D3503" s="421"/>
    </row>
    <row r="3504" spans="4:4" x14ac:dyDescent="0.2">
      <c r="D3504" s="421"/>
    </row>
    <row r="3505" spans="4:4" x14ac:dyDescent="0.2">
      <c r="D3505" s="421"/>
    </row>
    <row r="3506" spans="4:4" x14ac:dyDescent="0.2">
      <c r="D3506" s="421"/>
    </row>
    <row r="3507" spans="4:4" x14ac:dyDescent="0.2">
      <c r="D3507" s="421"/>
    </row>
    <row r="3508" spans="4:4" x14ac:dyDescent="0.2">
      <c r="D3508" s="421"/>
    </row>
    <row r="3509" spans="4:4" x14ac:dyDescent="0.2">
      <c r="D3509" s="421"/>
    </row>
    <row r="3510" spans="4:4" x14ac:dyDescent="0.2">
      <c r="D3510" s="421"/>
    </row>
    <row r="3511" spans="4:4" x14ac:dyDescent="0.2">
      <c r="D3511" s="421"/>
    </row>
    <row r="3512" spans="4:4" x14ac:dyDescent="0.2">
      <c r="D3512" s="421"/>
    </row>
    <row r="3513" spans="4:4" x14ac:dyDescent="0.2">
      <c r="D3513" s="421"/>
    </row>
    <row r="3514" spans="4:4" x14ac:dyDescent="0.2">
      <c r="D3514" s="421"/>
    </row>
    <row r="3515" spans="4:4" x14ac:dyDescent="0.2">
      <c r="D3515" s="421"/>
    </row>
    <row r="3516" spans="4:4" x14ac:dyDescent="0.2">
      <c r="D3516" s="421"/>
    </row>
    <row r="3517" spans="4:4" x14ac:dyDescent="0.2">
      <c r="D3517" s="421"/>
    </row>
    <row r="3518" spans="4:4" x14ac:dyDescent="0.2">
      <c r="D3518" s="421"/>
    </row>
    <row r="3519" spans="4:4" x14ac:dyDescent="0.2">
      <c r="D3519" s="421"/>
    </row>
    <row r="3520" spans="4:4" x14ac:dyDescent="0.2">
      <c r="D3520" s="421"/>
    </row>
    <row r="3521" spans="4:4" x14ac:dyDescent="0.2">
      <c r="D3521" s="421"/>
    </row>
    <row r="3522" spans="4:4" x14ac:dyDescent="0.2">
      <c r="D3522" s="421"/>
    </row>
    <row r="3523" spans="4:4" x14ac:dyDescent="0.2">
      <c r="D3523" s="421"/>
    </row>
    <row r="3524" spans="4:4" x14ac:dyDescent="0.2">
      <c r="D3524" s="421"/>
    </row>
    <row r="3525" spans="4:4" x14ac:dyDescent="0.2">
      <c r="D3525" s="421"/>
    </row>
    <row r="3526" spans="4:4" x14ac:dyDescent="0.2">
      <c r="D3526" s="421"/>
    </row>
    <row r="3527" spans="4:4" x14ac:dyDescent="0.2">
      <c r="D3527" s="421"/>
    </row>
    <row r="3528" spans="4:4" x14ac:dyDescent="0.2">
      <c r="D3528" s="421"/>
    </row>
    <row r="3529" spans="4:4" x14ac:dyDescent="0.2">
      <c r="D3529" s="421"/>
    </row>
    <row r="3530" spans="4:4" x14ac:dyDescent="0.2">
      <c r="D3530" s="421"/>
    </row>
    <row r="3531" spans="4:4" x14ac:dyDescent="0.2">
      <c r="D3531" s="421"/>
    </row>
    <row r="3532" spans="4:4" x14ac:dyDescent="0.2">
      <c r="D3532" s="421"/>
    </row>
    <row r="3533" spans="4:4" x14ac:dyDescent="0.2">
      <c r="D3533" s="421"/>
    </row>
    <row r="3534" spans="4:4" x14ac:dyDescent="0.2">
      <c r="D3534" s="421"/>
    </row>
    <row r="3535" spans="4:4" x14ac:dyDescent="0.2">
      <c r="D3535" s="421"/>
    </row>
    <row r="3536" spans="4:4" x14ac:dyDescent="0.2">
      <c r="D3536" s="421"/>
    </row>
    <row r="3537" spans="4:4" x14ac:dyDescent="0.2">
      <c r="D3537" s="421"/>
    </row>
    <row r="3538" spans="4:4" x14ac:dyDescent="0.2">
      <c r="D3538" s="421"/>
    </row>
    <row r="3539" spans="4:4" x14ac:dyDescent="0.2">
      <c r="D3539" s="421"/>
    </row>
    <row r="3540" spans="4:4" x14ac:dyDescent="0.2">
      <c r="D3540" s="421"/>
    </row>
    <row r="3541" spans="4:4" x14ac:dyDescent="0.2">
      <c r="D3541" s="421"/>
    </row>
    <row r="3542" spans="4:4" x14ac:dyDescent="0.2">
      <c r="D3542" s="421"/>
    </row>
    <row r="3543" spans="4:4" x14ac:dyDescent="0.2">
      <c r="D3543" s="421"/>
    </row>
    <row r="3544" spans="4:4" x14ac:dyDescent="0.2">
      <c r="D3544" s="421"/>
    </row>
    <row r="3545" spans="4:4" x14ac:dyDescent="0.2">
      <c r="D3545" s="421"/>
    </row>
    <row r="3546" spans="4:4" x14ac:dyDescent="0.2">
      <c r="D3546" s="421"/>
    </row>
    <row r="3547" spans="4:4" x14ac:dyDescent="0.2">
      <c r="D3547" s="421"/>
    </row>
    <row r="3548" spans="4:4" x14ac:dyDescent="0.2">
      <c r="D3548" s="421"/>
    </row>
    <row r="3549" spans="4:4" x14ac:dyDescent="0.2">
      <c r="D3549" s="421"/>
    </row>
    <row r="3550" spans="4:4" x14ac:dyDescent="0.2">
      <c r="D3550" s="421"/>
    </row>
    <row r="3551" spans="4:4" x14ac:dyDescent="0.2">
      <c r="D3551" s="421"/>
    </row>
    <row r="3552" spans="4:4" x14ac:dyDescent="0.2">
      <c r="D3552" s="421"/>
    </row>
    <row r="3553" spans="4:4" x14ac:dyDescent="0.2">
      <c r="D3553" s="421"/>
    </row>
    <row r="3554" spans="4:4" x14ac:dyDescent="0.2">
      <c r="D3554" s="421"/>
    </row>
    <row r="3555" spans="4:4" x14ac:dyDescent="0.2">
      <c r="D3555" s="421"/>
    </row>
    <row r="3556" spans="4:4" x14ac:dyDescent="0.2">
      <c r="D3556" s="421"/>
    </row>
    <row r="3557" spans="4:4" x14ac:dyDescent="0.2">
      <c r="D3557" s="421"/>
    </row>
    <row r="3558" spans="4:4" x14ac:dyDescent="0.2">
      <c r="D3558" s="421"/>
    </row>
    <row r="3559" spans="4:4" x14ac:dyDescent="0.2">
      <c r="D3559" s="421"/>
    </row>
    <row r="3560" spans="4:4" x14ac:dyDescent="0.2">
      <c r="D3560" s="421"/>
    </row>
    <row r="3561" spans="4:4" x14ac:dyDescent="0.2">
      <c r="D3561" s="421"/>
    </row>
    <row r="3562" spans="4:4" x14ac:dyDescent="0.2">
      <c r="D3562" s="421"/>
    </row>
    <row r="3563" spans="4:4" x14ac:dyDescent="0.2">
      <c r="D3563" s="421"/>
    </row>
    <row r="3564" spans="4:4" x14ac:dyDescent="0.2">
      <c r="D3564" s="421"/>
    </row>
    <row r="3565" spans="4:4" x14ac:dyDescent="0.2">
      <c r="D3565" s="421"/>
    </row>
    <row r="3566" spans="4:4" x14ac:dyDescent="0.2">
      <c r="D3566" s="421"/>
    </row>
    <row r="3567" spans="4:4" x14ac:dyDescent="0.2">
      <c r="D3567" s="421"/>
    </row>
    <row r="3568" spans="4:4" x14ac:dyDescent="0.2">
      <c r="D3568" s="421"/>
    </row>
    <row r="3569" spans="4:4" x14ac:dyDescent="0.2">
      <c r="D3569" s="421"/>
    </row>
    <row r="3570" spans="4:4" x14ac:dyDescent="0.2">
      <c r="D3570" s="421"/>
    </row>
    <row r="3571" spans="4:4" x14ac:dyDescent="0.2">
      <c r="D3571" s="421"/>
    </row>
    <row r="3572" spans="4:4" x14ac:dyDescent="0.2">
      <c r="D3572" s="421"/>
    </row>
    <row r="3573" spans="4:4" x14ac:dyDescent="0.2">
      <c r="D3573" s="421"/>
    </row>
    <row r="3574" spans="4:4" x14ac:dyDescent="0.2">
      <c r="D3574" s="421"/>
    </row>
    <row r="3575" spans="4:4" x14ac:dyDescent="0.2">
      <c r="D3575" s="421"/>
    </row>
    <row r="3576" spans="4:4" x14ac:dyDescent="0.2">
      <c r="D3576" s="421"/>
    </row>
    <row r="3577" spans="4:4" x14ac:dyDescent="0.2">
      <c r="D3577" s="421"/>
    </row>
    <row r="3578" spans="4:4" x14ac:dyDescent="0.2">
      <c r="D3578" s="421"/>
    </row>
    <row r="3579" spans="4:4" x14ac:dyDescent="0.2">
      <c r="D3579" s="421"/>
    </row>
    <row r="3580" spans="4:4" x14ac:dyDescent="0.2">
      <c r="D3580" s="421"/>
    </row>
    <row r="3581" spans="4:4" x14ac:dyDescent="0.2">
      <c r="D3581" s="421"/>
    </row>
    <row r="3582" spans="4:4" x14ac:dyDescent="0.2">
      <c r="D3582" s="421"/>
    </row>
    <row r="3583" spans="4:4" x14ac:dyDescent="0.2">
      <c r="D3583" s="421"/>
    </row>
    <row r="3584" spans="4:4" x14ac:dyDescent="0.2">
      <c r="D3584" s="421"/>
    </row>
    <row r="3585" spans="4:4" x14ac:dyDescent="0.2">
      <c r="D3585" s="421"/>
    </row>
    <row r="3586" spans="4:4" x14ac:dyDescent="0.2">
      <c r="D3586" s="421"/>
    </row>
    <row r="3587" spans="4:4" x14ac:dyDescent="0.2">
      <c r="D3587" s="421"/>
    </row>
    <row r="3588" spans="4:4" x14ac:dyDescent="0.2">
      <c r="D3588" s="421"/>
    </row>
    <row r="3589" spans="4:4" x14ac:dyDescent="0.2">
      <c r="D3589" s="421"/>
    </row>
    <row r="3590" spans="4:4" x14ac:dyDescent="0.2">
      <c r="D3590" s="421"/>
    </row>
    <row r="3591" spans="4:4" x14ac:dyDescent="0.2">
      <c r="D3591" s="421"/>
    </row>
    <row r="3592" spans="4:4" x14ac:dyDescent="0.2">
      <c r="D3592" s="421"/>
    </row>
    <row r="3593" spans="4:4" x14ac:dyDescent="0.2">
      <c r="D3593" s="421"/>
    </row>
    <row r="3594" spans="4:4" x14ac:dyDescent="0.2">
      <c r="D3594" s="421"/>
    </row>
    <row r="3595" spans="4:4" x14ac:dyDescent="0.2">
      <c r="D3595" s="421"/>
    </row>
    <row r="3596" spans="4:4" x14ac:dyDescent="0.2">
      <c r="D3596" s="421"/>
    </row>
    <row r="3597" spans="4:4" x14ac:dyDescent="0.2">
      <c r="D3597" s="421"/>
    </row>
    <row r="3598" spans="4:4" x14ac:dyDescent="0.2">
      <c r="D3598" s="421"/>
    </row>
    <row r="3599" spans="4:4" x14ac:dyDescent="0.2">
      <c r="D3599" s="421"/>
    </row>
    <row r="3600" spans="4:4" x14ac:dyDescent="0.2">
      <c r="D3600" s="421"/>
    </row>
    <row r="3601" spans="4:4" x14ac:dyDescent="0.2">
      <c r="D3601" s="421"/>
    </row>
    <row r="3602" spans="4:4" x14ac:dyDescent="0.2">
      <c r="D3602" s="421"/>
    </row>
    <row r="3603" spans="4:4" x14ac:dyDescent="0.2">
      <c r="D3603" s="421"/>
    </row>
    <row r="3604" spans="4:4" x14ac:dyDescent="0.2">
      <c r="D3604" s="421"/>
    </row>
    <row r="3605" spans="4:4" x14ac:dyDescent="0.2">
      <c r="D3605" s="421"/>
    </row>
    <row r="3606" spans="4:4" x14ac:dyDescent="0.2">
      <c r="D3606" s="421"/>
    </row>
    <row r="3607" spans="4:4" x14ac:dyDescent="0.2">
      <c r="D3607" s="421"/>
    </row>
    <row r="3608" spans="4:4" x14ac:dyDescent="0.2">
      <c r="D3608" s="421"/>
    </row>
    <row r="3609" spans="4:4" x14ac:dyDescent="0.2">
      <c r="D3609" s="421"/>
    </row>
    <row r="3610" spans="4:4" x14ac:dyDescent="0.2">
      <c r="D3610" s="421"/>
    </row>
    <row r="3611" spans="4:4" x14ac:dyDescent="0.2">
      <c r="D3611" s="421"/>
    </row>
    <row r="3612" spans="4:4" x14ac:dyDescent="0.2">
      <c r="D3612" s="421"/>
    </row>
    <row r="3613" spans="4:4" x14ac:dyDescent="0.2">
      <c r="D3613" s="421"/>
    </row>
    <row r="3614" spans="4:4" x14ac:dyDescent="0.2">
      <c r="D3614" s="421"/>
    </row>
    <row r="3615" spans="4:4" x14ac:dyDescent="0.2">
      <c r="D3615" s="421"/>
    </row>
    <row r="3616" spans="4:4" x14ac:dyDescent="0.2">
      <c r="D3616" s="421"/>
    </row>
    <row r="3617" spans="4:4" x14ac:dyDescent="0.2">
      <c r="D3617" s="421"/>
    </row>
    <row r="3618" spans="4:4" x14ac:dyDescent="0.2">
      <c r="D3618" s="421"/>
    </row>
    <row r="3619" spans="4:4" x14ac:dyDescent="0.2">
      <c r="D3619" s="421"/>
    </row>
    <row r="3620" spans="4:4" x14ac:dyDescent="0.2">
      <c r="D3620" s="421"/>
    </row>
    <row r="3621" spans="4:4" x14ac:dyDescent="0.2">
      <c r="D3621" s="421"/>
    </row>
    <row r="3622" spans="4:4" x14ac:dyDescent="0.2">
      <c r="D3622" s="421"/>
    </row>
    <row r="3623" spans="4:4" x14ac:dyDescent="0.2">
      <c r="D3623" s="421"/>
    </row>
    <row r="3624" spans="4:4" x14ac:dyDescent="0.2">
      <c r="D3624" s="421"/>
    </row>
    <row r="3625" spans="4:4" x14ac:dyDescent="0.2">
      <c r="D3625" s="421"/>
    </row>
    <row r="3626" spans="4:4" x14ac:dyDescent="0.2">
      <c r="D3626" s="421"/>
    </row>
    <row r="3627" spans="4:4" x14ac:dyDescent="0.2">
      <c r="D3627" s="421"/>
    </row>
    <row r="3628" spans="4:4" x14ac:dyDescent="0.2">
      <c r="D3628" s="421"/>
    </row>
    <row r="3629" spans="4:4" x14ac:dyDescent="0.2">
      <c r="D3629" s="421"/>
    </row>
    <row r="3630" spans="4:4" x14ac:dyDescent="0.2">
      <c r="D3630" s="421"/>
    </row>
    <row r="3631" spans="4:4" x14ac:dyDescent="0.2">
      <c r="D3631" s="421"/>
    </row>
    <row r="3632" spans="4:4" x14ac:dyDescent="0.2">
      <c r="D3632" s="421"/>
    </row>
    <row r="3633" spans="4:4" x14ac:dyDescent="0.2">
      <c r="D3633" s="421"/>
    </row>
    <row r="3634" spans="4:4" x14ac:dyDescent="0.2">
      <c r="D3634" s="421"/>
    </row>
    <row r="3635" spans="4:4" x14ac:dyDescent="0.2">
      <c r="D3635" s="421"/>
    </row>
    <row r="3636" spans="4:4" x14ac:dyDescent="0.2">
      <c r="D3636" s="421"/>
    </row>
    <row r="3637" spans="4:4" x14ac:dyDescent="0.2">
      <c r="D3637" s="421"/>
    </row>
    <row r="3638" spans="4:4" x14ac:dyDescent="0.2">
      <c r="D3638" s="421"/>
    </row>
    <row r="3639" spans="4:4" x14ac:dyDescent="0.2">
      <c r="D3639" s="421"/>
    </row>
    <row r="3640" spans="4:4" x14ac:dyDescent="0.2">
      <c r="D3640" s="421"/>
    </row>
    <row r="3641" spans="4:4" x14ac:dyDescent="0.2">
      <c r="D3641" s="421"/>
    </row>
    <row r="3642" spans="4:4" x14ac:dyDescent="0.2">
      <c r="D3642" s="421"/>
    </row>
    <row r="3643" spans="4:4" x14ac:dyDescent="0.2">
      <c r="D3643" s="421"/>
    </row>
    <row r="3644" spans="4:4" x14ac:dyDescent="0.2">
      <c r="D3644" s="421"/>
    </row>
    <row r="3645" spans="4:4" x14ac:dyDescent="0.2">
      <c r="D3645" s="421"/>
    </row>
    <row r="3646" spans="4:4" x14ac:dyDescent="0.2">
      <c r="D3646" s="421"/>
    </row>
    <row r="3647" spans="4:4" x14ac:dyDescent="0.2">
      <c r="D3647" s="421"/>
    </row>
    <row r="3648" spans="4:4" x14ac:dyDescent="0.2">
      <c r="D3648" s="421"/>
    </row>
    <row r="3649" spans="4:4" x14ac:dyDescent="0.2">
      <c r="D3649" s="421"/>
    </row>
    <row r="3650" spans="4:4" x14ac:dyDescent="0.2">
      <c r="D3650" s="421"/>
    </row>
    <row r="3651" spans="4:4" x14ac:dyDescent="0.2">
      <c r="D3651" s="421"/>
    </row>
    <row r="3652" spans="4:4" x14ac:dyDescent="0.2">
      <c r="D3652" s="421"/>
    </row>
    <row r="3653" spans="4:4" x14ac:dyDescent="0.2">
      <c r="D3653" s="421"/>
    </row>
    <row r="3654" spans="4:4" x14ac:dyDescent="0.2">
      <c r="D3654" s="421"/>
    </row>
    <row r="3655" spans="4:4" x14ac:dyDescent="0.2">
      <c r="D3655" s="421"/>
    </row>
    <row r="3656" spans="4:4" x14ac:dyDescent="0.2">
      <c r="D3656" s="421"/>
    </row>
    <row r="3657" spans="4:4" x14ac:dyDescent="0.2">
      <c r="D3657" s="421"/>
    </row>
    <row r="3658" spans="4:4" x14ac:dyDescent="0.2">
      <c r="D3658" s="421"/>
    </row>
    <row r="3659" spans="4:4" x14ac:dyDescent="0.2">
      <c r="D3659" s="421"/>
    </row>
    <row r="3660" spans="4:4" x14ac:dyDescent="0.2">
      <c r="D3660" s="421"/>
    </row>
    <row r="3661" spans="4:4" x14ac:dyDescent="0.2">
      <c r="D3661" s="421"/>
    </row>
    <row r="3662" spans="4:4" x14ac:dyDescent="0.2">
      <c r="D3662" s="421"/>
    </row>
    <row r="3663" spans="4:4" x14ac:dyDescent="0.2">
      <c r="D3663" s="421"/>
    </row>
    <row r="3664" spans="4:4" x14ac:dyDescent="0.2">
      <c r="D3664" s="421"/>
    </row>
    <row r="3665" spans="4:4" x14ac:dyDescent="0.2">
      <c r="D3665" s="421"/>
    </row>
    <row r="3666" spans="4:4" x14ac:dyDescent="0.2">
      <c r="D3666" s="421"/>
    </row>
    <row r="3667" spans="4:4" x14ac:dyDescent="0.2">
      <c r="D3667" s="421"/>
    </row>
    <row r="3668" spans="4:4" x14ac:dyDescent="0.2">
      <c r="D3668" s="421"/>
    </row>
    <row r="3669" spans="4:4" x14ac:dyDescent="0.2">
      <c r="D3669" s="421"/>
    </row>
    <row r="3670" spans="4:4" x14ac:dyDescent="0.2">
      <c r="D3670" s="421"/>
    </row>
    <row r="3671" spans="4:4" x14ac:dyDescent="0.2">
      <c r="D3671" s="421"/>
    </row>
    <row r="3672" spans="4:4" x14ac:dyDescent="0.2">
      <c r="D3672" s="421"/>
    </row>
    <row r="3673" spans="4:4" x14ac:dyDescent="0.2">
      <c r="D3673" s="421"/>
    </row>
    <row r="3674" spans="4:4" x14ac:dyDescent="0.2">
      <c r="D3674" s="421"/>
    </row>
    <row r="3675" spans="4:4" x14ac:dyDescent="0.2">
      <c r="D3675" s="421"/>
    </row>
    <row r="3676" spans="4:4" x14ac:dyDescent="0.2">
      <c r="D3676" s="421"/>
    </row>
    <row r="3677" spans="4:4" x14ac:dyDescent="0.2">
      <c r="D3677" s="421"/>
    </row>
    <row r="3678" spans="4:4" x14ac:dyDescent="0.2">
      <c r="D3678" s="421"/>
    </row>
    <row r="3679" spans="4:4" x14ac:dyDescent="0.2">
      <c r="D3679" s="421"/>
    </row>
    <row r="3680" spans="4:4" x14ac:dyDescent="0.2">
      <c r="D3680" s="421"/>
    </row>
    <row r="3681" spans="4:4" x14ac:dyDescent="0.2">
      <c r="D3681" s="421"/>
    </row>
    <row r="3682" spans="4:4" x14ac:dyDescent="0.2">
      <c r="D3682" s="421"/>
    </row>
    <row r="3683" spans="4:4" x14ac:dyDescent="0.2">
      <c r="D3683" s="421"/>
    </row>
    <row r="3684" spans="4:4" x14ac:dyDescent="0.2">
      <c r="D3684" s="421"/>
    </row>
    <row r="3685" spans="4:4" x14ac:dyDescent="0.2">
      <c r="D3685" s="421"/>
    </row>
    <row r="3686" spans="4:4" x14ac:dyDescent="0.2">
      <c r="D3686" s="421"/>
    </row>
    <row r="3687" spans="4:4" x14ac:dyDescent="0.2">
      <c r="D3687" s="421"/>
    </row>
    <row r="3688" spans="4:4" x14ac:dyDescent="0.2">
      <c r="D3688" s="421"/>
    </row>
    <row r="3689" spans="4:4" x14ac:dyDescent="0.2">
      <c r="D3689" s="421"/>
    </row>
    <row r="3690" spans="4:4" x14ac:dyDescent="0.2">
      <c r="D3690" s="421"/>
    </row>
    <row r="3691" spans="4:4" x14ac:dyDescent="0.2">
      <c r="D3691" s="421"/>
    </row>
    <row r="3692" spans="4:4" x14ac:dyDescent="0.2">
      <c r="D3692" s="421"/>
    </row>
    <row r="3693" spans="4:4" x14ac:dyDescent="0.2">
      <c r="D3693" s="421"/>
    </row>
    <row r="3694" spans="4:4" x14ac:dyDescent="0.2">
      <c r="D3694" s="421"/>
    </row>
    <row r="3695" spans="4:4" x14ac:dyDescent="0.2">
      <c r="D3695" s="421"/>
    </row>
    <row r="3696" spans="4:4" x14ac:dyDescent="0.2">
      <c r="D3696" s="421"/>
    </row>
    <row r="3697" spans="4:4" x14ac:dyDescent="0.2">
      <c r="D3697" s="421"/>
    </row>
    <row r="3698" spans="4:4" x14ac:dyDescent="0.2">
      <c r="D3698" s="421"/>
    </row>
    <row r="3699" spans="4:4" x14ac:dyDescent="0.2">
      <c r="D3699" s="421"/>
    </row>
    <row r="3700" spans="4:4" x14ac:dyDescent="0.2">
      <c r="D3700" s="421"/>
    </row>
    <row r="3701" spans="4:4" x14ac:dyDescent="0.2">
      <c r="D3701" s="421"/>
    </row>
    <row r="3702" spans="4:4" x14ac:dyDescent="0.2">
      <c r="D3702" s="421"/>
    </row>
    <row r="3703" spans="4:4" x14ac:dyDescent="0.2">
      <c r="D3703" s="421"/>
    </row>
    <row r="3704" spans="4:4" x14ac:dyDescent="0.2">
      <c r="D3704" s="421"/>
    </row>
    <row r="3705" spans="4:4" x14ac:dyDescent="0.2">
      <c r="D3705" s="421"/>
    </row>
    <row r="3706" spans="4:4" x14ac:dyDescent="0.2">
      <c r="D3706" s="421"/>
    </row>
    <row r="3707" spans="4:4" x14ac:dyDescent="0.2">
      <c r="D3707" s="421"/>
    </row>
    <row r="3708" spans="4:4" x14ac:dyDescent="0.2">
      <c r="D3708" s="421"/>
    </row>
    <row r="3709" spans="4:4" x14ac:dyDescent="0.2">
      <c r="D3709" s="421"/>
    </row>
    <row r="3710" spans="4:4" x14ac:dyDescent="0.2">
      <c r="D3710" s="421"/>
    </row>
    <row r="3711" spans="4:4" x14ac:dyDescent="0.2">
      <c r="D3711" s="421"/>
    </row>
    <row r="3712" spans="4:4" x14ac:dyDescent="0.2">
      <c r="D3712" s="421"/>
    </row>
    <row r="3713" spans="4:4" x14ac:dyDescent="0.2">
      <c r="D3713" s="421"/>
    </row>
    <row r="3714" spans="4:4" x14ac:dyDescent="0.2">
      <c r="D3714" s="421"/>
    </row>
    <row r="3715" spans="4:4" x14ac:dyDescent="0.2">
      <c r="D3715" s="421"/>
    </row>
    <row r="3716" spans="4:4" x14ac:dyDescent="0.2">
      <c r="D3716" s="421"/>
    </row>
    <row r="3717" spans="4:4" x14ac:dyDescent="0.2">
      <c r="D3717" s="421"/>
    </row>
    <row r="3718" spans="4:4" x14ac:dyDescent="0.2">
      <c r="D3718" s="421"/>
    </row>
    <row r="3719" spans="4:4" x14ac:dyDescent="0.2">
      <c r="D3719" s="421"/>
    </row>
    <row r="3720" spans="4:4" x14ac:dyDescent="0.2">
      <c r="D3720" s="421"/>
    </row>
    <row r="3721" spans="4:4" x14ac:dyDescent="0.2">
      <c r="D3721" s="421"/>
    </row>
    <row r="3722" spans="4:4" x14ac:dyDescent="0.2">
      <c r="D3722" s="421"/>
    </row>
    <row r="3723" spans="4:4" x14ac:dyDescent="0.2">
      <c r="D3723" s="421"/>
    </row>
    <row r="3724" spans="4:4" x14ac:dyDescent="0.2">
      <c r="D3724" s="421"/>
    </row>
    <row r="3725" spans="4:4" x14ac:dyDescent="0.2">
      <c r="D3725" s="421"/>
    </row>
    <row r="3726" spans="4:4" x14ac:dyDescent="0.2">
      <c r="D3726" s="421"/>
    </row>
    <row r="3727" spans="4:4" x14ac:dyDescent="0.2">
      <c r="D3727" s="421"/>
    </row>
    <row r="3728" spans="4:4" x14ac:dyDescent="0.2">
      <c r="D3728" s="421"/>
    </row>
    <row r="3729" spans="4:4" x14ac:dyDescent="0.2">
      <c r="D3729" s="421"/>
    </row>
    <row r="3730" spans="4:4" x14ac:dyDescent="0.2">
      <c r="D3730" s="421"/>
    </row>
    <row r="3731" spans="4:4" x14ac:dyDescent="0.2">
      <c r="D3731" s="421"/>
    </row>
    <row r="3732" spans="4:4" x14ac:dyDescent="0.2">
      <c r="D3732" s="421"/>
    </row>
    <row r="3733" spans="4:4" x14ac:dyDescent="0.2">
      <c r="D3733" s="421"/>
    </row>
    <row r="3734" spans="4:4" x14ac:dyDescent="0.2">
      <c r="D3734" s="421"/>
    </row>
    <row r="3735" spans="4:4" x14ac:dyDescent="0.2">
      <c r="D3735" s="421"/>
    </row>
    <row r="3736" spans="4:4" x14ac:dyDescent="0.2">
      <c r="D3736" s="421"/>
    </row>
    <row r="3737" spans="4:4" x14ac:dyDescent="0.2">
      <c r="D3737" s="421"/>
    </row>
    <row r="3738" spans="4:4" x14ac:dyDescent="0.2">
      <c r="D3738" s="421"/>
    </row>
    <row r="3739" spans="4:4" x14ac:dyDescent="0.2">
      <c r="D3739" s="421"/>
    </row>
    <row r="3740" spans="4:4" x14ac:dyDescent="0.2">
      <c r="D3740" s="421"/>
    </row>
    <row r="3741" spans="4:4" x14ac:dyDescent="0.2">
      <c r="D3741" s="421"/>
    </row>
    <row r="3742" spans="4:4" x14ac:dyDescent="0.2">
      <c r="D3742" s="421"/>
    </row>
    <row r="3743" spans="4:4" x14ac:dyDescent="0.2">
      <c r="D3743" s="421"/>
    </row>
    <row r="3744" spans="4:4" x14ac:dyDescent="0.2">
      <c r="D3744" s="421"/>
    </row>
    <row r="3745" spans="4:4" x14ac:dyDescent="0.2">
      <c r="D3745" s="421"/>
    </row>
    <row r="3746" spans="4:4" x14ac:dyDescent="0.2">
      <c r="D3746" s="421"/>
    </row>
    <row r="3747" spans="4:4" x14ac:dyDescent="0.2">
      <c r="D3747" s="421"/>
    </row>
    <row r="3748" spans="4:4" x14ac:dyDescent="0.2">
      <c r="D3748" s="421"/>
    </row>
    <row r="3749" spans="4:4" x14ac:dyDescent="0.2">
      <c r="D3749" s="421"/>
    </row>
    <row r="3750" spans="4:4" x14ac:dyDescent="0.2">
      <c r="D3750" s="421"/>
    </row>
    <row r="3751" spans="4:4" x14ac:dyDescent="0.2">
      <c r="D3751" s="421"/>
    </row>
    <row r="3752" spans="4:4" x14ac:dyDescent="0.2">
      <c r="D3752" s="421"/>
    </row>
    <row r="3753" spans="4:4" x14ac:dyDescent="0.2">
      <c r="D3753" s="421"/>
    </row>
    <row r="3754" spans="4:4" x14ac:dyDescent="0.2">
      <c r="D3754" s="421"/>
    </row>
    <row r="3755" spans="4:4" x14ac:dyDescent="0.2">
      <c r="D3755" s="421"/>
    </row>
    <row r="3756" spans="4:4" x14ac:dyDescent="0.2">
      <c r="D3756" s="421"/>
    </row>
    <row r="3757" spans="4:4" x14ac:dyDescent="0.2">
      <c r="D3757" s="421"/>
    </row>
    <row r="3758" spans="4:4" x14ac:dyDescent="0.2">
      <c r="D3758" s="421"/>
    </row>
    <row r="3759" spans="4:4" x14ac:dyDescent="0.2">
      <c r="D3759" s="421"/>
    </row>
    <row r="3760" spans="4:4" x14ac:dyDescent="0.2">
      <c r="D3760" s="421"/>
    </row>
    <row r="3761" spans="4:4" x14ac:dyDescent="0.2">
      <c r="D3761" s="421"/>
    </row>
    <row r="3762" spans="4:4" x14ac:dyDescent="0.2">
      <c r="D3762" s="421"/>
    </row>
    <row r="3763" spans="4:4" x14ac:dyDescent="0.2">
      <c r="D3763" s="421"/>
    </row>
    <row r="3764" spans="4:4" x14ac:dyDescent="0.2">
      <c r="D3764" s="421"/>
    </row>
    <row r="3765" spans="4:4" x14ac:dyDescent="0.2">
      <c r="D3765" s="421"/>
    </row>
    <row r="3766" spans="4:4" x14ac:dyDescent="0.2">
      <c r="D3766" s="421"/>
    </row>
    <row r="3767" spans="4:4" x14ac:dyDescent="0.2">
      <c r="D3767" s="421"/>
    </row>
    <row r="3768" spans="4:4" x14ac:dyDescent="0.2">
      <c r="D3768" s="421"/>
    </row>
    <row r="3769" spans="4:4" x14ac:dyDescent="0.2">
      <c r="D3769" s="421"/>
    </row>
    <row r="3770" spans="4:4" x14ac:dyDescent="0.2">
      <c r="D3770" s="421"/>
    </row>
    <row r="3771" spans="4:4" x14ac:dyDescent="0.2">
      <c r="D3771" s="421"/>
    </row>
    <row r="3772" spans="4:4" x14ac:dyDescent="0.2">
      <c r="D3772" s="421"/>
    </row>
    <row r="3773" spans="4:4" x14ac:dyDescent="0.2">
      <c r="D3773" s="421"/>
    </row>
    <row r="3774" spans="4:4" x14ac:dyDescent="0.2">
      <c r="D3774" s="421"/>
    </row>
    <row r="3775" spans="4:4" x14ac:dyDescent="0.2">
      <c r="D3775" s="421"/>
    </row>
    <row r="3776" spans="4:4" x14ac:dyDescent="0.2">
      <c r="D3776" s="421"/>
    </row>
    <row r="3777" spans="4:4" x14ac:dyDescent="0.2">
      <c r="D3777" s="421"/>
    </row>
    <row r="3778" spans="4:4" x14ac:dyDescent="0.2">
      <c r="D3778" s="421"/>
    </row>
    <row r="3779" spans="4:4" x14ac:dyDescent="0.2">
      <c r="D3779" s="421"/>
    </row>
    <row r="3780" spans="4:4" x14ac:dyDescent="0.2">
      <c r="D3780" s="421"/>
    </row>
    <row r="3781" spans="4:4" x14ac:dyDescent="0.2">
      <c r="D3781" s="421"/>
    </row>
    <row r="3782" spans="4:4" x14ac:dyDescent="0.2">
      <c r="D3782" s="421"/>
    </row>
    <row r="3783" spans="4:4" x14ac:dyDescent="0.2">
      <c r="D3783" s="421"/>
    </row>
    <row r="3784" spans="4:4" x14ac:dyDescent="0.2">
      <c r="D3784" s="421"/>
    </row>
    <row r="3785" spans="4:4" x14ac:dyDescent="0.2">
      <c r="D3785" s="421"/>
    </row>
    <row r="3786" spans="4:4" x14ac:dyDescent="0.2">
      <c r="D3786" s="421"/>
    </row>
    <row r="3787" spans="4:4" x14ac:dyDescent="0.2">
      <c r="D3787" s="421"/>
    </row>
    <row r="3788" spans="4:4" x14ac:dyDescent="0.2">
      <c r="D3788" s="421"/>
    </row>
    <row r="3789" spans="4:4" x14ac:dyDescent="0.2">
      <c r="D3789" s="421"/>
    </row>
    <row r="3790" spans="4:4" x14ac:dyDescent="0.2">
      <c r="D3790" s="421"/>
    </row>
    <row r="3791" spans="4:4" x14ac:dyDescent="0.2">
      <c r="D3791" s="421"/>
    </row>
    <row r="3792" spans="4:4" x14ac:dyDescent="0.2">
      <c r="D3792" s="421"/>
    </row>
    <row r="3793" spans="4:4" x14ac:dyDescent="0.2">
      <c r="D3793" s="421"/>
    </row>
    <row r="3794" spans="4:4" x14ac:dyDescent="0.2">
      <c r="D3794" s="421"/>
    </row>
    <row r="3795" spans="4:4" x14ac:dyDescent="0.2">
      <c r="D3795" s="421"/>
    </row>
    <row r="3796" spans="4:4" x14ac:dyDescent="0.2">
      <c r="D3796" s="421"/>
    </row>
    <row r="3797" spans="4:4" x14ac:dyDescent="0.2">
      <c r="D3797" s="421"/>
    </row>
    <row r="3798" spans="4:4" x14ac:dyDescent="0.2">
      <c r="D3798" s="421"/>
    </row>
    <row r="3799" spans="4:4" x14ac:dyDescent="0.2">
      <c r="D3799" s="421"/>
    </row>
    <row r="3800" spans="4:4" x14ac:dyDescent="0.2">
      <c r="D3800" s="421"/>
    </row>
    <row r="3801" spans="4:4" x14ac:dyDescent="0.2">
      <c r="D3801" s="421"/>
    </row>
    <row r="3802" spans="4:4" x14ac:dyDescent="0.2">
      <c r="D3802" s="421"/>
    </row>
    <row r="3803" spans="4:4" x14ac:dyDescent="0.2">
      <c r="D3803" s="421"/>
    </row>
    <row r="3804" spans="4:4" x14ac:dyDescent="0.2">
      <c r="D3804" s="421"/>
    </row>
    <row r="3805" spans="4:4" x14ac:dyDescent="0.2">
      <c r="D3805" s="421"/>
    </row>
    <row r="3806" spans="4:4" x14ac:dyDescent="0.2">
      <c r="D3806" s="421"/>
    </row>
    <row r="3807" spans="4:4" x14ac:dyDescent="0.2">
      <c r="D3807" s="421"/>
    </row>
    <row r="3808" spans="4:4" x14ac:dyDescent="0.2">
      <c r="D3808" s="421"/>
    </row>
    <row r="3809" spans="4:4" x14ac:dyDescent="0.2">
      <c r="D3809" s="421"/>
    </row>
    <row r="3810" spans="4:4" x14ac:dyDescent="0.2">
      <c r="D3810" s="421"/>
    </row>
    <row r="3811" spans="4:4" x14ac:dyDescent="0.2">
      <c r="D3811" s="421"/>
    </row>
    <row r="3812" spans="4:4" x14ac:dyDescent="0.2">
      <c r="D3812" s="421"/>
    </row>
    <row r="3813" spans="4:4" x14ac:dyDescent="0.2">
      <c r="D3813" s="421"/>
    </row>
    <row r="3814" spans="4:4" x14ac:dyDescent="0.2">
      <c r="D3814" s="421"/>
    </row>
    <row r="3815" spans="4:4" x14ac:dyDescent="0.2">
      <c r="D3815" s="421"/>
    </row>
    <row r="3816" spans="4:4" x14ac:dyDescent="0.2">
      <c r="D3816" s="421"/>
    </row>
    <row r="3817" spans="4:4" x14ac:dyDescent="0.2">
      <c r="D3817" s="421"/>
    </row>
    <row r="3818" spans="4:4" x14ac:dyDescent="0.2">
      <c r="D3818" s="421"/>
    </row>
    <row r="3819" spans="4:4" x14ac:dyDescent="0.2">
      <c r="D3819" s="421"/>
    </row>
    <row r="3820" spans="4:4" x14ac:dyDescent="0.2">
      <c r="D3820" s="421"/>
    </row>
    <row r="3821" spans="4:4" x14ac:dyDescent="0.2">
      <c r="D3821" s="421"/>
    </row>
    <row r="3822" spans="4:4" x14ac:dyDescent="0.2">
      <c r="D3822" s="421"/>
    </row>
    <row r="3823" spans="4:4" x14ac:dyDescent="0.2">
      <c r="D3823" s="421"/>
    </row>
    <row r="3824" spans="4:4" x14ac:dyDescent="0.2">
      <c r="D3824" s="421"/>
    </row>
    <row r="3825" spans="4:4" x14ac:dyDescent="0.2">
      <c r="D3825" s="421"/>
    </row>
    <row r="3826" spans="4:4" x14ac:dyDescent="0.2">
      <c r="D3826" s="421"/>
    </row>
    <row r="3827" spans="4:4" x14ac:dyDescent="0.2">
      <c r="D3827" s="421"/>
    </row>
    <row r="3828" spans="4:4" x14ac:dyDescent="0.2">
      <c r="D3828" s="421"/>
    </row>
    <row r="3829" spans="4:4" x14ac:dyDescent="0.2">
      <c r="D3829" s="421"/>
    </row>
    <row r="3830" spans="4:4" x14ac:dyDescent="0.2">
      <c r="D3830" s="421"/>
    </row>
    <row r="3831" spans="4:4" x14ac:dyDescent="0.2">
      <c r="D3831" s="421"/>
    </row>
    <row r="3832" spans="4:4" x14ac:dyDescent="0.2">
      <c r="D3832" s="421"/>
    </row>
    <row r="3833" spans="4:4" x14ac:dyDescent="0.2">
      <c r="D3833" s="421"/>
    </row>
    <row r="3834" spans="4:4" x14ac:dyDescent="0.2">
      <c r="D3834" s="421"/>
    </row>
    <row r="3835" spans="4:4" x14ac:dyDescent="0.2">
      <c r="D3835" s="421"/>
    </row>
    <row r="3836" spans="4:4" x14ac:dyDescent="0.2">
      <c r="D3836" s="421"/>
    </row>
    <row r="3837" spans="4:4" x14ac:dyDescent="0.2">
      <c r="D3837" s="421"/>
    </row>
    <row r="3838" spans="4:4" x14ac:dyDescent="0.2">
      <c r="D3838" s="421"/>
    </row>
    <row r="3839" spans="4:4" x14ac:dyDescent="0.2">
      <c r="D3839" s="421"/>
    </row>
    <row r="3840" spans="4:4" x14ac:dyDescent="0.2">
      <c r="D3840" s="421"/>
    </row>
    <row r="3841" spans="4:4" x14ac:dyDescent="0.2">
      <c r="D3841" s="421"/>
    </row>
    <row r="3842" spans="4:4" x14ac:dyDescent="0.2">
      <c r="D3842" s="421"/>
    </row>
    <row r="3843" spans="4:4" x14ac:dyDescent="0.2">
      <c r="D3843" s="421"/>
    </row>
    <row r="3844" spans="4:4" x14ac:dyDescent="0.2">
      <c r="D3844" s="421"/>
    </row>
    <row r="3845" spans="4:4" x14ac:dyDescent="0.2">
      <c r="D3845" s="421"/>
    </row>
    <row r="3846" spans="4:4" x14ac:dyDescent="0.2">
      <c r="D3846" s="421"/>
    </row>
    <row r="3847" spans="4:4" x14ac:dyDescent="0.2">
      <c r="D3847" s="421"/>
    </row>
    <row r="3848" spans="4:4" x14ac:dyDescent="0.2">
      <c r="D3848" s="421"/>
    </row>
    <row r="3849" spans="4:4" x14ac:dyDescent="0.2">
      <c r="D3849" s="421"/>
    </row>
    <row r="3850" spans="4:4" x14ac:dyDescent="0.2">
      <c r="D3850" s="421"/>
    </row>
    <row r="3851" spans="4:4" x14ac:dyDescent="0.2">
      <c r="D3851" s="421"/>
    </row>
    <row r="3852" spans="4:4" x14ac:dyDescent="0.2">
      <c r="D3852" s="421"/>
    </row>
    <row r="3853" spans="4:4" x14ac:dyDescent="0.2">
      <c r="D3853" s="421"/>
    </row>
    <row r="3854" spans="4:4" x14ac:dyDescent="0.2">
      <c r="D3854" s="421"/>
    </row>
    <row r="3855" spans="4:4" x14ac:dyDescent="0.2">
      <c r="D3855" s="421"/>
    </row>
    <row r="3856" spans="4:4" x14ac:dyDescent="0.2">
      <c r="D3856" s="421"/>
    </row>
    <row r="3857" spans="4:4" x14ac:dyDescent="0.2">
      <c r="D3857" s="421"/>
    </row>
    <row r="3858" spans="4:4" x14ac:dyDescent="0.2">
      <c r="D3858" s="421"/>
    </row>
    <row r="3859" spans="4:4" x14ac:dyDescent="0.2">
      <c r="D3859" s="421"/>
    </row>
    <row r="3860" spans="4:4" x14ac:dyDescent="0.2">
      <c r="D3860" s="421"/>
    </row>
    <row r="3861" spans="4:4" x14ac:dyDescent="0.2">
      <c r="D3861" s="421"/>
    </row>
    <row r="3862" spans="4:4" x14ac:dyDescent="0.2">
      <c r="D3862" s="421"/>
    </row>
    <row r="3863" spans="4:4" x14ac:dyDescent="0.2">
      <c r="D3863" s="421"/>
    </row>
    <row r="3864" spans="4:4" x14ac:dyDescent="0.2">
      <c r="D3864" s="421"/>
    </row>
    <row r="3865" spans="4:4" x14ac:dyDescent="0.2">
      <c r="D3865" s="421"/>
    </row>
    <row r="3866" spans="4:4" x14ac:dyDescent="0.2">
      <c r="D3866" s="421"/>
    </row>
    <row r="3867" spans="4:4" x14ac:dyDescent="0.2">
      <c r="D3867" s="421"/>
    </row>
    <row r="3868" spans="4:4" x14ac:dyDescent="0.2">
      <c r="D3868" s="421"/>
    </row>
    <row r="3869" spans="4:4" x14ac:dyDescent="0.2">
      <c r="D3869" s="421"/>
    </row>
    <row r="3870" spans="4:4" x14ac:dyDescent="0.2">
      <c r="D3870" s="421"/>
    </row>
    <row r="3871" spans="4:4" x14ac:dyDescent="0.2">
      <c r="D3871" s="421"/>
    </row>
    <row r="3872" spans="4:4" x14ac:dyDescent="0.2">
      <c r="D3872" s="421"/>
    </row>
    <row r="3873" spans="4:4" x14ac:dyDescent="0.2">
      <c r="D3873" s="421"/>
    </row>
    <row r="3874" spans="4:4" x14ac:dyDescent="0.2">
      <c r="D3874" s="421"/>
    </row>
    <row r="3875" spans="4:4" x14ac:dyDescent="0.2">
      <c r="D3875" s="421"/>
    </row>
    <row r="3876" spans="4:4" x14ac:dyDescent="0.2">
      <c r="D3876" s="421"/>
    </row>
    <row r="3877" spans="4:4" x14ac:dyDescent="0.2">
      <c r="D3877" s="421"/>
    </row>
    <row r="3878" spans="4:4" x14ac:dyDescent="0.2">
      <c r="D3878" s="421"/>
    </row>
    <row r="3879" spans="4:4" x14ac:dyDescent="0.2">
      <c r="D3879" s="421"/>
    </row>
    <row r="3880" spans="4:4" x14ac:dyDescent="0.2">
      <c r="D3880" s="421"/>
    </row>
    <row r="3881" spans="4:4" x14ac:dyDescent="0.2">
      <c r="D3881" s="421"/>
    </row>
    <row r="3882" spans="4:4" x14ac:dyDescent="0.2">
      <c r="D3882" s="421"/>
    </row>
    <row r="3883" spans="4:4" x14ac:dyDescent="0.2">
      <c r="D3883" s="421"/>
    </row>
    <row r="3884" spans="4:4" x14ac:dyDescent="0.2">
      <c r="D3884" s="421"/>
    </row>
    <row r="3885" spans="4:4" x14ac:dyDescent="0.2">
      <c r="D3885" s="421"/>
    </row>
    <row r="3886" spans="4:4" x14ac:dyDescent="0.2">
      <c r="D3886" s="421"/>
    </row>
    <row r="3887" spans="4:4" x14ac:dyDescent="0.2">
      <c r="D3887" s="421"/>
    </row>
    <row r="3888" spans="4:4" x14ac:dyDescent="0.2">
      <c r="D3888" s="421"/>
    </row>
    <row r="3889" spans="4:4" x14ac:dyDescent="0.2">
      <c r="D3889" s="421"/>
    </row>
    <row r="3890" spans="4:4" x14ac:dyDescent="0.2">
      <c r="D3890" s="421"/>
    </row>
    <row r="3891" spans="4:4" x14ac:dyDescent="0.2">
      <c r="D3891" s="421"/>
    </row>
    <row r="3892" spans="4:4" x14ac:dyDescent="0.2">
      <c r="D3892" s="421"/>
    </row>
    <row r="3893" spans="4:4" x14ac:dyDescent="0.2">
      <c r="D3893" s="421"/>
    </row>
    <row r="3894" spans="4:4" x14ac:dyDescent="0.2">
      <c r="D3894" s="421"/>
    </row>
    <row r="3895" spans="4:4" x14ac:dyDescent="0.2">
      <c r="D3895" s="421"/>
    </row>
    <row r="3896" spans="4:4" x14ac:dyDescent="0.2">
      <c r="D3896" s="421"/>
    </row>
    <row r="3897" spans="4:4" x14ac:dyDescent="0.2">
      <c r="D3897" s="421"/>
    </row>
    <row r="3898" spans="4:4" x14ac:dyDescent="0.2">
      <c r="D3898" s="421"/>
    </row>
    <row r="3899" spans="4:4" x14ac:dyDescent="0.2">
      <c r="D3899" s="421"/>
    </row>
    <row r="3900" spans="4:4" x14ac:dyDescent="0.2">
      <c r="D3900" s="421"/>
    </row>
    <row r="3901" spans="4:4" x14ac:dyDescent="0.2">
      <c r="D3901" s="421"/>
    </row>
    <row r="3902" spans="4:4" x14ac:dyDescent="0.2">
      <c r="D3902" s="421"/>
    </row>
    <row r="3903" spans="4:4" x14ac:dyDescent="0.2">
      <c r="D3903" s="421"/>
    </row>
    <row r="3904" spans="4:4" x14ac:dyDescent="0.2">
      <c r="D3904" s="421"/>
    </row>
    <row r="3905" spans="4:4" x14ac:dyDescent="0.2">
      <c r="D3905" s="421"/>
    </row>
    <row r="3906" spans="4:4" x14ac:dyDescent="0.2">
      <c r="D3906" s="421"/>
    </row>
    <row r="3907" spans="4:4" x14ac:dyDescent="0.2">
      <c r="D3907" s="421"/>
    </row>
    <row r="3908" spans="4:4" x14ac:dyDescent="0.2">
      <c r="D3908" s="421"/>
    </row>
    <row r="3909" spans="4:4" x14ac:dyDescent="0.2">
      <c r="D3909" s="421"/>
    </row>
    <row r="3910" spans="4:4" x14ac:dyDescent="0.2">
      <c r="D3910" s="421"/>
    </row>
    <row r="3911" spans="4:4" x14ac:dyDescent="0.2">
      <c r="D3911" s="421"/>
    </row>
    <row r="3912" spans="4:4" x14ac:dyDescent="0.2">
      <c r="D3912" s="421"/>
    </row>
    <row r="3913" spans="4:4" x14ac:dyDescent="0.2">
      <c r="D3913" s="421"/>
    </row>
    <row r="3914" spans="4:4" x14ac:dyDescent="0.2">
      <c r="D3914" s="421"/>
    </row>
    <row r="3915" spans="4:4" x14ac:dyDescent="0.2">
      <c r="D3915" s="421"/>
    </row>
    <row r="3916" spans="4:4" x14ac:dyDescent="0.2">
      <c r="D3916" s="421"/>
    </row>
    <row r="3917" spans="4:4" x14ac:dyDescent="0.2">
      <c r="D3917" s="421"/>
    </row>
    <row r="3918" spans="4:4" x14ac:dyDescent="0.2">
      <c r="D3918" s="421"/>
    </row>
    <row r="3919" spans="4:4" x14ac:dyDescent="0.2">
      <c r="D3919" s="421"/>
    </row>
    <row r="3920" spans="4:4" x14ac:dyDescent="0.2">
      <c r="D3920" s="421"/>
    </row>
    <row r="3921" spans="4:4" x14ac:dyDescent="0.2">
      <c r="D3921" s="421"/>
    </row>
    <row r="3922" spans="4:4" x14ac:dyDescent="0.2">
      <c r="D3922" s="421"/>
    </row>
    <row r="3923" spans="4:4" x14ac:dyDescent="0.2">
      <c r="D3923" s="421"/>
    </row>
    <row r="3924" spans="4:4" x14ac:dyDescent="0.2">
      <c r="D3924" s="421"/>
    </row>
    <row r="3925" spans="4:4" x14ac:dyDescent="0.2">
      <c r="D3925" s="421"/>
    </row>
    <row r="3926" spans="4:4" x14ac:dyDescent="0.2">
      <c r="D3926" s="421"/>
    </row>
    <row r="3927" spans="4:4" x14ac:dyDescent="0.2">
      <c r="D3927" s="421"/>
    </row>
    <row r="3928" spans="4:4" x14ac:dyDescent="0.2">
      <c r="D3928" s="421"/>
    </row>
    <row r="3929" spans="4:4" x14ac:dyDescent="0.2">
      <c r="D3929" s="421"/>
    </row>
    <row r="3930" spans="4:4" x14ac:dyDescent="0.2">
      <c r="D3930" s="421"/>
    </row>
    <row r="3931" spans="4:4" x14ac:dyDescent="0.2">
      <c r="D3931" s="421"/>
    </row>
    <row r="3932" spans="4:4" x14ac:dyDescent="0.2">
      <c r="D3932" s="421"/>
    </row>
    <row r="3933" spans="4:4" x14ac:dyDescent="0.2">
      <c r="D3933" s="421"/>
    </row>
    <row r="3934" spans="4:4" x14ac:dyDescent="0.2">
      <c r="D3934" s="421"/>
    </row>
    <row r="3935" spans="4:4" x14ac:dyDescent="0.2">
      <c r="D3935" s="421"/>
    </row>
    <row r="3936" spans="4:4" x14ac:dyDescent="0.2">
      <c r="D3936" s="421"/>
    </row>
    <row r="3937" spans="4:4" x14ac:dyDescent="0.2">
      <c r="D3937" s="421"/>
    </row>
    <row r="3938" spans="4:4" x14ac:dyDescent="0.2">
      <c r="D3938" s="421"/>
    </row>
    <row r="3939" spans="4:4" x14ac:dyDescent="0.2">
      <c r="D3939" s="421"/>
    </row>
    <row r="3940" spans="4:4" x14ac:dyDescent="0.2">
      <c r="D3940" s="421"/>
    </row>
    <row r="3941" spans="4:4" x14ac:dyDescent="0.2">
      <c r="D3941" s="421"/>
    </row>
    <row r="3942" spans="4:4" x14ac:dyDescent="0.2">
      <c r="D3942" s="421"/>
    </row>
    <row r="3943" spans="4:4" x14ac:dyDescent="0.2">
      <c r="D3943" s="421"/>
    </row>
    <row r="3944" spans="4:4" x14ac:dyDescent="0.2">
      <c r="D3944" s="421"/>
    </row>
    <row r="3945" spans="4:4" x14ac:dyDescent="0.2">
      <c r="D3945" s="421"/>
    </row>
    <row r="3946" spans="4:4" x14ac:dyDescent="0.2">
      <c r="D3946" s="421"/>
    </row>
    <row r="3947" spans="4:4" x14ac:dyDescent="0.2">
      <c r="D3947" s="421"/>
    </row>
    <row r="3948" spans="4:4" x14ac:dyDescent="0.2">
      <c r="D3948" s="421"/>
    </row>
    <row r="3949" spans="4:4" x14ac:dyDescent="0.2">
      <c r="D3949" s="421"/>
    </row>
    <row r="3950" spans="4:4" x14ac:dyDescent="0.2">
      <c r="D3950" s="421"/>
    </row>
    <row r="3951" spans="4:4" x14ac:dyDescent="0.2">
      <c r="D3951" s="421"/>
    </row>
    <row r="3952" spans="4:4" x14ac:dyDescent="0.2">
      <c r="D3952" s="421"/>
    </row>
    <row r="3953" spans="4:4" x14ac:dyDescent="0.2">
      <c r="D3953" s="421"/>
    </row>
    <row r="3954" spans="4:4" x14ac:dyDescent="0.2">
      <c r="D3954" s="421"/>
    </row>
    <row r="3955" spans="4:4" x14ac:dyDescent="0.2">
      <c r="D3955" s="421"/>
    </row>
    <row r="3956" spans="4:4" x14ac:dyDescent="0.2">
      <c r="D3956" s="421"/>
    </row>
    <row r="3957" spans="4:4" x14ac:dyDescent="0.2">
      <c r="D3957" s="421"/>
    </row>
    <row r="3958" spans="4:4" x14ac:dyDescent="0.2">
      <c r="D3958" s="421"/>
    </row>
    <row r="3959" spans="4:4" x14ac:dyDescent="0.2">
      <c r="D3959" s="421"/>
    </row>
    <row r="3960" spans="4:4" x14ac:dyDescent="0.2">
      <c r="D3960" s="421"/>
    </row>
    <row r="3961" spans="4:4" x14ac:dyDescent="0.2">
      <c r="D3961" s="421"/>
    </row>
    <row r="3962" spans="4:4" x14ac:dyDescent="0.2">
      <c r="D3962" s="421"/>
    </row>
    <row r="3963" spans="4:4" x14ac:dyDescent="0.2">
      <c r="D3963" s="421"/>
    </row>
    <row r="3964" spans="4:4" x14ac:dyDescent="0.2">
      <c r="D3964" s="421"/>
    </row>
    <row r="3965" spans="4:4" x14ac:dyDescent="0.2">
      <c r="D3965" s="421"/>
    </row>
    <row r="3966" spans="4:4" x14ac:dyDescent="0.2">
      <c r="D3966" s="421"/>
    </row>
    <row r="3967" spans="4:4" x14ac:dyDescent="0.2">
      <c r="D3967" s="421"/>
    </row>
    <row r="3968" spans="4:4" x14ac:dyDescent="0.2">
      <c r="D3968" s="421"/>
    </row>
    <row r="3969" spans="4:4" x14ac:dyDescent="0.2">
      <c r="D3969" s="421"/>
    </row>
    <row r="3970" spans="4:4" x14ac:dyDescent="0.2">
      <c r="D3970" s="421"/>
    </row>
    <row r="3971" spans="4:4" x14ac:dyDescent="0.2">
      <c r="D3971" s="421"/>
    </row>
    <row r="3972" spans="4:4" x14ac:dyDescent="0.2">
      <c r="D3972" s="421"/>
    </row>
    <row r="3973" spans="4:4" x14ac:dyDescent="0.2">
      <c r="D3973" s="421"/>
    </row>
    <row r="3974" spans="4:4" x14ac:dyDescent="0.2">
      <c r="D3974" s="421"/>
    </row>
    <row r="3975" spans="4:4" x14ac:dyDescent="0.2">
      <c r="D3975" s="421"/>
    </row>
    <row r="3976" spans="4:4" x14ac:dyDescent="0.2">
      <c r="D3976" s="421"/>
    </row>
    <row r="3977" spans="4:4" x14ac:dyDescent="0.2">
      <c r="D3977" s="421"/>
    </row>
    <row r="3978" spans="4:4" x14ac:dyDescent="0.2">
      <c r="D3978" s="421"/>
    </row>
    <row r="3979" spans="4:4" x14ac:dyDescent="0.2">
      <c r="D3979" s="421"/>
    </row>
    <row r="3980" spans="4:4" x14ac:dyDescent="0.2">
      <c r="D3980" s="421"/>
    </row>
    <row r="3981" spans="4:4" x14ac:dyDescent="0.2">
      <c r="D3981" s="421"/>
    </row>
    <row r="3982" spans="4:4" x14ac:dyDescent="0.2">
      <c r="D3982" s="421"/>
    </row>
    <row r="3983" spans="4:4" x14ac:dyDescent="0.2">
      <c r="D3983" s="421"/>
    </row>
    <row r="3984" spans="4:4" x14ac:dyDescent="0.2">
      <c r="D3984" s="421"/>
    </row>
    <row r="3985" spans="4:4" x14ac:dyDescent="0.2">
      <c r="D3985" s="421"/>
    </row>
    <row r="3986" spans="4:4" x14ac:dyDescent="0.2">
      <c r="D3986" s="421"/>
    </row>
    <row r="3987" spans="4:4" x14ac:dyDescent="0.2">
      <c r="D3987" s="421"/>
    </row>
    <row r="3988" spans="4:4" x14ac:dyDescent="0.2">
      <c r="D3988" s="421"/>
    </row>
    <row r="3989" spans="4:4" x14ac:dyDescent="0.2">
      <c r="D3989" s="421"/>
    </row>
    <row r="3990" spans="4:4" x14ac:dyDescent="0.2">
      <c r="D3990" s="421"/>
    </row>
    <row r="3991" spans="4:4" x14ac:dyDescent="0.2">
      <c r="D3991" s="421"/>
    </row>
    <row r="3992" spans="4:4" x14ac:dyDescent="0.2">
      <c r="D3992" s="421"/>
    </row>
    <row r="3993" spans="4:4" x14ac:dyDescent="0.2">
      <c r="D3993" s="421"/>
    </row>
    <row r="3994" spans="4:4" x14ac:dyDescent="0.2">
      <c r="D3994" s="421"/>
    </row>
    <row r="3995" spans="4:4" x14ac:dyDescent="0.2">
      <c r="D3995" s="421"/>
    </row>
    <row r="3996" spans="4:4" x14ac:dyDescent="0.2">
      <c r="D3996" s="421"/>
    </row>
    <row r="3997" spans="4:4" x14ac:dyDescent="0.2">
      <c r="D3997" s="421"/>
    </row>
    <row r="3998" spans="4:4" x14ac:dyDescent="0.2">
      <c r="D3998" s="421"/>
    </row>
    <row r="3999" spans="4:4" x14ac:dyDescent="0.2">
      <c r="D3999" s="421"/>
    </row>
    <row r="4000" spans="4:4" x14ac:dyDescent="0.2">
      <c r="D4000" s="421"/>
    </row>
    <row r="4001" spans="4:4" x14ac:dyDescent="0.2">
      <c r="D4001" s="421"/>
    </row>
    <row r="4002" spans="4:4" x14ac:dyDescent="0.2">
      <c r="D4002" s="421"/>
    </row>
    <row r="4003" spans="4:4" x14ac:dyDescent="0.2">
      <c r="D4003" s="421"/>
    </row>
    <row r="4004" spans="4:4" x14ac:dyDescent="0.2">
      <c r="D4004" s="421"/>
    </row>
    <row r="4005" spans="4:4" x14ac:dyDescent="0.2">
      <c r="D4005" s="421"/>
    </row>
    <row r="4006" spans="4:4" x14ac:dyDescent="0.2">
      <c r="D4006" s="421"/>
    </row>
    <row r="4007" spans="4:4" x14ac:dyDescent="0.2">
      <c r="D4007" s="421"/>
    </row>
    <row r="4008" spans="4:4" x14ac:dyDescent="0.2">
      <c r="D4008" s="421"/>
    </row>
    <row r="4009" spans="4:4" x14ac:dyDescent="0.2">
      <c r="D4009" s="421"/>
    </row>
    <row r="4010" spans="4:4" x14ac:dyDescent="0.2">
      <c r="D4010" s="421"/>
    </row>
    <row r="4011" spans="4:4" x14ac:dyDescent="0.2">
      <c r="D4011" s="421"/>
    </row>
    <row r="4012" spans="4:4" x14ac:dyDescent="0.2">
      <c r="D4012" s="421"/>
    </row>
    <row r="4013" spans="4:4" x14ac:dyDescent="0.2">
      <c r="D4013" s="421"/>
    </row>
    <row r="4014" spans="4:4" x14ac:dyDescent="0.2">
      <c r="D4014" s="421"/>
    </row>
    <row r="4015" spans="4:4" x14ac:dyDescent="0.2">
      <c r="D4015" s="421"/>
    </row>
    <row r="4016" spans="4:4" x14ac:dyDescent="0.2">
      <c r="D4016" s="421"/>
    </row>
    <row r="4017" spans="4:4" x14ac:dyDescent="0.2">
      <c r="D4017" s="421"/>
    </row>
    <row r="4018" spans="4:4" x14ac:dyDescent="0.2">
      <c r="D4018" s="421"/>
    </row>
    <row r="4019" spans="4:4" x14ac:dyDescent="0.2">
      <c r="D4019" s="421"/>
    </row>
    <row r="4020" spans="4:4" x14ac:dyDescent="0.2">
      <c r="D4020" s="421"/>
    </row>
    <row r="4021" spans="4:4" x14ac:dyDescent="0.2">
      <c r="D4021" s="421"/>
    </row>
    <row r="4022" spans="4:4" x14ac:dyDescent="0.2">
      <c r="D4022" s="421"/>
    </row>
    <row r="4023" spans="4:4" x14ac:dyDescent="0.2">
      <c r="D4023" s="421"/>
    </row>
    <row r="4024" spans="4:4" x14ac:dyDescent="0.2">
      <c r="D4024" s="421"/>
    </row>
    <row r="4025" spans="4:4" x14ac:dyDescent="0.2">
      <c r="D4025" s="421"/>
    </row>
    <row r="4026" spans="4:4" x14ac:dyDescent="0.2">
      <c r="D4026" s="421"/>
    </row>
    <row r="4027" spans="4:4" x14ac:dyDescent="0.2">
      <c r="D4027" s="421"/>
    </row>
    <row r="4028" spans="4:4" x14ac:dyDescent="0.2">
      <c r="D4028" s="421"/>
    </row>
    <row r="4029" spans="4:4" x14ac:dyDescent="0.2">
      <c r="D4029" s="421"/>
    </row>
    <row r="4030" spans="4:4" x14ac:dyDescent="0.2">
      <c r="D4030" s="421"/>
    </row>
    <row r="4031" spans="4:4" x14ac:dyDescent="0.2">
      <c r="D4031" s="421"/>
    </row>
    <row r="4032" spans="4:4" x14ac:dyDescent="0.2">
      <c r="D4032" s="421"/>
    </row>
    <row r="4033" spans="4:4" x14ac:dyDescent="0.2">
      <c r="D4033" s="421"/>
    </row>
    <row r="4034" spans="4:4" x14ac:dyDescent="0.2">
      <c r="D4034" s="421"/>
    </row>
    <row r="4035" spans="4:4" x14ac:dyDescent="0.2">
      <c r="D4035" s="421"/>
    </row>
    <row r="4036" spans="4:4" x14ac:dyDescent="0.2">
      <c r="D4036" s="421"/>
    </row>
    <row r="4037" spans="4:4" x14ac:dyDescent="0.2">
      <c r="D4037" s="421"/>
    </row>
    <row r="4038" spans="4:4" x14ac:dyDescent="0.2">
      <c r="D4038" s="421"/>
    </row>
    <row r="4039" spans="4:4" x14ac:dyDescent="0.2">
      <c r="D4039" s="421"/>
    </row>
    <row r="4040" spans="4:4" x14ac:dyDescent="0.2">
      <c r="D4040" s="421"/>
    </row>
    <row r="4041" spans="4:4" x14ac:dyDescent="0.2">
      <c r="D4041" s="421"/>
    </row>
    <row r="4042" spans="4:4" x14ac:dyDescent="0.2">
      <c r="D4042" s="421"/>
    </row>
    <row r="4043" spans="4:4" x14ac:dyDescent="0.2">
      <c r="D4043" s="421"/>
    </row>
    <row r="4044" spans="4:4" x14ac:dyDescent="0.2">
      <c r="D4044" s="421"/>
    </row>
    <row r="4045" spans="4:4" x14ac:dyDescent="0.2">
      <c r="D4045" s="421"/>
    </row>
    <row r="4046" spans="4:4" x14ac:dyDescent="0.2">
      <c r="D4046" s="421"/>
    </row>
    <row r="4047" spans="4:4" x14ac:dyDescent="0.2">
      <c r="D4047" s="421"/>
    </row>
    <row r="4048" spans="4:4" x14ac:dyDescent="0.2">
      <c r="D4048" s="421"/>
    </row>
    <row r="4049" spans="4:4" x14ac:dyDescent="0.2">
      <c r="D4049" s="421"/>
    </row>
    <row r="4050" spans="4:4" x14ac:dyDescent="0.2">
      <c r="D4050" s="421"/>
    </row>
    <row r="4051" spans="4:4" x14ac:dyDescent="0.2">
      <c r="D4051" s="421"/>
    </row>
    <row r="4052" spans="4:4" x14ac:dyDescent="0.2">
      <c r="D4052" s="421"/>
    </row>
    <row r="4053" spans="4:4" x14ac:dyDescent="0.2">
      <c r="D4053" s="421"/>
    </row>
    <row r="4054" spans="4:4" x14ac:dyDescent="0.2">
      <c r="D4054" s="421"/>
    </row>
    <row r="4055" spans="4:4" x14ac:dyDescent="0.2">
      <c r="D4055" s="421"/>
    </row>
    <row r="4056" spans="4:4" x14ac:dyDescent="0.2">
      <c r="D4056" s="421"/>
    </row>
    <row r="4057" spans="4:4" x14ac:dyDescent="0.2">
      <c r="D4057" s="421"/>
    </row>
    <row r="4058" spans="4:4" x14ac:dyDescent="0.2">
      <c r="D4058" s="421"/>
    </row>
    <row r="4059" spans="4:4" x14ac:dyDescent="0.2">
      <c r="D4059" s="421"/>
    </row>
    <row r="4060" spans="4:4" x14ac:dyDescent="0.2">
      <c r="D4060" s="421"/>
    </row>
    <row r="4061" spans="4:4" x14ac:dyDescent="0.2">
      <c r="D4061" s="421"/>
    </row>
    <row r="4062" spans="4:4" x14ac:dyDescent="0.2">
      <c r="D4062" s="421"/>
    </row>
    <row r="4063" spans="4:4" x14ac:dyDescent="0.2">
      <c r="D4063" s="421"/>
    </row>
    <row r="4064" spans="4:4" x14ac:dyDescent="0.2">
      <c r="D4064" s="421"/>
    </row>
    <row r="4065" spans="4:4" x14ac:dyDescent="0.2">
      <c r="D4065" s="421"/>
    </row>
    <row r="4066" spans="4:4" x14ac:dyDescent="0.2">
      <c r="D4066" s="421"/>
    </row>
    <row r="4067" spans="4:4" x14ac:dyDescent="0.2">
      <c r="D4067" s="421"/>
    </row>
    <row r="4068" spans="4:4" x14ac:dyDescent="0.2">
      <c r="D4068" s="421"/>
    </row>
    <row r="4069" spans="4:4" x14ac:dyDescent="0.2">
      <c r="D4069" s="421"/>
    </row>
    <row r="4070" spans="4:4" x14ac:dyDescent="0.2">
      <c r="D4070" s="421"/>
    </row>
    <row r="4071" spans="4:4" x14ac:dyDescent="0.2">
      <c r="D4071" s="421"/>
    </row>
    <row r="4072" spans="4:4" x14ac:dyDescent="0.2">
      <c r="D4072" s="421"/>
    </row>
    <row r="4073" spans="4:4" x14ac:dyDescent="0.2">
      <c r="D4073" s="421"/>
    </row>
    <row r="4074" spans="4:4" x14ac:dyDescent="0.2">
      <c r="D4074" s="421"/>
    </row>
    <row r="4075" spans="4:4" x14ac:dyDescent="0.2">
      <c r="D4075" s="421"/>
    </row>
    <row r="4076" spans="4:4" x14ac:dyDescent="0.2">
      <c r="D4076" s="421"/>
    </row>
    <row r="4077" spans="4:4" x14ac:dyDescent="0.2">
      <c r="D4077" s="421"/>
    </row>
    <row r="4078" spans="4:4" x14ac:dyDescent="0.2">
      <c r="D4078" s="421"/>
    </row>
    <row r="4079" spans="4:4" x14ac:dyDescent="0.2">
      <c r="D4079" s="421"/>
    </row>
    <row r="4080" spans="4:4" x14ac:dyDescent="0.2">
      <c r="D4080" s="421"/>
    </row>
    <row r="4081" spans="4:4" x14ac:dyDescent="0.2">
      <c r="D4081" s="421"/>
    </row>
    <row r="4082" spans="4:4" x14ac:dyDescent="0.2">
      <c r="D4082" s="421"/>
    </row>
    <row r="4083" spans="4:4" x14ac:dyDescent="0.2">
      <c r="D4083" s="421"/>
    </row>
    <row r="4084" spans="4:4" x14ac:dyDescent="0.2">
      <c r="D4084" s="421"/>
    </row>
    <row r="4085" spans="4:4" x14ac:dyDescent="0.2">
      <c r="D4085" s="421"/>
    </row>
    <row r="4086" spans="4:4" x14ac:dyDescent="0.2">
      <c r="D4086" s="421"/>
    </row>
    <row r="4087" spans="4:4" x14ac:dyDescent="0.2">
      <c r="D4087" s="421"/>
    </row>
    <row r="4088" spans="4:4" x14ac:dyDescent="0.2">
      <c r="D4088" s="421"/>
    </row>
    <row r="4089" spans="4:4" x14ac:dyDescent="0.2">
      <c r="D4089" s="421"/>
    </row>
    <row r="4090" spans="4:4" x14ac:dyDescent="0.2">
      <c r="D4090" s="421"/>
    </row>
    <row r="4091" spans="4:4" x14ac:dyDescent="0.2">
      <c r="D4091" s="421"/>
    </row>
    <row r="4092" spans="4:4" x14ac:dyDescent="0.2">
      <c r="D4092" s="421"/>
    </row>
    <row r="4093" spans="4:4" x14ac:dyDescent="0.2">
      <c r="D4093" s="421"/>
    </row>
    <row r="4094" spans="4:4" x14ac:dyDescent="0.2">
      <c r="D4094" s="421"/>
    </row>
    <row r="4095" spans="4:4" x14ac:dyDescent="0.2">
      <c r="D4095" s="421"/>
    </row>
    <row r="4096" spans="4:4" x14ac:dyDescent="0.2">
      <c r="D4096" s="421"/>
    </row>
    <row r="4097" spans="4:4" x14ac:dyDescent="0.2">
      <c r="D4097" s="421"/>
    </row>
    <row r="4098" spans="4:4" x14ac:dyDescent="0.2">
      <c r="D4098" s="421"/>
    </row>
    <row r="4099" spans="4:4" x14ac:dyDescent="0.2">
      <c r="D4099" s="421"/>
    </row>
    <row r="4100" spans="4:4" x14ac:dyDescent="0.2">
      <c r="D4100" s="421"/>
    </row>
    <row r="4101" spans="4:4" x14ac:dyDescent="0.2">
      <c r="D4101" s="421"/>
    </row>
    <row r="4102" spans="4:4" x14ac:dyDescent="0.2">
      <c r="D4102" s="421"/>
    </row>
    <row r="4103" spans="4:4" x14ac:dyDescent="0.2">
      <c r="D4103" s="421"/>
    </row>
    <row r="4104" spans="4:4" x14ac:dyDescent="0.2">
      <c r="D4104" s="421"/>
    </row>
    <row r="4105" spans="4:4" x14ac:dyDescent="0.2">
      <c r="D4105" s="421"/>
    </row>
    <row r="4106" spans="4:4" x14ac:dyDescent="0.2">
      <c r="D4106" s="421"/>
    </row>
    <row r="4107" spans="4:4" x14ac:dyDescent="0.2">
      <c r="D4107" s="421"/>
    </row>
    <row r="4108" spans="4:4" x14ac:dyDescent="0.2">
      <c r="D4108" s="421"/>
    </row>
    <row r="4109" spans="4:4" x14ac:dyDescent="0.2">
      <c r="D4109" s="421"/>
    </row>
    <row r="4110" spans="4:4" x14ac:dyDescent="0.2">
      <c r="D4110" s="421"/>
    </row>
    <row r="4111" spans="4:4" x14ac:dyDescent="0.2">
      <c r="D4111" s="421"/>
    </row>
    <row r="4112" spans="4:4" x14ac:dyDescent="0.2">
      <c r="D4112" s="421"/>
    </row>
    <row r="4113" spans="4:4" x14ac:dyDescent="0.2">
      <c r="D4113" s="421"/>
    </row>
    <row r="4114" spans="4:4" x14ac:dyDescent="0.2">
      <c r="D4114" s="421"/>
    </row>
    <row r="4115" spans="4:4" x14ac:dyDescent="0.2">
      <c r="D4115" s="421"/>
    </row>
    <row r="4116" spans="4:4" x14ac:dyDescent="0.2">
      <c r="D4116" s="421"/>
    </row>
    <row r="4117" spans="4:4" x14ac:dyDescent="0.2">
      <c r="D4117" s="421"/>
    </row>
    <row r="4118" spans="4:4" x14ac:dyDescent="0.2">
      <c r="D4118" s="421"/>
    </row>
    <row r="4119" spans="4:4" x14ac:dyDescent="0.2">
      <c r="D4119" s="421"/>
    </row>
    <row r="4120" spans="4:4" x14ac:dyDescent="0.2">
      <c r="D4120" s="421"/>
    </row>
    <row r="4121" spans="4:4" x14ac:dyDescent="0.2">
      <c r="D4121" s="421"/>
    </row>
    <row r="4122" spans="4:4" x14ac:dyDescent="0.2">
      <c r="D4122" s="421"/>
    </row>
    <row r="4123" spans="4:4" x14ac:dyDescent="0.2">
      <c r="D4123" s="421"/>
    </row>
    <row r="4124" spans="4:4" x14ac:dyDescent="0.2">
      <c r="D4124" s="421"/>
    </row>
    <row r="4125" spans="4:4" x14ac:dyDescent="0.2">
      <c r="D4125" s="421"/>
    </row>
    <row r="4126" spans="4:4" x14ac:dyDescent="0.2">
      <c r="D4126" s="421"/>
    </row>
    <row r="4127" spans="4:4" x14ac:dyDescent="0.2">
      <c r="D4127" s="421"/>
    </row>
    <row r="4128" spans="4:4" x14ac:dyDescent="0.2">
      <c r="D4128" s="421"/>
    </row>
    <row r="4129" spans="4:4" x14ac:dyDescent="0.2">
      <c r="D4129" s="421"/>
    </row>
    <row r="4130" spans="4:4" x14ac:dyDescent="0.2">
      <c r="D4130" s="421"/>
    </row>
    <row r="4131" spans="4:4" x14ac:dyDescent="0.2">
      <c r="D4131" s="421"/>
    </row>
    <row r="4132" spans="4:4" x14ac:dyDescent="0.2">
      <c r="D4132" s="421"/>
    </row>
    <row r="4133" spans="4:4" x14ac:dyDescent="0.2">
      <c r="D4133" s="421"/>
    </row>
    <row r="4134" spans="4:4" x14ac:dyDescent="0.2">
      <c r="D4134" s="421"/>
    </row>
    <row r="4135" spans="4:4" x14ac:dyDescent="0.2">
      <c r="D4135" s="421"/>
    </row>
    <row r="4136" spans="4:4" x14ac:dyDescent="0.2">
      <c r="D4136" s="421"/>
    </row>
    <row r="4137" spans="4:4" x14ac:dyDescent="0.2">
      <c r="D4137" s="421"/>
    </row>
    <row r="4138" spans="4:4" x14ac:dyDescent="0.2">
      <c r="D4138" s="421"/>
    </row>
    <row r="4139" spans="4:4" x14ac:dyDescent="0.2">
      <c r="D4139" s="421"/>
    </row>
    <row r="4140" spans="4:4" x14ac:dyDescent="0.2">
      <c r="D4140" s="421"/>
    </row>
    <row r="4141" spans="4:4" x14ac:dyDescent="0.2">
      <c r="D4141" s="421"/>
    </row>
    <row r="4142" spans="4:4" x14ac:dyDescent="0.2">
      <c r="D4142" s="421"/>
    </row>
    <row r="4143" spans="4:4" x14ac:dyDescent="0.2">
      <c r="D4143" s="421"/>
    </row>
    <row r="4144" spans="4:4" x14ac:dyDescent="0.2">
      <c r="D4144" s="421"/>
    </row>
    <row r="4145" spans="4:4" x14ac:dyDescent="0.2">
      <c r="D4145" s="421"/>
    </row>
    <row r="4146" spans="4:4" x14ac:dyDescent="0.2">
      <c r="D4146" s="421"/>
    </row>
    <row r="4147" spans="4:4" x14ac:dyDescent="0.2">
      <c r="D4147" s="421"/>
    </row>
    <row r="4148" spans="4:4" x14ac:dyDescent="0.2">
      <c r="D4148" s="421"/>
    </row>
    <row r="4149" spans="4:4" x14ac:dyDescent="0.2">
      <c r="D4149" s="421"/>
    </row>
    <row r="4150" spans="4:4" x14ac:dyDescent="0.2">
      <c r="D4150" s="421"/>
    </row>
    <row r="4151" spans="4:4" x14ac:dyDescent="0.2">
      <c r="D4151" s="421"/>
    </row>
    <row r="4152" spans="4:4" x14ac:dyDescent="0.2">
      <c r="D4152" s="421"/>
    </row>
    <row r="4153" spans="4:4" x14ac:dyDescent="0.2">
      <c r="D4153" s="421"/>
    </row>
    <row r="4154" spans="4:4" x14ac:dyDescent="0.2">
      <c r="D4154" s="421"/>
    </row>
    <row r="4155" spans="4:4" x14ac:dyDescent="0.2">
      <c r="D4155" s="421"/>
    </row>
    <row r="4156" spans="4:4" x14ac:dyDescent="0.2">
      <c r="D4156" s="421"/>
    </row>
    <row r="4157" spans="4:4" x14ac:dyDescent="0.2">
      <c r="D4157" s="421"/>
    </row>
    <row r="4158" spans="4:4" x14ac:dyDescent="0.2">
      <c r="D4158" s="421"/>
    </row>
    <row r="4159" spans="4:4" x14ac:dyDescent="0.2">
      <c r="D4159" s="421"/>
    </row>
    <row r="4160" spans="4:4" x14ac:dyDescent="0.2">
      <c r="D4160" s="421"/>
    </row>
    <row r="4161" spans="4:4" x14ac:dyDescent="0.2">
      <c r="D4161" s="421"/>
    </row>
    <row r="4162" spans="4:4" x14ac:dyDescent="0.2">
      <c r="D4162" s="421"/>
    </row>
    <row r="4163" spans="4:4" x14ac:dyDescent="0.2">
      <c r="D4163" s="421"/>
    </row>
    <row r="4164" spans="4:4" x14ac:dyDescent="0.2">
      <c r="D4164" s="421"/>
    </row>
    <row r="4165" spans="4:4" x14ac:dyDescent="0.2">
      <c r="D4165" s="421"/>
    </row>
    <row r="4166" spans="4:4" x14ac:dyDescent="0.2">
      <c r="D4166" s="421"/>
    </row>
    <row r="4167" spans="4:4" x14ac:dyDescent="0.2">
      <c r="D4167" s="421"/>
    </row>
    <row r="4168" spans="4:4" x14ac:dyDescent="0.2">
      <c r="D4168" s="421"/>
    </row>
    <row r="4169" spans="4:4" x14ac:dyDescent="0.2">
      <c r="D4169" s="421"/>
    </row>
    <row r="4170" spans="4:4" x14ac:dyDescent="0.2">
      <c r="D4170" s="421"/>
    </row>
    <row r="4171" spans="4:4" x14ac:dyDescent="0.2">
      <c r="D4171" s="421"/>
    </row>
    <row r="4172" spans="4:4" x14ac:dyDescent="0.2">
      <c r="D4172" s="421"/>
    </row>
    <row r="4173" spans="4:4" x14ac:dyDescent="0.2">
      <c r="D4173" s="421"/>
    </row>
    <row r="4174" spans="4:4" x14ac:dyDescent="0.2">
      <c r="D4174" s="421"/>
    </row>
    <row r="4175" spans="4:4" x14ac:dyDescent="0.2">
      <c r="D4175" s="421"/>
    </row>
    <row r="4176" spans="4:4" x14ac:dyDescent="0.2">
      <c r="D4176" s="421"/>
    </row>
    <row r="4177" spans="4:4" x14ac:dyDescent="0.2">
      <c r="D4177" s="421"/>
    </row>
    <row r="4178" spans="4:4" x14ac:dyDescent="0.2">
      <c r="D4178" s="421"/>
    </row>
    <row r="4179" spans="4:4" x14ac:dyDescent="0.2">
      <c r="D4179" s="421"/>
    </row>
    <row r="4180" spans="4:4" x14ac:dyDescent="0.2">
      <c r="D4180" s="421"/>
    </row>
    <row r="4181" spans="4:4" x14ac:dyDescent="0.2">
      <c r="D4181" s="421"/>
    </row>
    <row r="4182" spans="4:4" x14ac:dyDescent="0.2">
      <c r="D4182" s="421"/>
    </row>
    <row r="4183" spans="4:4" x14ac:dyDescent="0.2">
      <c r="D4183" s="421"/>
    </row>
    <row r="4184" spans="4:4" x14ac:dyDescent="0.2">
      <c r="D4184" s="421"/>
    </row>
    <row r="4185" spans="4:4" x14ac:dyDescent="0.2">
      <c r="D4185" s="421"/>
    </row>
    <row r="4186" spans="4:4" x14ac:dyDescent="0.2">
      <c r="D4186" s="421"/>
    </row>
    <row r="4187" spans="4:4" x14ac:dyDescent="0.2">
      <c r="D4187" s="421"/>
    </row>
    <row r="4188" spans="4:4" x14ac:dyDescent="0.2">
      <c r="D4188" s="421"/>
    </row>
    <row r="4189" spans="4:4" x14ac:dyDescent="0.2">
      <c r="D4189" s="421"/>
    </row>
    <row r="4190" spans="4:4" x14ac:dyDescent="0.2">
      <c r="D4190" s="421"/>
    </row>
    <row r="4191" spans="4:4" x14ac:dyDescent="0.2">
      <c r="D4191" s="421"/>
    </row>
    <row r="4192" spans="4:4" x14ac:dyDescent="0.2">
      <c r="D4192" s="421"/>
    </row>
    <row r="4193" spans="4:4" x14ac:dyDescent="0.2">
      <c r="D4193" s="421"/>
    </row>
    <row r="4194" spans="4:4" x14ac:dyDescent="0.2">
      <c r="D4194" s="421"/>
    </row>
    <row r="4195" spans="4:4" x14ac:dyDescent="0.2">
      <c r="D4195" s="421"/>
    </row>
    <row r="4196" spans="4:4" x14ac:dyDescent="0.2">
      <c r="D4196" s="421"/>
    </row>
    <row r="4197" spans="4:4" x14ac:dyDescent="0.2">
      <c r="D4197" s="421"/>
    </row>
    <row r="4198" spans="4:4" x14ac:dyDescent="0.2">
      <c r="D4198" s="421"/>
    </row>
    <row r="4199" spans="4:4" x14ac:dyDescent="0.2">
      <c r="D4199" s="421"/>
    </row>
    <row r="4200" spans="4:4" x14ac:dyDescent="0.2">
      <c r="D4200" s="421"/>
    </row>
    <row r="4201" spans="4:4" x14ac:dyDescent="0.2">
      <c r="D4201" s="421"/>
    </row>
    <row r="4202" spans="4:4" x14ac:dyDescent="0.2">
      <c r="D4202" s="421"/>
    </row>
    <row r="4203" spans="4:4" x14ac:dyDescent="0.2">
      <c r="D4203" s="421"/>
    </row>
    <row r="4204" spans="4:4" x14ac:dyDescent="0.2">
      <c r="D4204" s="421"/>
    </row>
    <row r="4205" spans="4:4" x14ac:dyDescent="0.2">
      <c r="D4205" s="421"/>
    </row>
    <row r="4206" spans="4:4" x14ac:dyDescent="0.2">
      <c r="D4206" s="421"/>
    </row>
    <row r="4207" spans="4:4" x14ac:dyDescent="0.2">
      <c r="D4207" s="421"/>
    </row>
    <row r="4208" spans="4:4" x14ac:dyDescent="0.2">
      <c r="D4208" s="421"/>
    </row>
    <row r="4209" spans="4:4" x14ac:dyDescent="0.2">
      <c r="D4209" s="421"/>
    </row>
    <row r="4210" spans="4:4" x14ac:dyDescent="0.2">
      <c r="D4210" s="421"/>
    </row>
    <row r="4211" spans="4:4" x14ac:dyDescent="0.2">
      <c r="D4211" s="421"/>
    </row>
    <row r="4212" spans="4:4" x14ac:dyDescent="0.2">
      <c r="D4212" s="421"/>
    </row>
    <row r="4213" spans="4:4" x14ac:dyDescent="0.2">
      <c r="D4213" s="421"/>
    </row>
    <row r="4214" spans="4:4" x14ac:dyDescent="0.2">
      <c r="D4214" s="421"/>
    </row>
    <row r="4215" spans="4:4" x14ac:dyDescent="0.2">
      <c r="D4215" s="421"/>
    </row>
    <row r="4216" spans="4:4" x14ac:dyDescent="0.2">
      <c r="D4216" s="421"/>
    </row>
    <row r="4217" spans="4:4" x14ac:dyDescent="0.2">
      <c r="D4217" s="421"/>
    </row>
    <row r="4218" spans="4:4" x14ac:dyDescent="0.2">
      <c r="D4218" s="421"/>
    </row>
    <row r="4219" spans="4:4" x14ac:dyDescent="0.2">
      <c r="D4219" s="421"/>
    </row>
    <row r="4220" spans="4:4" x14ac:dyDescent="0.2">
      <c r="D4220" s="421"/>
    </row>
    <row r="4221" spans="4:4" x14ac:dyDescent="0.2">
      <c r="D4221" s="421"/>
    </row>
    <row r="4222" spans="4:4" x14ac:dyDescent="0.2">
      <c r="D4222" s="421"/>
    </row>
    <row r="4223" spans="4:4" x14ac:dyDescent="0.2">
      <c r="D4223" s="421"/>
    </row>
    <row r="4224" spans="4:4" x14ac:dyDescent="0.2">
      <c r="D4224" s="421"/>
    </row>
    <row r="4225" spans="4:4" x14ac:dyDescent="0.2">
      <c r="D4225" s="421"/>
    </row>
    <row r="4226" spans="4:4" x14ac:dyDescent="0.2">
      <c r="D4226" s="421"/>
    </row>
    <row r="4227" spans="4:4" x14ac:dyDescent="0.2">
      <c r="D4227" s="421"/>
    </row>
    <row r="4228" spans="4:4" x14ac:dyDescent="0.2">
      <c r="D4228" s="421"/>
    </row>
    <row r="4229" spans="4:4" x14ac:dyDescent="0.2">
      <c r="D4229" s="421"/>
    </row>
    <row r="4230" spans="4:4" x14ac:dyDescent="0.2">
      <c r="D4230" s="421"/>
    </row>
    <row r="4231" spans="4:4" x14ac:dyDescent="0.2">
      <c r="D4231" s="421"/>
    </row>
    <row r="4232" spans="4:4" x14ac:dyDescent="0.2">
      <c r="D4232" s="421"/>
    </row>
    <row r="4233" spans="4:4" x14ac:dyDescent="0.2">
      <c r="D4233" s="421"/>
    </row>
    <row r="4234" spans="4:4" x14ac:dyDescent="0.2">
      <c r="D4234" s="421"/>
    </row>
    <row r="4235" spans="4:4" x14ac:dyDescent="0.2">
      <c r="D4235" s="421"/>
    </row>
    <row r="4236" spans="4:4" x14ac:dyDescent="0.2">
      <c r="D4236" s="421"/>
    </row>
    <row r="4237" spans="4:4" x14ac:dyDescent="0.2">
      <c r="D4237" s="421"/>
    </row>
    <row r="4238" spans="4:4" x14ac:dyDescent="0.2">
      <c r="D4238" s="421"/>
    </row>
    <row r="4239" spans="4:4" x14ac:dyDescent="0.2">
      <c r="D4239" s="421"/>
    </row>
    <row r="4240" spans="4:4" x14ac:dyDescent="0.2">
      <c r="D4240" s="421"/>
    </row>
    <row r="4241" spans="4:4" x14ac:dyDescent="0.2">
      <c r="D4241" s="421"/>
    </row>
    <row r="4242" spans="4:4" x14ac:dyDescent="0.2">
      <c r="D4242" s="421"/>
    </row>
    <row r="4243" spans="4:4" x14ac:dyDescent="0.2">
      <c r="D4243" s="421"/>
    </row>
    <row r="4244" spans="4:4" x14ac:dyDescent="0.2">
      <c r="D4244" s="421"/>
    </row>
    <row r="4245" spans="4:4" x14ac:dyDescent="0.2">
      <c r="D4245" s="421"/>
    </row>
    <row r="4246" spans="4:4" x14ac:dyDescent="0.2">
      <c r="D4246" s="421"/>
    </row>
    <row r="4247" spans="4:4" x14ac:dyDescent="0.2">
      <c r="D4247" s="421"/>
    </row>
    <row r="4248" spans="4:4" x14ac:dyDescent="0.2">
      <c r="D4248" s="421"/>
    </row>
    <row r="4249" spans="4:4" x14ac:dyDescent="0.2">
      <c r="D4249" s="421"/>
    </row>
    <row r="4250" spans="4:4" x14ac:dyDescent="0.2">
      <c r="D4250" s="421"/>
    </row>
    <row r="4251" spans="4:4" x14ac:dyDescent="0.2">
      <c r="D4251" s="421"/>
    </row>
    <row r="4252" spans="4:4" x14ac:dyDescent="0.2">
      <c r="D4252" s="421"/>
    </row>
    <row r="4253" spans="4:4" x14ac:dyDescent="0.2">
      <c r="D4253" s="421"/>
    </row>
    <row r="4254" spans="4:4" x14ac:dyDescent="0.2">
      <c r="D4254" s="421"/>
    </row>
    <row r="4255" spans="4:4" x14ac:dyDescent="0.2">
      <c r="D4255" s="421"/>
    </row>
    <row r="4256" spans="4:4" x14ac:dyDescent="0.2">
      <c r="D4256" s="421"/>
    </row>
    <row r="4257" spans="4:4" x14ac:dyDescent="0.2">
      <c r="D4257" s="421"/>
    </row>
    <row r="4258" spans="4:4" x14ac:dyDescent="0.2">
      <c r="D4258" s="421"/>
    </row>
    <row r="4259" spans="4:4" x14ac:dyDescent="0.2">
      <c r="D4259" s="421"/>
    </row>
    <row r="4260" spans="4:4" x14ac:dyDescent="0.2">
      <c r="D4260" s="421"/>
    </row>
    <row r="4261" spans="4:4" x14ac:dyDescent="0.2">
      <c r="D4261" s="421"/>
    </row>
    <row r="4262" spans="4:4" x14ac:dyDescent="0.2">
      <c r="D4262" s="421"/>
    </row>
    <row r="4263" spans="4:4" x14ac:dyDescent="0.2">
      <c r="D4263" s="421"/>
    </row>
    <row r="4264" spans="4:4" x14ac:dyDescent="0.2">
      <c r="D4264" s="421"/>
    </row>
    <row r="4265" spans="4:4" x14ac:dyDescent="0.2">
      <c r="D4265" s="421"/>
    </row>
    <row r="4266" spans="4:4" x14ac:dyDescent="0.2">
      <c r="D4266" s="421"/>
    </row>
    <row r="4267" spans="4:4" x14ac:dyDescent="0.2">
      <c r="D4267" s="421"/>
    </row>
    <row r="4268" spans="4:4" x14ac:dyDescent="0.2">
      <c r="D4268" s="421"/>
    </row>
    <row r="4269" spans="4:4" x14ac:dyDescent="0.2">
      <c r="D4269" s="421"/>
    </row>
    <row r="4270" spans="4:4" x14ac:dyDescent="0.2">
      <c r="D4270" s="421"/>
    </row>
    <row r="4271" spans="4:4" x14ac:dyDescent="0.2">
      <c r="D4271" s="421"/>
    </row>
    <row r="4272" spans="4:4" x14ac:dyDescent="0.2">
      <c r="D4272" s="421"/>
    </row>
    <row r="4273" spans="4:4" x14ac:dyDescent="0.2">
      <c r="D4273" s="421"/>
    </row>
    <row r="4274" spans="4:4" x14ac:dyDescent="0.2">
      <c r="D4274" s="421"/>
    </row>
    <row r="4275" spans="4:4" x14ac:dyDescent="0.2">
      <c r="D4275" s="421"/>
    </row>
    <row r="4276" spans="4:4" x14ac:dyDescent="0.2">
      <c r="D4276" s="421"/>
    </row>
    <row r="4277" spans="4:4" x14ac:dyDescent="0.2">
      <c r="D4277" s="421"/>
    </row>
    <row r="4278" spans="4:4" x14ac:dyDescent="0.2">
      <c r="D4278" s="421"/>
    </row>
    <row r="4279" spans="4:4" x14ac:dyDescent="0.2">
      <c r="D4279" s="421"/>
    </row>
    <row r="4280" spans="4:4" x14ac:dyDescent="0.2">
      <c r="D4280" s="421"/>
    </row>
    <row r="4281" spans="4:4" x14ac:dyDescent="0.2">
      <c r="D4281" s="421"/>
    </row>
    <row r="4282" spans="4:4" x14ac:dyDescent="0.2">
      <c r="D4282" s="421"/>
    </row>
    <row r="4283" spans="4:4" x14ac:dyDescent="0.2">
      <c r="D4283" s="421"/>
    </row>
    <row r="4284" spans="4:4" x14ac:dyDescent="0.2">
      <c r="D4284" s="421"/>
    </row>
    <row r="4285" spans="4:4" x14ac:dyDescent="0.2">
      <c r="D4285" s="421"/>
    </row>
    <row r="4286" spans="4:4" x14ac:dyDescent="0.2">
      <c r="D4286" s="421"/>
    </row>
    <row r="4287" spans="4:4" x14ac:dyDescent="0.2">
      <c r="D4287" s="421"/>
    </row>
    <row r="4288" spans="4:4" x14ac:dyDescent="0.2">
      <c r="D4288" s="421"/>
    </row>
    <row r="4289" spans="4:4" x14ac:dyDescent="0.2">
      <c r="D4289" s="421"/>
    </row>
    <row r="4290" spans="4:4" x14ac:dyDescent="0.2">
      <c r="D4290" s="421"/>
    </row>
    <row r="4291" spans="4:4" x14ac:dyDescent="0.2">
      <c r="D4291" s="421"/>
    </row>
    <row r="4292" spans="4:4" x14ac:dyDescent="0.2">
      <c r="D4292" s="421"/>
    </row>
    <row r="4293" spans="4:4" x14ac:dyDescent="0.2">
      <c r="D4293" s="421"/>
    </row>
    <row r="4294" spans="4:4" x14ac:dyDescent="0.2">
      <c r="D4294" s="421"/>
    </row>
    <row r="4295" spans="4:4" x14ac:dyDescent="0.2">
      <c r="D4295" s="421"/>
    </row>
    <row r="4296" spans="4:4" x14ac:dyDescent="0.2">
      <c r="D4296" s="421"/>
    </row>
    <row r="4297" spans="4:4" x14ac:dyDescent="0.2">
      <c r="D4297" s="421"/>
    </row>
    <row r="4298" spans="4:4" x14ac:dyDescent="0.2">
      <c r="D4298" s="421"/>
    </row>
    <row r="4299" spans="4:4" x14ac:dyDescent="0.2">
      <c r="D4299" s="421"/>
    </row>
    <row r="4300" spans="4:4" x14ac:dyDescent="0.2">
      <c r="D4300" s="421"/>
    </row>
    <row r="4301" spans="4:4" x14ac:dyDescent="0.2">
      <c r="D4301" s="421"/>
    </row>
    <row r="4302" spans="4:4" x14ac:dyDescent="0.2">
      <c r="D4302" s="421"/>
    </row>
    <row r="4303" spans="4:4" x14ac:dyDescent="0.2">
      <c r="D4303" s="421"/>
    </row>
    <row r="4304" spans="4:4" x14ac:dyDescent="0.2">
      <c r="D4304" s="421"/>
    </row>
    <row r="4305" spans="4:4" x14ac:dyDescent="0.2">
      <c r="D4305" s="421"/>
    </row>
    <row r="4306" spans="4:4" x14ac:dyDescent="0.2">
      <c r="D4306" s="421"/>
    </row>
    <row r="4307" spans="4:4" x14ac:dyDescent="0.2">
      <c r="D4307" s="421"/>
    </row>
    <row r="4308" spans="4:4" x14ac:dyDescent="0.2">
      <c r="D4308" s="421"/>
    </row>
    <row r="4309" spans="4:4" x14ac:dyDescent="0.2">
      <c r="D4309" s="421"/>
    </row>
    <row r="4310" spans="4:4" x14ac:dyDescent="0.2">
      <c r="D4310" s="421"/>
    </row>
    <row r="4311" spans="4:4" x14ac:dyDescent="0.2">
      <c r="D4311" s="421"/>
    </row>
    <row r="4312" spans="4:4" x14ac:dyDescent="0.2">
      <c r="D4312" s="421"/>
    </row>
    <row r="4313" spans="4:4" x14ac:dyDescent="0.2">
      <c r="D4313" s="421"/>
    </row>
    <row r="4314" spans="4:4" x14ac:dyDescent="0.2">
      <c r="D4314" s="421"/>
    </row>
    <row r="4315" spans="4:4" x14ac:dyDescent="0.2">
      <c r="D4315" s="421"/>
    </row>
    <row r="4316" spans="4:4" x14ac:dyDescent="0.2">
      <c r="D4316" s="421"/>
    </row>
    <row r="4317" spans="4:4" x14ac:dyDescent="0.2">
      <c r="D4317" s="421"/>
    </row>
    <row r="4318" spans="4:4" x14ac:dyDescent="0.2">
      <c r="D4318" s="421"/>
    </row>
    <row r="4319" spans="4:4" x14ac:dyDescent="0.2">
      <c r="D4319" s="421"/>
    </row>
    <row r="4320" spans="4:4" x14ac:dyDescent="0.2">
      <c r="D4320" s="421"/>
    </row>
    <row r="4321" spans="4:4" x14ac:dyDescent="0.2">
      <c r="D4321" s="421"/>
    </row>
    <row r="4322" spans="4:4" x14ac:dyDescent="0.2">
      <c r="D4322" s="421"/>
    </row>
    <row r="4323" spans="4:4" x14ac:dyDescent="0.2">
      <c r="D4323" s="421"/>
    </row>
    <row r="4324" spans="4:4" x14ac:dyDescent="0.2">
      <c r="D4324" s="421"/>
    </row>
    <row r="4325" spans="4:4" x14ac:dyDescent="0.2">
      <c r="D4325" s="421"/>
    </row>
    <row r="4326" spans="4:4" x14ac:dyDescent="0.2">
      <c r="D4326" s="421"/>
    </row>
    <row r="4327" spans="4:4" x14ac:dyDescent="0.2">
      <c r="D4327" s="421"/>
    </row>
    <row r="4328" spans="4:4" x14ac:dyDescent="0.2">
      <c r="D4328" s="421"/>
    </row>
    <row r="4329" spans="4:4" x14ac:dyDescent="0.2">
      <c r="D4329" s="421"/>
    </row>
    <row r="4330" spans="4:4" x14ac:dyDescent="0.2">
      <c r="D4330" s="421"/>
    </row>
    <row r="4331" spans="4:4" x14ac:dyDescent="0.2">
      <c r="D4331" s="421"/>
    </row>
    <row r="4332" spans="4:4" x14ac:dyDescent="0.2">
      <c r="D4332" s="421"/>
    </row>
    <row r="4333" spans="4:4" x14ac:dyDescent="0.2">
      <c r="D4333" s="421"/>
    </row>
    <row r="4334" spans="4:4" x14ac:dyDescent="0.2">
      <c r="D4334" s="421"/>
    </row>
    <row r="4335" spans="4:4" x14ac:dyDescent="0.2">
      <c r="D4335" s="421"/>
    </row>
    <row r="4336" spans="4:4" x14ac:dyDescent="0.2">
      <c r="D4336" s="421"/>
    </row>
    <row r="4337" spans="4:4" x14ac:dyDescent="0.2">
      <c r="D4337" s="421"/>
    </row>
    <row r="4338" spans="4:4" x14ac:dyDescent="0.2">
      <c r="D4338" s="421"/>
    </row>
    <row r="4339" spans="4:4" x14ac:dyDescent="0.2">
      <c r="D4339" s="421"/>
    </row>
    <row r="4340" spans="4:4" x14ac:dyDescent="0.2">
      <c r="D4340" s="421"/>
    </row>
    <row r="4341" spans="4:4" x14ac:dyDescent="0.2">
      <c r="D4341" s="421"/>
    </row>
    <row r="4342" spans="4:4" x14ac:dyDescent="0.2">
      <c r="D4342" s="421"/>
    </row>
    <row r="4343" spans="4:4" x14ac:dyDescent="0.2">
      <c r="D4343" s="421"/>
    </row>
    <row r="4344" spans="4:4" x14ac:dyDescent="0.2">
      <c r="D4344" s="421"/>
    </row>
    <row r="4345" spans="4:4" x14ac:dyDescent="0.2">
      <c r="D4345" s="421"/>
    </row>
    <row r="4346" spans="4:4" x14ac:dyDescent="0.2">
      <c r="D4346" s="421"/>
    </row>
    <row r="4347" spans="4:4" x14ac:dyDescent="0.2">
      <c r="D4347" s="421"/>
    </row>
    <row r="4348" spans="4:4" x14ac:dyDescent="0.2">
      <c r="D4348" s="421"/>
    </row>
    <row r="4349" spans="4:4" x14ac:dyDescent="0.2">
      <c r="D4349" s="421"/>
    </row>
    <row r="4350" spans="4:4" x14ac:dyDescent="0.2">
      <c r="D4350" s="421"/>
    </row>
    <row r="4351" spans="4:4" x14ac:dyDescent="0.2">
      <c r="D4351" s="421"/>
    </row>
    <row r="4352" spans="4:4" x14ac:dyDescent="0.2">
      <c r="D4352" s="421"/>
    </row>
    <row r="4353" spans="4:4" x14ac:dyDescent="0.2">
      <c r="D4353" s="421"/>
    </row>
    <row r="4354" spans="4:4" x14ac:dyDescent="0.2">
      <c r="D4354" s="421"/>
    </row>
    <row r="4355" spans="4:4" x14ac:dyDescent="0.2">
      <c r="D4355" s="421"/>
    </row>
    <row r="4356" spans="4:4" x14ac:dyDescent="0.2">
      <c r="D4356" s="421"/>
    </row>
    <row r="4357" spans="4:4" x14ac:dyDescent="0.2">
      <c r="D4357" s="421"/>
    </row>
    <row r="4358" spans="4:4" x14ac:dyDescent="0.2">
      <c r="D4358" s="421"/>
    </row>
    <row r="4359" spans="4:4" x14ac:dyDescent="0.2">
      <c r="D4359" s="421"/>
    </row>
    <row r="4360" spans="4:4" x14ac:dyDescent="0.2">
      <c r="D4360" s="421"/>
    </row>
    <row r="4361" spans="4:4" x14ac:dyDescent="0.2">
      <c r="D4361" s="421"/>
    </row>
    <row r="4362" spans="4:4" x14ac:dyDescent="0.2">
      <c r="D4362" s="421"/>
    </row>
    <row r="4363" spans="4:4" x14ac:dyDescent="0.2">
      <c r="D4363" s="421"/>
    </row>
    <row r="4364" spans="4:4" x14ac:dyDescent="0.2">
      <c r="D4364" s="421"/>
    </row>
    <row r="4365" spans="4:4" x14ac:dyDescent="0.2">
      <c r="D4365" s="421"/>
    </row>
    <row r="4366" spans="4:4" x14ac:dyDescent="0.2">
      <c r="D4366" s="421"/>
    </row>
    <row r="4367" spans="4:4" x14ac:dyDescent="0.2">
      <c r="D4367" s="421"/>
    </row>
    <row r="4368" spans="4:4" x14ac:dyDescent="0.2">
      <c r="D4368" s="421"/>
    </row>
    <row r="4369" spans="4:4" x14ac:dyDescent="0.2">
      <c r="D4369" s="421"/>
    </row>
    <row r="4370" spans="4:4" x14ac:dyDescent="0.2">
      <c r="D4370" s="421"/>
    </row>
    <row r="4371" spans="4:4" x14ac:dyDescent="0.2">
      <c r="D4371" s="421"/>
    </row>
    <row r="4372" spans="4:4" x14ac:dyDescent="0.2">
      <c r="D4372" s="421"/>
    </row>
    <row r="4373" spans="4:4" x14ac:dyDescent="0.2">
      <c r="D4373" s="421"/>
    </row>
    <row r="4374" spans="4:4" x14ac:dyDescent="0.2">
      <c r="D4374" s="421"/>
    </row>
    <row r="4375" spans="4:4" x14ac:dyDescent="0.2">
      <c r="D4375" s="421"/>
    </row>
    <row r="4376" spans="4:4" x14ac:dyDescent="0.2">
      <c r="D4376" s="421"/>
    </row>
    <row r="4377" spans="4:4" x14ac:dyDescent="0.2">
      <c r="D4377" s="421"/>
    </row>
    <row r="4378" spans="4:4" x14ac:dyDescent="0.2">
      <c r="D4378" s="421"/>
    </row>
    <row r="4379" spans="4:4" x14ac:dyDescent="0.2">
      <c r="D4379" s="421"/>
    </row>
    <row r="4380" spans="4:4" x14ac:dyDescent="0.2">
      <c r="D4380" s="421"/>
    </row>
    <row r="4381" spans="4:4" x14ac:dyDescent="0.2">
      <c r="D4381" s="421"/>
    </row>
    <row r="4382" spans="4:4" x14ac:dyDescent="0.2">
      <c r="D4382" s="421"/>
    </row>
    <row r="4383" spans="4:4" x14ac:dyDescent="0.2">
      <c r="D4383" s="421"/>
    </row>
    <row r="4384" spans="4:4" x14ac:dyDescent="0.2">
      <c r="D4384" s="421"/>
    </row>
    <row r="4385" spans="4:4" x14ac:dyDescent="0.2">
      <c r="D4385" s="421"/>
    </row>
    <row r="4386" spans="4:4" x14ac:dyDescent="0.2">
      <c r="D4386" s="421"/>
    </row>
    <row r="4387" spans="4:4" x14ac:dyDescent="0.2">
      <c r="D4387" s="421"/>
    </row>
    <row r="4388" spans="4:4" x14ac:dyDescent="0.2">
      <c r="D4388" s="421"/>
    </row>
    <row r="4389" spans="4:4" x14ac:dyDescent="0.2">
      <c r="D4389" s="421"/>
    </row>
    <row r="4390" spans="4:4" x14ac:dyDescent="0.2">
      <c r="D4390" s="421"/>
    </row>
    <row r="4391" spans="4:4" x14ac:dyDescent="0.2">
      <c r="D4391" s="421"/>
    </row>
    <row r="4392" spans="4:4" x14ac:dyDescent="0.2">
      <c r="D4392" s="421"/>
    </row>
    <row r="4393" spans="4:4" x14ac:dyDescent="0.2">
      <c r="D4393" s="421"/>
    </row>
    <row r="4394" spans="4:4" x14ac:dyDescent="0.2">
      <c r="D4394" s="421"/>
    </row>
    <row r="4395" spans="4:4" x14ac:dyDescent="0.2">
      <c r="D4395" s="421"/>
    </row>
    <row r="4396" spans="4:4" x14ac:dyDescent="0.2">
      <c r="D4396" s="421"/>
    </row>
    <row r="4397" spans="4:4" x14ac:dyDescent="0.2">
      <c r="D4397" s="421"/>
    </row>
    <row r="4398" spans="4:4" x14ac:dyDescent="0.2">
      <c r="D4398" s="421"/>
    </row>
    <row r="4399" spans="4:4" x14ac:dyDescent="0.2">
      <c r="D4399" s="421"/>
    </row>
    <row r="4400" spans="4:4" x14ac:dyDescent="0.2">
      <c r="D4400" s="421"/>
    </row>
    <row r="4401" spans="4:4" x14ac:dyDescent="0.2">
      <c r="D4401" s="421"/>
    </row>
    <row r="4402" spans="4:4" x14ac:dyDescent="0.2">
      <c r="D4402" s="421"/>
    </row>
    <row r="4403" spans="4:4" x14ac:dyDescent="0.2">
      <c r="D4403" s="421"/>
    </row>
    <row r="4404" spans="4:4" x14ac:dyDescent="0.2">
      <c r="D4404" s="421"/>
    </row>
    <row r="4405" spans="4:4" x14ac:dyDescent="0.2">
      <c r="D4405" s="421"/>
    </row>
    <row r="4406" spans="4:4" x14ac:dyDescent="0.2">
      <c r="D4406" s="421"/>
    </row>
    <row r="4407" spans="4:4" x14ac:dyDescent="0.2">
      <c r="D4407" s="421"/>
    </row>
    <row r="4408" spans="4:4" x14ac:dyDescent="0.2">
      <c r="D4408" s="421"/>
    </row>
    <row r="4409" spans="4:4" x14ac:dyDescent="0.2">
      <c r="D4409" s="421"/>
    </row>
    <row r="4410" spans="4:4" x14ac:dyDescent="0.2">
      <c r="D4410" s="421"/>
    </row>
    <row r="4411" spans="4:4" x14ac:dyDescent="0.2">
      <c r="D4411" s="421"/>
    </row>
    <row r="4412" spans="4:4" x14ac:dyDescent="0.2">
      <c r="D4412" s="421"/>
    </row>
    <row r="4413" spans="4:4" x14ac:dyDescent="0.2">
      <c r="D4413" s="421"/>
    </row>
    <row r="4414" spans="4:4" x14ac:dyDescent="0.2">
      <c r="D4414" s="421"/>
    </row>
    <row r="4415" spans="4:4" x14ac:dyDescent="0.2">
      <c r="D4415" s="421"/>
    </row>
    <row r="4416" spans="4:4" x14ac:dyDescent="0.2">
      <c r="D4416" s="421"/>
    </row>
    <row r="4417" spans="4:4" x14ac:dyDescent="0.2">
      <c r="D4417" s="421"/>
    </row>
    <row r="4418" spans="4:4" x14ac:dyDescent="0.2">
      <c r="D4418" s="421"/>
    </row>
    <row r="4419" spans="4:4" x14ac:dyDescent="0.2">
      <c r="D4419" s="421"/>
    </row>
    <row r="4420" spans="4:4" x14ac:dyDescent="0.2">
      <c r="D4420" s="421"/>
    </row>
    <row r="4421" spans="4:4" x14ac:dyDescent="0.2">
      <c r="D4421" s="421"/>
    </row>
    <row r="4422" spans="4:4" x14ac:dyDescent="0.2">
      <c r="D4422" s="421"/>
    </row>
    <row r="4423" spans="4:4" x14ac:dyDescent="0.2">
      <c r="D4423" s="421"/>
    </row>
    <row r="4424" spans="4:4" x14ac:dyDescent="0.2">
      <c r="D4424" s="421"/>
    </row>
    <row r="4425" spans="4:4" x14ac:dyDescent="0.2">
      <c r="D4425" s="421"/>
    </row>
    <row r="4426" spans="4:4" x14ac:dyDescent="0.2">
      <c r="D4426" s="421"/>
    </row>
    <row r="4427" spans="4:4" x14ac:dyDescent="0.2">
      <c r="D4427" s="421"/>
    </row>
    <row r="4428" spans="4:4" x14ac:dyDescent="0.2">
      <c r="D4428" s="421"/>
    </row>
    <row r="4429" spans="4:4" x14ac:dyDescent="0.2">
      <c r="D4429" s="421"/>
    </row>
    <row r="4430" spans="4:4" x14ac:dyDescent="0.2">
      <c r="D4430" s="421"/>
    </row>
    <row r="4431" spans="4:4" x14ac:dyDescent="0.2">
      <c r="D4431" s="421"/>
    </row>
    <row r="4432" spans="4:4" x14ac:dyDescent="0.2">
      <c r="D4432" s="421"/>
    </row>
    <row r="4433" spans="4:4" x14ac:dyDescent="0.2">
      <c r="D4433" s="421"/>
    </row>
    <row r="4434" spans="4:4" x14ac:dyDescent="0.2">
      <c r="D4434" s="421"/>
    </row>
    <row r="4435" spans="4:4" x14ac:dyDescent="0.2">
      <c r="D4435" s="421"/>
    </row>
    <row r="4436" spans="4:4" x14ac:dyDescent="0.2">
      <c r="D4436" s="421"/>
    </row>
    <row r="4437" spans="4:4" x14ac:dyDescent="0.2">
      <c r="D4437" s="421"/>
    </row>
    <row r="4438" spans="4:4" x14ac:dyDescent="0.2">
      <c r="D4438" s="421"/>
    </row>
    <row r="4439" spans="4:4" x14ac:dyDescent="0.2">
      <c r="D4439" s="421"/>
    </row>
    <row r="4440" spans="4:4" x14ac:dyDescent="0.2">
      <c r="D4440" s="421"/>
    </row>
    <row r="4441" spans="4:4" x14ac:dyDescent="0.2">
      <c r="D4441" s="421"/>
    </row>
    <row r="4442" spans="4:4" x14ac:dyDescent="0.2">
      <c r="D4442" s="421"/>
    </row>
    <row r="4443" spans="4:4" x14ac:dyDescent="0.2">
      <c r="D4443" s="421"/>
    </row>
    <row r="4444" spans="4:4" x14ac:dyDescent="0.2">
      <c r="D4444" s="421"/>
    </row>
    <row r="4445" spans="4:4" x14ac:dyDescent="0.2">
      <c r="D4445" s="421"/>
    </row>
    <row r="4446" spans="4:4" x14ac:dyDescent="0.2">
      <c r="D4446" s="421"/>
    </row>
    <row r="4447" spans="4:4" x14ac:dyDescent="0.2">
      <c r="D4447" s="421"/>
    </row>
    <row r="4448" spans="4:4" x14ac:dyDescent="0.2">
      <c r="D4448" s="421"/>
    </row>
    <row r="4449" spans="4:4" x14ac:dyDescent="0.2">
      <c r="D4449" s="421"/>
    </row>
    <row r="4450" spans="4:4" x14ac:dyDescent="0.2">
      <c r="D4450" s="421"/>
    </row>
    <row r="4451" spans="4:4" x14ac:dyDescent="0.2">
      <c r="D4451" s="421"/>
    </row>
    <row r="4452" spans="4:4" x14ac:dyDescent="0.2">
      <c r="D4452" s="421"/>
    </row>
    <row r="4453" spans="4:4" x14ac:dyDescent="0.2">
      <c r="D4453" s="421"/>
    </row>
    <row r="4454" spans="4:4" x14ac:dyDescent="0.2">
      <c r="D4454" s="421"/>
    </row>
    <row r="4455" spans="4:4" x14ac:dyDescent="0.2">
      <c r="D4455" s="421"/>
    </row>
    <row r="4456" spans="4:4" x14ac:dyDescent="0.2">
      <c r="D4456" s="421"/>
    </row>
    <row r="4457" spans="4:4" x14ac:dyDescent="0.2">
      <c r="D4457" s="421"/>
    </row>
    <row r="4458" spans="4:4" x14ac:dyDescent="0.2">
      <c r="D4458" s="421"/>
    </row>
    <row r="4459" spans="4:4" x14ac:dyDescent="0.2">
      <c r="D4459" s="421"/>
    </row>
    <row r="4460" spans="4:4" x14ac:dyDescent="0.2">
      <c r="D4460" s="421"/>
    </row>
    <row r="4461" spans="4:4" x14ac:dyDescent="0.2">
      <c r="D4461" s="421"/>
    </row>
    <row r="4462" spans="4:4" x14ac:dyDescent="0.2">
      <c r="D4462" s="421"/>
    </row>
    <row r="4463" spans="4:4" x14ac:dyDescent="0.2">
      <c r="D4463" s="421"/>
    </row>
    <row r="4464" spans="4:4" x14ac:dyDescent="0.2">
      <c r="D4464" s="421"/>
    </row>
    <row r="4465" spans="4:4" x14ac:dyDescent="0.2">
      <c r="D4465" s="421"/>
    </row>
    <row r="4466" spans="4:4" x14ac:dyDescent="0.2">
      <c r="D4466" s="421"/>
    </row>
    <row r="4467" spans="4:4" x14ac:dyDescent="0.2">
      <c r="D4467" s="421"/>
    </row>
    <row r="4468" spans="4:4" x14ac:dyDescent="0.2">
      <c r="D4468" s="421"/>
    </row>
    <row r="4469" spans="4:4" x14ac:dyDescent="0.2">
      <c r="D4469" s="421"/>
    </row>
    <row r="4470" spans="4:4" x14ac:dyDescent="0.2">
      <c r="D4470" s="421"/>
    </row>
    <row r="4471" spans="4:4" x14ac:dyDescent="0.2">
      <c r="D4471" s="421"/>
    </row>
    <row r="4472" spans="4:4" x14ac:dyDescent="0.2">
      <c r="D4472" s="421"/>
    </row>
    <row r="4473" spans="4:4" x14ac:dyDescent="0.2">
      <c r="D4473" s="421"/>
    </row>
    <row r="4474" spans="4:4" x14ac:dyDescent="0.2">
      <c r="D4474" s="421"/>
    </row>
    <row r="4475" spans="4:4" x14ac:dyDescent="0.2">
      <c r="D4475" s="421"/>
    </row>
    <row r="4476" spans="4:4" x14ac:dyDescent="0.2">
      <c r="D4476" s="421"/>
    </row>
    <row r="4477" spans="4:4" x14ac:dyDescent="0.2">
      <c r="D4477" s="421"/>
    </row>
    <row r="4478" spans="4:4" x14ac:dyDescent="0.2">
      <c r="D4478" s="421"/>
    </row>
    <row r="4479" spans="4:4" x14ac:dyDescent="0.2">
      <c r="D4479" s="421"/>
    </row>
    <row r="4480" spans="4:4" x14ac:dyDescent="0.2">
      <c r="D4480" s="421"/>
    </row>
    <row r="4481" spans="4:4" x14ac:dyDescent="0.2">
      <c r="D4481" s="421"/>
    </row>
    <row r="4482" spans="4:4" x14ac:dyDescent="0.2">
      <c r="D4482" s="421"/>
    </row>
    <row r="4483" spans="4:4" x14ac:dyDescent="0.2">
      <c r="D4483" s="421"/>
    </row>
    <row r="4484" spans="4:4" x14ac:dyDescent="0.2">
      <c r="D4484" s="421"/>
    </row>
    <row r="4485" spans="4:4" x14ac:dyDescent="0.2">
      <c r="D4485" s="421"/>
    </row>
    <row r="4486" spans="4:4" x14ac:dyDescent="0.2">
      <c r="D4486" s="421"/>
    </row>
    <row r="4487" spans="4:4" x14ac:dyDescent="0.2">
      <c r="D4487" s="421"/>
    </row>
    <row r="4488" spans="4:4" x14ac:dyDescent="0.2">
      <c r="D4488" s="421"/>
    </row>
    <row r="4489" spans="4:4" x14ac:dyDescent="0.2">
      <c r="D4489" s="421"/>
    </row>
    <row r="4490" spans="4:4" x14ac:dyDescent="0.2">
      <c r="D4490" s="421"/>
    </row>
    <row r="4491" spans="4:4" x14ac:dyDescent="0.2">
      <c r="D4491" s="421"/>
    </row>
    <row r="4492" spans="4:4" x14ac:dyDescent="0.2">
      <c r="D4492" s="421"/>
    </row>
    <row r="4493" spans="4:4" x14ac:dyDescent="0.2">
      <c r="D4493" s="421"/>
    </row>
    <row r="4494" spans="4:4" x14ac:dyDescent="0.2">
      <c r="D4494" s="421"/>
    </row>
    <row r="4495" spans="4:4" x14ac:dyDescent="0.2">
      <c r="D4495" s="421"/>
    </row>
    <row r="4496" spans="4:4" x14ac:dyDescent="0.2">
      <c r="D4496" s="421"/>
    </row>
    <row r="4497" spans="4:4" x14ac:dyDescent="0.2">
      <c r="D4497" s="421"/>
    </row>
    <row r="4498" spans="4:4" x14ac:dyDescent="0.2">
      <c r="D4498" s="421"/>
    </row>
    <row r="4499" spans="4:4" x14ac:dyDescent="0.2">
      <c r="D4499" s="421"/>
    </row>
    <row r="4500" spans="4:4" x14ac:dyDescent="0.2">
      <c r="D4500" s="421"/>
    </row>
    <row r="4501" spans="4:4" x14ac:dyDescent="0.2">
      <c r="D4501" s="421"/>
    </row>
    <row r="4502" spans="4:4" x14ac:dyDescent="0.2">
      <c r="D4502" s="421"/>
    </row>
    <row r="4503" spans="4:4" x14ac:dyDescent="0.2">
      <c r="D4503" s="421"/>
    </row>
    <row r="4504" spans="4:4" x14ac:dyDescent="0.2">
      <c r="D4504" s="421"/>
    </row>
    <row r="4505" spans="4:4" x14ac:dyDescent="0.2">
      <c r="D4505" s="421"/>
    </row>
    <row r="4506" spans="4:4" x14ac:dyDescent="0.2">
      <c r="D4506" s="421"/>
    </row>
    <row r="4507" spans="4:4" x14ac:dyDescent="0.2">
      <c r="D4507" s="421"/>
    </row>
    <row r="4508" spans="4:4" x14ac:dyDescent="0.2">
      <c r="D4508" s="421"/>
    </row>
    <row r="4509" spans="4:4" x14ac:dyDescent="0.2">
      <c r="D4509" s="421"/>
    </row>
    <row r="4510" spans="4:4" x14ac:dyDescent="0.2">
      <c r="D4510" s="421"/>
    </row>
    <row r="4511" spans="4:4" x14ac:dyDescent="0.2">
      <c r="D4511" s="421"/>
    </row>
    <row r="4512" spans="4:4" x14ac:dyDescent="0.2">
      <c r="D4512" s="421"/>
    </row>
    <row r="4513" spans="4:4" x14ac:dyDescent="0.2">
      <c r="D4513" s="421"/>
    </row>
    <row r="4514" spans="4:4" x14ac:dyDescent="0.2">
      <c r="D4514" s="421"/>
    </row>
    <row r="4515" spans="4:4" x14ac:dyDescent="0.2">
      <c r="D4515" s="421"/>
    </row>
    <row r="4516" spans="4:4" x14ac:dyDescent="0.2">
      <c r="D4516" s="421"/>
    </row>
    <row r="4517" spans="4:4" x14ac:dyDescent="0.2">
      <c r="D4517" s="421"/>
    </row>
    <row r="4518" spans="4:4" x14ac:dyDescent="0.2">
      <c r="D4518" s="421"/>
    </row>
    <row r="4519" spans="4:4" x14ac:dyDescent="0.2">
      <c r="D4519" s="421"/>
    </row>
    <row r="4520" spans="4:4" x14ac:dyDescent="0.2">
      <c r="D4520" s="421"/>
    </row>
    <row r="4521" spans="4:4" x14ac:dyDescent="0.2">
      <c r="D4521" s="421"/>
    </row>
    <row r="4522" spans="4:4" x14ac:dyDescent="0.2">
      <c r="D4522" s="421"/>
    </row>
    <row r="4523" spans="4:4" x14ac:dyDescent="0.2">
      <c r="D4523" s="421"/>
    </row>
    <row r="4524" spans="4:4" x14ac:dyDescent="0.2">
      <c r="D4524" s="421"/>
    </row>
    <row r="4525" spans="4:4" x14ac:dyDescent="0.2">
      <c r="D4525" s="421"/>
    </row>
    <row r="4526" spans="4:4" x14ac:dyDescent="0.2">
      <c r="D4526" s="421"/>
    </row>
    <row r="4527" spans="4:4" x14ac:dyDescent="0.2">
      <c r="D4527" s="421"/>
    </row>
    <row r="4528" spans="4:4" x14ac:dyDescent="0.2">
      <c r="D4528" s="421"/>
    </row>
    <row r="4529" spans="4:4" x14ac:dyDescent="0.2">
      <c r="D4529" s="421"/>
    </row>
    <row r="4530" spans="4:4" x14ac:dyDescent="0.2">
      <c r="D4530" s="421"/>
    </row>
    <row r="4531" spans="4:4" x14ac:dyDescent="0.2">
      <c r="D4531" s="421"/>
    </row>
    <row r="4532" spans="4:4" x14ac:dyDescent="0.2">
      <c r="D4532" s="421"/>
    </row>
    <row r="4533" spans="4:4" x14ac:dyDescent="0.2">
      <c r="D4533" s="421"/>
    </row>
    <row r="4534" spans="4:4" x14ac:dyDescent="0.2">
      <c r="D4534" s="421"/>
    </row>
    <row r="4535" spans="4:4" x14ac:dyDescent="0.2">
      <c r="D4535" s="421"/>
    </row>
    <row r="4536" spans="4:4" x14ac:dyDescent="0.2">
      <c r="D4536" s="421"/>
    </row>
    <row r="4537" spans="4:4" x14ac:dyDescent="0.2">
      <c r="D4537" s="421"/>
    </row>
    <row r="4538" spans="4:4" x14ac:dyDescent="0.2">
      <c r="D4538" s="421"/>
    </row>
    <row r="4539" spans="4:4" x14ac:dyDescent="0.2">
      <c r="D4539" s="421"/>
    </row>
    <row r="4540" spans="4:4" x14ac:dyDescent="0.2">
      <c r="D4540" s="421"/>
    </row>
    <row r="4541" spans="4:4" x14ac:dyDescent="0.2">
      <c r="D4541" s="421"/>
    </row>
    <row r="4542" spans="4:4" x14ac:dyDescent="0.2">
      <c r="D4542" s="421"/>
    </row>
    <row r="4543" spans="4:4" x14ac:dyDescent="0.2">
      <c r="D4543" s="421"/>
    </row>
    <row r="4544" spans="4:4" x14ac:dyDescent="0.2">
      <c r="D4544" s="421"/>
    </row>
    <row r="4545" spans="4:4" x14ac:dyDescent="0.2">
      <c r="D4545" s="421"/>
    </row>
    <row r="4546" spans="4:4" x14ac:dyDescent="0.2">
      <c r="D4546" s="421"/>
    </row>
    <row r="4547" spans="4:4" x14ac:dyDescent="0.2">
      <c r="D4547" s="421"/>
    </row>
    <row r="4548" spans="4:4" x14ac:dyDescent="0.2">
      <c r="D4548" s="421"/>
    </row>
    <row r="4549" spans="4:4" x14ac:dyDescent="0.2">
      <c r="D4549" s="421"/>
    </row>
    <row r="4550" spans="4:4" x14ac:dyDescent="0.2">
      <c r="D4550" s="421"/>
    </row>
    <row r="4551" spans="4:4" x14ac:dyDescent="0.2">
      <c r="D4551" s="421"/>
    </row>
    <row r="4552" spans="4:4" x14ac:dyDescent="0.2">
      <c r="D4552" s="421"/>
    </row>
    <row r="4553" spans="4:4" x14ac:dyDescent="0.2">
      <c r="D4553" s="421"/>
    </row>
    <row r="4554" spans="4:4" x14ac:dyDescent="0.2">
      <c r="D4554" s="421"/>
    </row>
    <row r="4555" spans="4:4" x14ac:dyDescent="0.2">
      <c r="D4555" s="421"/>
    </row>
    <row r="4556" spans="4:4" x14ac:dyDescent="0.2">
      <c r="D4556" s="421"/>
    </row>
    <row r="4557" spans="4:4" x14ac:dyDescent="0.2">
      <c r="D4557" s="421"/>
    </row>
    <row r="4558" spans="4:4" x14ac:dyDescent="0.2">
      <c r="D4558" s="421"/>
    </row>
    <row r="4559" spans="4:4" x14ac:dyDescent="0.2">
      <c r="D4559" s="421"/>
    </row>
    <row r="4560" spans="4:4" x14ac:dyDescent="0.2">
      <c r="D4560" s="421"/>
    </row>
    <row r="4561" spans="4:4" x14ac:dyDescent="0.2">
      <c r="D4561" s="421"/>
    </row>
    <row r="4562" spans="4:4" x14ac:dyDescent="0.2">
      <c r="D4562" s="421"/>
    </row>
    <row r="4563" spans="4:4" x14ac:dyDescent="0.2">
      <c r="D4563" s="421"/>
    </row>
    <row r="4564" spans="4:4" x14ac:dyDescent="0.2">
      <c r="D4564" s="421"/>
    </row>
    <row r="4565" spans="4:4" x14ac:dyDescent="0.2">
      <c r="D4565" s="421"/>
    </row>
    <row r="4566" spans="4:4" x14ac:dyDescent="0.2">
      <c r="D4566" s="421"/>
    </row>
    <row r="4567" spans="4:4" x14ac:dyDescent="0.2">
      <c r="D4567" s="421"/>
    </row>
    <row r="4568" spans="4:4" x14ac:dyDescent="0.2">
      <c r="D4568" s="421"/>
    </row>
    <row r="4569" spans="4:4" x14ac:dyDescent="0.2">
      <c r="D4569" s="421"/>
    </row>
    <row r="4570" spans="4:4" x14ac:dyDescent="0.2">
      <c r="D4570" s="421"/>
    </row>
    <row r="4571" spans="4:4" x14ac:dyDescent="0.2">
      <c r="D4571" s="421"/>
    </row>
    <row r="4572" spans="4:4" x14ac:dyDescent="0.2">
      <c r="D4572" s="421"/>
    </row>
    <row r="4573" spans="4:4" x14ac:dyDescent="0.2">
      <c r="D4573" s="421"/>
    </row>
    <row r="4574" spans="4:4" x14ac:dyDescent="0.2">
      <c r="D4574" s="421"/>
    </row>
    <row r="4575" spans="4:4" x14ac:dyDescent="0.2">
      <c r="D4575" s="421"/>
    </row>
    <row r="4576" spans="4:4" x14ac:dyDescent="0.2">
      <c r="D4576" s="421"/>
    </row>
    <row r="4577" spans="4:4" x14ac:dyDescent="0.2">
      <c r="D4577" s="421"/>
    </row>
    <row r="4578" spans="4:4" x14ac:dyDescent="0.2">
      <c r="D4578" s="421"/>
    </row>
    <row r="4579" spans="4:4" x14ac:dyDescent="0.2">
      <c r="D4579" s="421"/>
    </row>
    <row r="4580" spans="4:4" x14ac:dyDescent="0.2">
      <c r="D4580" s="421"/>
    </row>
    <row r="4581" spans="4:4" x14ac:dyDescent="0.2">
      <c r="D4581" s="421"/>
    </row>
    <row r="4582" spans="4:4" x14ac:dyDescent="0.2">
      <c r="D4582" s="421"/>
    </row>
    <row r="4583" spans="4:4" x14ac:dyDescent="0.2">
      <c r="D4583" s="421"/>
    </row>
    <row r="4584" spans="4:4" x14ac:dyDescent="0.2">
      <c r="D4584" s="421"/>
    </row>
    <row r="4585" spans="4:4" x14ac:dyDescent="0.2">
      <c r="D4585" s="421"/>
    </row>
    <row r="4586" spans="4:4" x14ac:dyDescent="0.2">
      <c r="D4586" s="421"/>
    </row>
    <row r="4587" spans="4:4" x14ac:dyDescent="0.2">
      <c r="D4587" s="421"/>
    </row>
    <row r="4588" spans="4:4" x14ac:dyDescent="0.2">
      <c r="D4588" s="421"/>
    </row>
    <row r="4589" spans="4:4" x14ac:dyDescent="0.2">
      <c r="D4589" s="421"/>
    </row>
    <row r="4590" spans="4:4" x14ac:dyDescent="0.2">
      <c r="D4590" s="421"/>
    </row>
    <row r="4591" spans="4:4" x14ac:dyDescent="0.2">
      <c r="D4591" s="421"/>
    </row>
    <row r="4592" spans="4:4" x14ac:dyDescent="0.2">
      <c r="D4592" s="421"/>
    </row>
    <row r="4593" spans="4:4" x14ac:dyDescent="0.2">
      <c r="D4593" s="421"/>
    </row>
    <row r="4594" spans="4:4" x14ac:dyDescent="0.2">
      <c r="D4594" s="421"/>
    </row>
    <row r="4595" spans="4:4" x14ac:dyDescent="0.2">
      <c r="D4595" s="421"/>
    </row>
    <row r="4596" spans="4:4" x14ac:dyDescent="0.2">
      <c r="D4596" s="421"/>
    </row>
    <row r="4597" spans="4:4" x14ac:dyDescent="0.2">
      <c r="D4597" s="421"/>
    </row>
    <row r="4598" spans="4:4" x14ac:dyDescent="0.2">
      <c r="D4598" s="421"/>
    </row>
    <row r="4599" spans="4:4" x14ac:dyDescent="0.2">
      <c r="D4599" s="421"/>
    </row>
    <row r="4600" spans="4:4" x14ac:dyDescent="0.2">
      <c r="D4600" s="421"/>
    </row>
    <row r="4601" spans="4:4" x14ac:dyDescent="0.2">
      <c r="D4601" s="421"/>
    </row>
    <row r="4602" spans="4:4" x14ac:dyDescent="0.2">
      <c r="D4602" s="421"/>
    </row>
    <row r="4603" spans="4:4" x14ac:dyDescent="0.2">
      <c r="D4603" s="421"/>
    </row>
    <row r="4604" spans="4:4" x14ac:dyDescent="0.2">
      <c r="D4604" s="421"/>
    </row>
    <row r="4605" spans="4:4" x14ac:dyDescent="0.2">
      <c r="D4605" s="421"/>
    </row>
    <row r="4606" spans="4:4" x14ac:dyDescent="0.2">
      <c r="D4606" s="421"/>
    </row>
    <row r="4607" spans="4:4" x14ac:dyDescent="0.2">
      <c r="D4607" s="421"/>
    </row>
    <row r="4608" spans="4:4" x14ac:dyDescent="0.2">
      <c r="D4608" s="421"/>
    </row>
    <row r="4609" spans="4:4" x14ac:dyDescent="0.2">
      <c r="D4609" s="421"/>
    </row>
    <row r="4610" spans="4:4" x14ac:dyDescent="0.2">
      <c r="D4610" s="421"/>
    </row>
    <row r="4611" spans="4:4" x14ac:dyDescent="0.2">
      <c r="D4611" s="421"/>
    </row>
    <row r="4612" spans="4:4" x14ac:dyDescent="0.2">
      <c r="D4612" s="421"/>
    </row>
    <row r="4613" spans="4:4" x14ac:dyDescent="0.2">
      <c r="D4613" s="421"/>
    </row>
    <row r="4614" spans="4:4" x14ac:dyDescent="0.2">
      <c r="D4614" s="421"/>
    </row>
    <row r="4615" spans="4:4" x14ac:dyDescent="0.2">
      <c r="D4615" s="421"/>
    </row>
    <row r="4616" spans="4:4" x14ac:dyDescent="0.2">
      <c r="D4616" s="421"/>
    </row>
    <row r="4617" spans="4:4" x14ac:dyDescent="0.2">
      <c r="D4617" s="421"/>
    </row>
    <row r="4618" spans="4:4" x14ac:dyDescent="0.2">
      <c r="D4618" s="421"/>
    </row>
    <row r="4619" spans="4:4" x14ac:dyDescent="0.2">
      <c r="D4619" s="421"/>
    </row>
    <row r="4620" spans="4:4" x14ac:dyDescent="0.2">
      <c r="D4620" s="421"/>
    </row>
    <row r="4621" spans="4:4" x14ac:dyDescent="0.2">
      <c r="D4621" s="421"/>
    </row>
    <row r="4622" spans="4:4" x14ac:dyDescent="0.2">
      <c r="D4622" s="421"/>
    </row>
    <row r="4623" spans="4:4" x14ac:dyDescent="0.2">
      <c r="D4623" s="421"/>
    </row>
    <row r="4624" spans="4:4" x14ac:dyDescent="0.2">
      <c r="D4624" s="421"/>
    </row>
    <row r="4625" spans="4:4" x14ac:dyDescent="0.2">
      <c r="D4625" s="421"/>
    </row>
    <row r="4626" spans="4:4" x14ac:dyDescent="0.2">
      <c r="D4626" s="421"/>
    </row>
    <row r="4627" spans="4:4" x14ac:dyDescent="0.2">
      <c r="D4627" s="421"/>
    </row>
    <row r="4628" spans="4:4" x14ac:dyDescent="0.2">
      <c r="D4628" s="421"/>
    </row>
    <row r="4629" spans="4:4" x14ac:dyDescent="0.2">
      <c r="D4629" s="421"/>
    </row>
    <row r="4630" spans="4:4" x14ac:dyDescent="0.2">
      <c r="D4630" s="421"/>
    </row>
    <row r="4631" spans="4:4" x14ac:dyDescent="0.2">
      <c r="D4631" s="421"/>
    </row>
    <row r="4632" spans="4:4" x14ac:dyDescent="0.2">
      <c r="D4632" s="421"/>
    </row>
    <row r="4633" spans="4:4" x14ac:dyDescent="0.2">
      <c r="D4633" s="421"/>
    </row>
    <row r="4634" spans="4:4" x14ac:dyDescent="0.2">
      <c r="D4634" s="421"/>
    </row>
    <row r="4635" spans="4:4" x14ac:dyDescent="0.2">
      <c r="D4635" s="421"/>
    </row>
    <row r="4636" spans="4:4" x14ac:dyDescent="0.2">
      <c r="D4636" s="421"/>
    </row>
    <row r="4637" spans="4:4" x14ac:dyDescent="0.2">
      <c r="D4637" s="421"/>
    </row>
    <row r="4638" spans="4:4" x14ac:dyDescent="0.2">
      <c r="D4638" s="421"/>
    </row>
    <row r="4639" spans="4:4" x14ac:dyDescent="0.2">
      <c r="D4639" s="421"/>
    </row>
    <row r="4640" spans="4:4" x14ac:dyDescent="0.2">
      <c r="D4640" s="421"/>
    </row>
    <row r="4641" spans="4:4" x14ac:dyDescent="0.2">
      <c r="D4641" s="421"/>
    </row>
    <row r="4642" spans="4:4" x14ac:dyDescent="0.2">
      <c r="D4642" s="421"/>
    </row>
    <row r="4643" spans="4:4" x14ac:dyDescent="0.2">
      <c r="D4643" s="421"/>
    </row>
    <row r="4644" spans="4:4" x14ac:dyDescent="0.2">
      <c r="D4644" s="421"/>
    </row>
    <row r="4645" spans="4:4" x14ac:dyDescent="0.2">
      <c r="D4645" s="421"/>
    </row>
    <row r="4646" spans="4:4" x14ac:dyDescent="0.2">
      <c r="D4646" s="421"/>
    </row>
    <row r="4647" spans="4:4" x14ac:dyDescent="0.2">
      <c r="D4647" s="421"/>
    </row>
    <row r="4648" spans="4:4" x14ac:dyDescent="0.2">
      <c r="D4648" s="421"/>
    </row>
    <row r="4649" spans="4:4" x14ac:dyDescent="0.2">
      <c r="D4649" s="421"/>
    </row>
    <row r="4650" spans="4:4" x14ac:dyDescent="0.2">
      <c r="D4650" s="421"/>
    </row>
    <row r="4651" spans="4:4" x14ac:dyDescent="0.2">
      <c r="D4651" s="421"/>
    </row>
    <row r="4652" spans="4:4" x14ac:dyDescent="0.2">
      <c r="D4652" s="421"/>
    </row>
    <row r="4653" spans="4:4" x14ac:dyDescent="0.2">
      <c r="D4653" s="421"/>
    </row>
    <row r="4654" spans="4:4" x14ac:dyDescent="0.2">
      <c r="D4654" s="421"/>
    </row>
    <row r="4655" spans="4:4" x14ac:dyDescent="0.2">
      <c r="D4655" s="421"/>
    </row>
    <row r="4656" spans="4:4" x14ac:dyDescent="0.2">
      <c r="D4656" s="421"/>
    </row>
    <row r="4657" spans="4:4" x14ac:dyDescent="0.2">
      <c r="D4657" s="421"/>
    </row>
    <row r="4658" spans="4:4" x14ac:dyDescent="0.2">
      <c r="D4658" s="421"/>
    </row>
    <row r="4659" spans="4:4" x14ac:dyDescent="0.2">
      <c r="D4659" s="421"/>
    </row>
    <row r="4660" spans="4:4" x14ac:dyDescent="0.2">
      <c r="D4660" s="421"/>
    </row>
    <row r="4661" spans="4:4" x14ac:dyDescent="0.2">
      <c r="D4661" s="421"/>
    </row>
    <row r="4662" spans="4:4" x14ac:dyDescent="0.2">
      <c r="D4662" s="421"/>
    </row>
    <row r="4663" spans="4:4" x14ac:dyDescent="0.2">
      <c r="D4663" s="421"/>
    </row>
    <row r="4664" spans="4:4" x14ac:dyDescent="0.2">
      <c r="D4664" s="421"/>
    </row>
    <row r="4665" spans="4:4" x14ac:dyDescent="0.2">
      <c r="D4665" s="421"/>
    </row>
    <row r="4666" spans="4:4" x14ac:dyDescent="0.2">
      <c r="D4666" s="421"/>
    </row>
    <row r="4667" spans="4:4" x14ac:dyDescent="0.2">
      <c r="D4667" s="421"/>
    </row>
    <row r="4668" spans="4:4" x14ac:dyDescent="0.2">
      <c r="D4668" s="421"/>
    </row>
    <row r="4669" spans="4:4" x14ac:dyDescent="0.2">
      <c r="D4669" s="421"/>
    </row>
    <row r="4670" spans="4:4" x14ac:dyDescent="0.2">
      <c r="D4670" s="421"/>
    </row>
    <row r="4671" spans="4:4" x14ac:dyDescent="0.2">
      <c r="D4671" s="421"/>
    </row>
    <row r="4672" spans="4:4" x14ac:dyDescent="0.2">
      <c r="D4672" s="421"/>
    </row>
    <row r="4673" spans="4:4" x14ac:dyDescent="0.2">
      <c r="D4673" s="421"/>
    </row>
    <row r="4674" spans="4:4" x14ac:dyDescent="0.2">
      <c r="D4674" s="421"/>
    </row>
    <row r="4675" spans="4:4" x14ac:dyDescent="0.2">
      <c r="D4675" s="421"/>
    </row>
    <row r="4676" spans="4:4" x14ac:dyDescent="0.2">
      <c r="D4676" s="421"/>
    </row>
    <row r="4677" spans="4:4" x14ac:dyDescent="0.2">
      <c r="D4677" s="421"/>
    </row>
    <row r="4678" spans="4:4" x14ac:dyDescent="0.2">
      <c r="D4678" s="421"/>
    </row>
    <row r="4679" spans="4:4" x14ac:dyDescent="0.2">
      <c r="D4679" s="421"/>
    </row>
    <row r="4680" spans="4:4" x14ac:dyDescent="0.2">
      <c r="D4680" s="421"/>
    </row>
    <row r="4681" spans="4:4" x14ac:dyDescent="0.2">
      <c r="D4681" s="421"/>
    </row>
    <row r="4682" spans="4:4" x14ac:dyDescent="0.2">
      <c r="D4682" s="421"/>
    </row>
    <row r="4683" spans="4:4" x14ac:dyDescent="0.2">
      <c r="D4683" s="421"/>
    </row>
    <row r="4684" spans="4:4" x14ac:dyDescent="0.2">
      <c r="D4684" s="421"/>
    </row>
    <row r="4685" spans="4:4" x14ac:dyDescent="0.2">
      <c r="D4685" s="421"/>
    </row>
    <row r="4686" spans="4:4" x14ac:dyDescent="0.2">
      <c r="D4686" s="421"/>
    </row>
    <row r="4687" spans="4:4" x14ac:dyDescent="0.2">
      <c r="D4687" s="421"/>
    </row>
    <row r="4688" spans="4:4" x14ac:dyDescent="0.2">
      <c r="D4688" s="421"/>
    </row>
    <row r="4689" spans="4:4" x14ac:dyDescent="0.2">
      <c r="D4689" s="421"/>
    </row>
    <row r="4690" spans="4:4" x14ac:dyDescent="0.2">
      <c r="D4690" s="421"/>
    </row>
    <row r="4691" spans="4:4" x14ac:dyDescent="0.2">
      <c r="D4691" s="421"/>
    </row>
    <row r="4692" spans="4:4" x14ac:dyDescent="0.2">
      <c r="D4692" s="421"/>
    </row>
    <row r="4693" spans="4:4" x14ac:dyDescent="0.2">
      <c r="D4693" s="421"/>
    </row>
    <row r="4694" spans="4:4" x14ac:dyDescent="0.2">
      <c r="D4694" s="421"/>
    </row>
    <row r="4695" spans="4:4" x14ac:dyDescent="0.2">
      <c r="D4695" s="421"/>
    </row>
    <row r="4696" spans="4:4" x14ac:dyDescent="0.2">
      <c r="D4696" s="421"/>
    </row>
    <row r="4697" spans="4:4" x14ac:dyDescent="0.2">
      <c r="D4697" s="421"/>
    </row>
    <row r="4698" spans="4:4" x14ac:dyDescent="0.2">
      <c r="D4698" s="421"/>
    </row>
    <row r="4699" spans="4:4" x14ac:dyDescent="0.2">
      <c r="D4699" s="421"/>
    </row>
    <row r="4700" spans="4:4" x14ac:dyDescent="0.2">
      <c r="D4700" s="421"/>
    </row>
    <row r="4701" spans="4:4" x14ac:dyDescent="0.2">
      <c r="D4701" s="421"/>
    </row>
    <row r="4702" spans="4:4" x14ac:dyDescent="0.2">
      <c r="D4702" s="421"/>
    </row>
    <row r="4703" spans="4:4" x14ac:dyDescent="0.2">
      <c r="D4703" s="421"/>
    </row>
    <row r="4704" spans="4:4" x14ac:dyDescent="0.2">
      <c r="D4704" s="421"/>
    </row>
    <row r="4705" spans="4:4" x14ac:dyDescent="0.2">
      <c r="D4705" s="421"/>
    </row>
    <row r="4706" spans="4:4" x14ac:dyDescent="0.2">
      <c r="D4706" s="421"/>
    </row>
    <row r="4707" spans="4:4" x14ac:dyDescent="0.2">
      <c r="D4707" s="421"/>
    </row>
    <row r="4708" spans="4:4" x14ac:dyDescent="0.2">
      <c r="D4708" s="421"/>
    </row>
    <row r="4709" spans="4:4" x14ac:dyDescent="0.2">
      <c r="D4709" s="421"/>
    </row>
    <row r="4710" spans="4:4" x14ac:dyDescent="0.2">
      <c r="D4710" s="421"/>
    </row>
    <row r="4711" spans="4:4" x14ac:dyDescent="0.2">
      <c r="D4711" s="421"/>
    </row>
    <row r="4712" spans="4:4" x14ac:dyDescent="0.2">
      <c r="D4712" s="421"/>
    </row>
    <row r="4713" spans="4:4" x14ac:dyDescent="0.2">
      <c r="D4713" s="421"/>
    </row>
    <row r="4714" spans="4:4" x14ac:dyDescent="0.2">
      <c r="D4714" s="421"/>
    </row>
    <row r="4715" spans="4:4" x14ac:dyDescent="0.2">
      <c r="D4715" s="421"/>
    </row>
    <row r="4716" spans="4:4" x14ac:dyDescent="0.2">
      <c r="D4716" s="421"/>
    </row>
    <row r="4717" spans="4:4" x14ac:dyDescent="0.2">
      <c r="D4717" s="421"/>
    </row>
    <row r="4718" spans="4:4" x14ac:dyDescent="0.2">
      <c r="D4718" s="421"/>
    </row>
    <row r="4719" spans="4:4" x14ac:dyDescent="0.2">
      <c r="D4719" s="421"/>
    </row>
    <row r="4720" spans="4:4" x14ac:dyDescent="0.2">
      <c r="D4720" s="421"/>
    </row>
    <row r="4721" spans="4:4" x14ac:dyDescent="0.2">
      <c r="D4721" s="421"/>
    </row>
    <row r="4722" spans="4:4" x14ac:dyDescent="0.2">
      <c r="D4722" s="421"/>
    </row>
    <row r="4723" spans="4:4" x14ac:dyDescent="0.2">
      <c r="D4723" s="421"/>
    </row>
    <row r="4724" spans="4:4" x14ac:dyDescent="0.2">
      <c r="D4724" s="421"/>
    </row>
    <row r="4725" spans="4:4" x14ac:dyDescent="0.2">
      <c r="D4725" s="421"/>
    </row>
    <row r="4726" spans="4:4" x14ac:dyDescent="0.2">
      <c r="D4726" s="421"/>
    </row>
    <row r="4727" spans="4:4" x14ac:dyDescent="0.2">
      <c r="D4727" s="421"/>
    </row>
    <row r="4728" spans="4:4" x14ac:dyDescent="0.2">
      <c r="D4728" s="421"/>
    </row>
    <row r="4729" spans="4:4" x14ac:dyDescent="0.2">
      <c r="D4729" s="421"/>
    </row>
    <row r="4730" spans="4:4" x14ac:dyDescent="0.2">
      <c r="D4730" s="421"/>
    </row>
    <row r="4731" spans="4:4" x14ac:dyDescent="0.2">
      <c r="D4731" s="421"/>
    </row>
    <row r="4732" spans="4:4" x14ac:dyDescent="0.2">
      <c r="D4732" s="421"/>
    </row>
    <row r="4733" spans="4:4" x14ac:dyDescent="0.2">
      <c r="D4733" s="421"/>
    </row>
    <row r="4734" spans="4:4" x14ac:dyDescent="0.2">
      <c r="D4734" s="421"/>
    </row>
    <row r="4735" spans="4:4" x14ac:dyDescent="0.2">
      <c r="D4735" s="421"/>
    </row>
    <row r="4736" spans="4:4" x14ac:dyDescent="0.2">
      <c r="D4736" s="421"/>
    </row>
    <row r="4737" spans="4:4" x14ac:dyDescent="0.2">
      <c r="D4737" s="421"/>
    </row>
    <row r="4738" spans="4:4" x14ac:dyDescent="0.2">
      <c r="D4738" s="421"/>
    </row>
    <row r="4739" spans="4:4" x14ac:dyDescent="0.2">
      <c r="D4739" s="421"/>
    </row>
    <row r="4740" spans="4:4" x14ac:dyDescent="0.2">
      <c r="D4740" s="421"/>
    </row>
    <row r="4741" spans="4:4" x14ac:dyDescent="0.2">
      <c r="D4741" s="421"/>
    </row>
    <row r="4742" spans="4:4" x14ac:dyDescent="0.2">
      <c r="D4742" s="421"/>
    </row>
    <row r="4743" spans="4:4" x14ac:dyDescent="0.2">
      <c r="D4743" s="421"/>
    </row>
    <row r="4744" spans="4:4" x14ac:dyDescent="0.2">
      <c r="D4744" s="421"/>
    </row>
    <row r="4745" spans="4:4" x14ac:dyDescent="0.2">
      <c r="D4745" s="421"/>
    </row>
    <row r="4746" spans="4:4" x14ac:dyDescent="0.2">
      <c r="D4746" s="421"/>
    </row>
    <row r="4747" spans="4:4" x14ac:dyDescent="0.2">
      <c r="D4747" s="421"/>
    </row>
    <row r="4748" spans="4:4" x14ac:dyDescent="0.2">
      <c r="D4748" s="421"/>
    </row>
    <row r="4749" spans="4:4" x14ac:dyDescent="0.2">
      <c r="D4749" s="421"/>
    </row>
    <row r="4750" spans="4:4" x14ac:dyDescent="0.2">
      <c r="D4750" s="421"/>
    </row>
    <row r="4751" spans="4:4" x14ac:dyDescent="0.2">
      <c r="D4751" s="421"/>
    </row>
    <row r="4752" spans="4:4" x14ac:dyDescent="0.2">
      <c r="D4752" s="421"/>
    </row>
    <row r="4753" spans="4:4" x14ac:dyDescent="0.2">
      <c r="D4753" s="421"/>
    </row>
    <row r="4754" spans="4:4" x14ac:dyDescent="0.2">
      <c r="D4754" s="421"/>
    </row>
    <row r="4755" spans="4:4" x14ac:dyDescent="0.2">
      <c r="D4755" s="421"/>
    </row>
    <row r="4756" spans="4:4" x14ac:dyDescent="0.2">
      <c r="D4756" s="421"/>
    </row>
    <row r="4757" spans="4:4" x14ac:dyDescent="0.2">
      <c r="D4757" s="421"/>
    </row>
    <row r="4758" spans="4:4" x14ac:dyDescent="0.2">
      <c r="D4758" s="421"/>
    </row>
    <row r="4759" spans="4:4" x14ac:dyDescent="0.2">
      <c r="D4759" s="421"/>
    </row>
    <row r="4760" spans="4:4" x14ac:dyDescent="0.2">
      <c r="D4760" s="421"/>
    </row>
    <row r="4761" spans="4:4" x14ac:dyDescent="0.2">
      <c r="D4761" s="421"/>
    </row>
    <row r="4762" spans="4:4" x14ac:dyDescent="0.2">
      <c r="D4762" s="421"/>
    </row>
    <row r="4763" spans="4:4" x14ac:dyDescent="0.2">
      <c r="D4763" s="421"/>
    </row>
    <row r="4764" spans="4:4" x14ac:dyDescent="0.2">
      <c r="D4764" s="421"/>
    </row>
    <row r="4765" spans="4:4" x14ac:dyDescent="0.2">
      <c r="D4765" s="421"/>
    </row>
    <row r="4766" spans="4:4" x14ac:dyDescent="0.2">
      <c r="D4766" s="421"/>
    </row>
    <row r="4767" spans="4:4" x14ac:dyDescent="0.2">
      <c r="D4767" s="421"/>
    </row>
    <row r="4768" spans="4:4" x14ac:dyDescent="0.2">
      <c r="D4768" s="421"/>
    </row>
    <row r="4769" spans="4:4" x14ac:dyDescent="0.2">
      <c r="D4769" s="421"/>
    </row>
    <row r="4770" spans="4:4" x14ac:dyDescent="0.2">
      <c r="D4770" s="421"/>
    </row>
    <row r="4771" spans="4:4" x14ac:dyDescent="0.2">
      <c r="D4771" s="421"/>
    </row>
    <row r="4772" spans="4:4" x14ac:dyDescent="0.2">
      <c r="D4772" s="421"/>
    </row>
    <row r="4773" spans="4:4" x14ac:dyDescent="0.2">
      <c r="D4773" s="421"/>
    </row>
    <row r="4774" spans="4:4" x14ac:dyDescent="0.2">
      <c r="D4774" s="421"/>
    </row>
    <row r="4775" spans="4:4" x14ac:dyDescent="0.2">
      <c r="D4775" s="421"/>
    </row>
    <row r="4776" spans="4:4" x14ac:dyDescent="0.2">
      <c r="D4776" s="421"/>
    </row>
    <row r="4777" spans="4:4" x14ac:dyDescent="0.2">
      <c r="D4777" s="421"/>
    </row>
    <row r="4778" spans="4:4" x14ac:dyDescent="0.2">
      <c r="D4778" s="421"/>
    </row>
    <row r="4779" spans="4:4" x14ac:dyDescent="0.2">
      <c r="D4779" s="421"/>
    </row>
    <row r="4780" spans="4:4" x14ac:dyDescent="0.2">
      <c r="D4780" s="421"/>
    </row>
    <row r="4781" spans="4:4" x14ac:dyDescent="0.2">
      <c r="D4781" s="421"/>
    </row>
    <row r="4782" spans="4:4" x14ac:dyDescent="0.2">
      <c r="D4782" s="421"/>
    </row>
    <row r="4783" spans="4:4" x14ac:dyDescent="0.2">
      <c r="D4783" s="421"/>
    </row>
    <row r="4784" spans="4:4" x14ac:dyDescent="0.2">
      <c r="D4784" s="421"/>
    </row>
    <row r="4785" spans="4:4" x14ac:dyDescent="0.2">
      <c r="D4785" s="421"/>
    </row>
    <row r="4786" spans="4:4" x14ac:dyDescent="0.2">
      <c r="D4786" s="421"/>
    </row>
    <row r="4787" spans="4:4" x14ac:dyDescent="0.2">
      <c r="D4787" s="421"/>
    </row>
    <row r="4788" spans="4:4" x14ac:dyDescent="0.2">
      <c r="D4788" s="421"/>
    </row>
    <row r="4789" spans="4:4" x14ac:dyDescent="0.2">
      <c r="D4789" s="421"/>
    </row>
    <row r="4790" spans="4:4" x14ac:dyDescent="0.2">
      <c r="D4790" s="421"/>
    </row>
    <row r="4791" spans="4:4" x14ac:dyDescent="0.2">
      <c r="D4791" s="421"/>
    </row>
    <row r="4792" spans="4:4" x14ac:dyDescent="0.2">
      <c r="D4792" s="421"/>
    </row>
    <row r="4793" spans="4:4" x14ac:dyDescent="0.2">
      <c r="D4793" s="421"/>
    </row>
    <row r="4794" spans="4:4" x14ac:dyDescent="0.2">
      <c r="D4794" s="421"/>
    </row>
    <row r="4795" spans="4:4" x14ac:dyDescent="0.2">
      <c r="D4795" s="421"/>
    </row>
    <row r="4796" spans="4:4" x14ac:dyDescent="0.2">
      <c r="D4796" s="421"/>
    </row>
    <row r="4797" spans="4:4" x14ac:dyDescent="0.2">
      <c r="D4797" s="421"/>
    </row>
    <row r="4798" spans="4:4" x14ac:dyDescent="0.2">
      <c r="D4798" s="421"/>
    </row>
    <row r="4799" spans="4:4" x14ac:dyDescent="0.2">
      <c r="D4799" s="421"/>
    </row>
    <row r="4800" spans="4:4" x14ac:dyDescent="0.2">
      <c r="D4800" s="421"/>
    </row>
    <row r="4801" spans="4:4" x14ac:dyDescent="0.2">
      <c r="D4801" s="421"/>
    </row>
    <row r="4802" spans="4:4" x14ac:dyDescent="0.2">
      <c r="D4802" s="421"/>
    </row>
    <row r="4803" spans="4:4" x14ac:dyDescent="0.2">
      <c r="D4803" s="421"/>
    </row>
    <row r="4804" spans="4:4" x14ac:dyDescent="0.2">
      <c r="D4804" s="421"/>
    </row>
    <row r="4805" spans="4:4" x14ac:dyDescent="0.2">
      <c r="D4805" s="421"/>
    </row>
    <row r="4806" spans="4:4" x14ac:dyDescent="0.2">
      <c r="D4806" s="421"/>
    </row>
    <row r="4807" spans="4:4" x14ac:dyDescent="0.2">
      <c r="D4807" s="421"/>
    </row>
    <row r="4808" spans="4:4" x14ac:dyDescent="0.2">
      <c r="D4808" s="421"/>
    </row>
    <row r="4809" spans="4:4" x14ac:dyDescent="0.2">
      <c r="D4809" s="421"/>
    </row>
    <row r="4810" spans="4:4" x14ac:dyDescent="0.2">
      <c r="D4810" s="421"/>
    </row>
    <row r="4811" spans="4:4" x14ac:dyDescent="0.2">
      <c r="D4811" s="421"/>
    </row>
    <row r="4812" spans="4:4" x14ac:dyDescent="0.2">
      <c r="D4812" s="421"/>
    </row>
    <row r="4813" spans="4:4" x14ac:dyDescent="0.2">
      <c r="D4813" s="421"/>
    </row>
    <row r="4814" spans="4:4" x14ac:dyDescent="0.2">
      <c r="D4814" s="421"/>
    </row>
    <row r="4815" spans="4:4" x14ac:dyDescent="0.2">
      <c r="D4815" s="421"/>
    </row>
    <row r="4816" spans="4:4" x14ac:dyDescent="0.2">
      <c r="D4816" s="421"/>
    </row>
    <row r="4817" spans="4:4" x14ac:dyDescent="0.2">
      <c r="D4817" s="421"/>
    </row>
    <row r="4818" spans="4:4" x14ac:dyDescent="0.2">
      <c r="D4818" s="421"/>
    </row>
    <row r="4819" spans="4:4" x14ac:dyDescent="0.2">
      <c r="D4819" s="421"/>
    </row>
    <row r="4820" spans="4:4" x14ac:dyDescent="0.2">
      <c r="D4820" s="421"/>
    </row>
    <row r="4821" spans="4:4" x14ac:dyDescent="0.2">
      <c r="D4821" s="421"/>
    </row>
    <row r="4822" spans="4:4" x14ac:dyDescent="0.2">
      <c r="D4822" s="421"/>
    </row>
    <row r="4823" spans="4:4" x14ac:dyDescent="0.2">
      <c r="D4823" s="421"/>
    </row>
    <row r="4824" spans="4:4" x14ac:dyDescent="0.2">
      <c r="D4824" s="421"/>
    </row>
    <row r="4825" spans="4:4" x14ac:dyDescent="0.2">
      <c r="D4825" s="421"/>
    </row>
    <row r="4826" spans="4:4" x14ac:dyDescent="0.2">
      <c r="D4826" s="421"/>
    </row>
    <row r="4827" spans="4:4" x14ac:dyDescent="0.2">
      <c r="D4827" s="421"/>
    </row>
    <row r="4828" spans="4:4" x14ac:dyDescent="0.2">
      <c r="D4828" s="421"/>
    </row>
    <row r="4829" spans="4:4" x14ac:dyDescent="0.2">
      <c r="D4829" s="421"/>
    </row>
    <row r="4830" spans="4:4" x14ac:dyDescent="0.2">
      <c r="D4830" s="421"/>
    </row>
    <row r="4831" spans="4:4" x14ac:dyDescent="0.2">
      <c r="D4831" s="421"/>
    </row>
    <row r="4832" spans="4:4" x14ac:dyDescent="0.2">
      <c r="D4832" s="421"/>
    </row>
    <row r="4833" spans="4:4" x14ac:dyDescent="0.2">
      <c r="D4833" s="421"/>
    </row>
    <row r="4834" spans="4:4" x14ac:dyDescent="0.2">
      <c r="D4834" s="421"/>
    </row>
    <row r="4835" spans="4:4" x14ac:dyDescent="0.2">
      <c r="D4835" s="421"/>
    </row>
    <row r="4836" spans="4:4" x14ac:dyDescent="0.2">
      <c r="D4836" s="421"/>
    </row>
    <row r="4837" spans="4:4" x14ac:dyDescent="0.2">
      <c r="D4837" s="421"/>
    </row>
    <row r="4838" spans="4:4" x14ac:dyDescent="0.2">
      <c r="D4838" s="421"/>
    </row>
    <row r="4839" spans="4:4" x14ac:dyDescent="0.2">
      <c r="D4839" s="421"/>
    </row>
    <row r="4840" spans="4:4" x14ac:dyDescent="0.2">
      <c r="D4840" s="421"/>
    </row>
    <row r="4841" spans="4:4" x14ac:dyDescent="0.2">
      <c r="D4841" s="421"/>
    </row>
    <row r="4842" spans="4:4" x14ac:dyDescent="0.2">
      <c r="D4842" s="421"/>
    </row>
    <row r="4843" spans="4:4" x14ac:dyDescent="0.2">
      <c r="D4843" s="421"/>
    </row>
    <row r="4844" spans="4:4" x14ac:dyDescent="0.2">
      <c r="D4844" s="421"/>
    </row>
    <row r="4845" spans="4:4" x14ac:dyDescent="0.2">
      <c r="D4845" s="421"/>
    </row>
    <row r="4846" spans="4:4" x14ac:dyDescent="0.2">
      <c r="D4846" s="421"/>
    </row>
    <row r="4847" spans="4:4" x14ac:dyDescent="0.2">
      <c r="D4847" s="421"/>
    </row>
    <row r="4848" spans="4:4" x14ac:dyDescent="0.2">
      <c r="D4848" s="421"/>
    </row>
    <row r="4849" spans="4:4" x14ac:dyDescent="0.2">
      <c r="D4849" s="421"/>
    </row>
    <row r="4850" spans="4:4" x14ac:dyDescent="0.2">
      <c r="D4850" s="421"/>
    </row>
    <row r="4851" spans="4:4" x14ac:dyDescent="0.2">
      <c r="D4851" s="421"/>
    </row>
    <row r="4852" spans="4:4" x14ac:dyDescent="0.2">
      <c r="D4852" s="421"/>
    </row>
    <row r="4853" spans="4:4" x14ac:dyDescent="0.2">
      <c r="D4853" s="421"/>
    </row>
    <row r="4854" spans="4:4" x14ac:dyDescent="0.2">
      <c r="D4854" s="421"/>
    </row>
    <row r="4855" spans="4:4" x14ac:dyDescent="0.2">
      <c r="D4855" s="421"/>
    </row>
    <row r="4856" spans="4:4" x14ac:dyDescent="0.2">
      <c r="D4856" s="421"/>
    </row>
    <row r="4857" spans="4:4" x14ac:dyDescent="0.2">
      <c r="D4857" s="421"/>
    </row>
    <row r="4858" spans="4:4" x14ac:dyDescent="0.2">
      <c r="D4858" s="421"/>
    </row>
    <row r="4859" spans="4:4" x14ac:dyDescent="0.2">
      <c r="D4859" s="421"/>
    </row>
    <row r="4860" spans="4:4" x14ac:dyDescent="0.2">
      <c r="D4860" s="421"/>
    </row>
    <row r="4861" spans="4:4" x14ac:dyDescent="0.2">
      <c r="D4861" s="421"/>
    </row>
    <row r="4862" spans="4:4" x14ac:dyDescent="0.2">
      <c r="D4862" s="421"/>
    </row>
    <row r="4863" spans="4:4" x14ac:dyDescent="0.2">
      <c r="D4863" s="421"/>
    </row>
    <row r="4864" spans="4:4" x14ac:dyDescent="0.2">
      <c r="D4864" s="421"/>
    </row>
    <row r="4865" spans="4:4" x14ac:dyDescent="0.2">
      <c r="D4865" s="421"/>
    </row>
    <row r="4866" spans="4:4" x14ac:dyDescent="0.2">
      <c r="D4866" s="421"/>
    </row>
    <row r="4867" spans="4:4" x14ac:dyDescent="0.2">
      <c r="D4867" s="421"/>
    </row>
    <row r="4868" spans="4:4" x14ac:dyDescent="0.2">
      <c r="D4868" s="421"/>
    </row>
    <row r="4869" spans="4:4" x14ac:dyDescent="0.2">
      <c r="D4869" s="421"/>
    </row>
    <row r="4870" spans="4:4" x14ac:dyDescent="0.2">
      <c r="D4870" s="421"/>
    </row>
    <row r="4871" spans="4:4" x14ac:dyDescent="0.2">
      <c r="D4871" s="421"/>
    </row>
    <row r="4872" spans="4:4" x14ac:dyDescent="0.2">
      <c r="D4872" s="421"/>
    </row>
    <row r="4873" spans="4:4" x14ac:dyDescent="0.2">
      <c r="D4873" s="421"/>
    </row>
    <row r="4874" spans="4:4" x14ac:dyDescent="0.2">
      <c r="D4874" s="421"/>
    </row>
    <row r="4875" spans="4:4" x14ac:dyDescent="0.2">
      <c r="D4875" s="421"/>
    </row>
    <row r="4876" spans="4:4" x14ac:dyDescent="0.2">
      <c r="D4876" s="421"/>
    </row>
    <row r="4877" spans="4:4" x14ac:dyDescent="0.2">
      <c r="D4877" s="421"/>
    </row>
    <row r="4878" spans="4:4" x14ac:dyDescent="0.2">
      <c r="D4878" s="421"/>
    </row>
    <row r="4879" spans="4:4" x14ac:dyDescent="0.2">
      <c r="D4879" s="421"/>
    </row>
    <row r="4880" spans="4:4" x14ac:dyDescent="0.2">
      <c r="D4880" s="421"/>
    </row>
    <row r="4881" spans="4:4" x14ac:dyDescent="0.2">
      <c r="D4881" s="421"/>
    </row>
    <row r="4882" spans="4:4" x14ac:dyDescent="0.2">
      <c r="D4882" s="421"/>
    </row>
    <row r="4883" spans="4:4" x14ac:dyDescent="0.2">
      <c r="D4883" s="421"/>
    </row>
    <row r="4884" spans="4:4" x14ac:dyDescent="0.2">
      <c r="D4884" s="421"/>
    </row>
    <row r="4885" spans="4:4" x14ac:dyDescent="0.2">
      <c r="D4885" s="421"/>
    </row>
    <row r="4886" spans="4:4" x14ac:dyDescent="0.2">
      <c r="D4886" s="421"/>
    </row>
    <row r="4887" spans="4:4" x14ac:dyDescent="0.2">
      <c r="D4887" s="421"/>
    </row>
    <row r="4888" spans="4:4" x14ac:dyDescent="0.2">
      <c r="D4888" s="421"/>
    </row>
    <row r="4889" spans="4:4" x14ac:dyDescent="0.2">
      <c r="D4889" s="421"/>
    </row>
    <row r="4890" spans="4:4" x14ac:dyDescent="0.2">
      <c r="D4890" s="421"/>
    </row>
    <row r="4891" spans="4:4" x14ac:dyDescent="0.2">
      <c r="D4891" s="421"/>
    </row>
    <row r="4892" spans="4:4" x14ac:dyDescent="0.2">
      <c r="D4892" s="421"/>
    </row>
    <row r="4893" spans="4:4" x14ac:dyDescent="0.2">
      <c r="D4893" s="421"/>
    </row>
    <row r="4894" spans="4:4" x14ac:dyDescent="0.2">
      <c r="D4894" s="421"/>
    </row>
    <row r="4895" spans="4:4" x14ac:dyDescent="0.2">
      <c r="D4895" s="421"/>
    </row>
    <row r="4896" spans="4:4" x14ac:dyDescent="0.2">
      <c r="D4896" s="421"/>
    </row>
    <row r="4897" spans="4:4" x14ac:dyDescent="0.2">
      <c r="D4897" s="421"/>
    </row>
    <row r="4898" spans="4:4" x14ac:dyDescent="0.2">
      <c r="D4898" s="421"/>
    </row>
    <row r="4899" spans="4:4" x14ac:dyDescent="0.2">
      <c r="D4899" s="421"/>
    </row>
    <row r="4900" spans="4:4" x14ac:dyDescent="0.2">
      <c r="D4900" s="421"/>
    </row>
    <row r="4901" spans="4:4" x14ac:dyDescent="0.2">
      <c r="D4901" s="421"/>
    </row>
    <row r="4902" spans="4:4" x14ac:dyDescent="0.2">
      <c r="D4902" s="421"/>
    </row>
    <row r="4903" spans="4:4" x14ac:dyDescent="0.2">
      <c r="D4903" s="421"/>
    </row>
    <row r="4904" spans="4:4" x14ac:dyDescent="0.2">
      <c r="D4904" s="421"/>
    </row>
    <row r="4905" spans="4:4" x14ac:dyDescent="0.2">
      <c r="D4905" s="421"/>
    </row>
    <row r="4906" spans="4:4" x14ac:dyDescent="0.2">
      <c r="D4906" s="421"/>
    </row>
    <row r="4907" spans="4:4" x14ac:dyDescent="0.2">
      <c r="D4907" s="421"/>
    </row>
    <row r="4908" spans="4:4" x14ac:dyDescent="0.2">
      <c r="D4908" s="421"/>
    </row>
    <row r="4909" spans="4:4" x14ac:dyDescent="0.2">
      <c r="D4909" s="421"/>
    </row>
    <row r="4910" spans="4:4" x14ac:dyDescent="0.2">
      <c r="D4910" s="421"/>
    </row>
    <row r="4911" spans="4:4" x14ac:dyDescent="0.2">
      <c r="D4911" s="421"/>
    </row>
    <row r="4912" spans="4:4" x14ac:dyDescent="0.2">
      <c r="D4912" s="421"/>
    </row>
    <row r="4913" spans="4:4" x14ac:dyDescent="0.2">
      <c r="D4913" s="421"/>
    </row>
    <row r="4914" spans="4:4" x14ac:dyDescent="0.2">
      <c r="D4914" s="421"/>
    </row>
    <row r="4915" spans="4:4" x14ac:dyDescent="0.2">
      <c r="D4915" s="421"/>
    </row>
    <row r="4916" spans="4:4" x14ac:dyDescent="0.2">
      <c r="D4916" s="421"/>
    </row>
    <row r="4917" spans="4:4" x14ac:dyDescent="0.2">
      <c r="D4917" s="421"/>
    </row>
    <row r="4918" spans="4:4" x14ac:dyDescent="0.2">
      <c r="D4918" s="421"/>
    </row>
    <row r="4919" spans="4:4" x14ac:dyDescent="0.2">
      <c r="D4919" s="421"/>
    </row>
    <row r="4920" spans="4:4" x14ac:dyDescent="0.2">
      <c r="D4920" s="421"/>
    </row>
    <row r="4921" spans="4:4" x14ac:dyDescent="0.2">
      <c r="D4921" s="421"/>
    </row>
    <row r="4922" spans="4:4" x14ac:dyDescent="0.2">
      <c r="D4922" s="421"/>
    </row>
    <row r="4923" spans="4:4" x14ac:dyDescent="0.2">
      <c r="D4923" s="421"/>
    </row>
    <row r="4924" spans="4:4" x14ac:dyDescent="0.2">
      <c r="D4924" s="421"/>
    </row>
    <row r="4925" spans="4:4" x14ac:dyDescent="0.2">
      <c r="D4925" s="421"/>
    </row>
    <row r="4926" spans="4:4" x14ac:dyDescent="0.2">
      <c r="D4926" s="421"/>
    </row>
    <row r="4927" spans="4:4" x14ac:dyDescent="0.2">
      <c r="D4927" s="421"/>
    </row>
    <row r="4928" spans="4:4" x14ac:dyDescent="0.2">
      <c r="D4928" s="421"/>
    </row>
    <row r="4929" spans="4:4" x14ac:dyDescent="0.2">
      <c r="D4929" s="421"/>
    </row>
    <row r="4930" spans="4:4" x14ac:dyDescent="0.2">
      <c r="D4930" s="421"/>
    </row>
    <row r="4931" spans="4:4" x14ac:dyDescent="0.2">
      <c r="D4931" s="421"/>
    </row>
    <row r="4932" spans="4:4" x14ac:dyDescent="0.2">
      <c r="D4932" s="421"/>
    </row>
    <row r="4933" spans="4:4" x14ac:dyDescent="0.2">
      <c r="D4933" s="421"/>
    </row>
    <row r="4934" spans="4:4" x14ac:dyDescent="0.2">
      <c r="D4934" s="421"/>
    </row>
    <row r="4935" spans="4:4" x14ac:dyDescent="0.2">
      <c r="D4935" s="421"/>
    </row>
    <row r="4936" spans="4:4" x14ac:dyDescent="0.2">
      <c r="D4936" s="421"/>
    </row>
    <row r="4937" spans="4:4" x14ac:dyDescent="0.2">
      <c r="D4937" s="421"/>
    </row>
    <row r="4938" spans="4:4" x14ac:dyDescent="0.2">
      <c r="D4938" s="421"/>
    </row>
    <row r="4939" spans="4:4" x14ac:dyDescent="0.2">
      <c r="D4939" s="421"/>
    </row>
    <row r="4940" spans="4:4" x14ac:dyDescent="0.2">
      <c r="D4940" s="421"/>
    </row>
    <row r="4941" spans="4:4" x14ac:dyDescent="0.2">
      <c r="D4941" s="421"/>
    </row>
    <row r="4942" spans="4:4" x14ac:dyDescent="0.2">
      <c r="D4942" s="421"/>
    </row>
    <row r="4943" spans="4:4" x14ac:dyDescent="0.2">
      <c r="D4943" s="421"/>
    </row>
    <row r="4944" spans="4:4" x14ac:dyDescent="0.2">
      <c r="D4944" s="421"/>
    </row>
    <row r="4945" spans="4:4" x14ac:dyDescent="0.2">
      <c r="D4945" s="421"/>
    </row>
    <row r="4946" spans="4:4" x14ac:dyDescent="0.2">
      <c r="D4946" s="421"/>
    </row>
    <row r="4947" spans="4:4" x14ac:dyDescent="0.2">
      <c r="D4947" s="421"/>
    </row>
    <row r="4948" spans="4:4" x14ac:dyDescent="0.2">
      <c r="D4948" s="421"/>
    </row>
    <row r="4949" spans="4:4" x14ac:dyDescent="0.2">
      <c r="D4949" s="421"/>
    </row>
    <row r="4950" spans="4:4" x14ac:dyDescent="0.2">
      <c r="D4950" s="421"/>
    </row>
    <row r="4951" spans="4:4" x14ac:dyDescent="0.2">
      <c r="D4951" s="421"/>
    </row>
    <row r="4952" spans="4:4" x14ac:dyDescent="0.2">
      <c r="D4952" s="421"/>
    </row>
    <row r="4953" spans="4:4" x14ac:dyDescent="0.2">
      <c r="D4953" s="421"/>
    </row>
    <row r="4954" spans="4:4" x14ac:dyDescent="0.2">
      <c r="D4954" s="421"/>
    </row>
    <row r="4955" spans="4:4" x14ac:dyDescent="0.2">
      <c r="D4955" s="421"/>
    </row>
    <row r="4956" spans="4:4" x14ac:dyDescent="0.2">
      <c r="D4956" s="421"/>
    </row>
    <row r="4957" spans="4:4" x14ac:dyDescent="0.2">
      <c r="D4957" s="421"/>
    </row>
    <row r="4958" spans="4:4" x14ac:dyDescent="0.2">
      <c r="D4958" s="421"/>
    </row>
    <row r="4959" spans="4:4" x14ac:dyDescent="0.2">
      <c r="D4959" s="421"/>
    </row>
    <row r="4960" spans="4:4" x14ac:dyDescent="0.2">
      <c r="D4960" s="421"/>
    </row>
    <row r="4961" spans="4:4" x14ac:dyDescent="0.2">
      <c r="D4961" s="421"/>
    </row>
    <row r="4962" spans="4:4" x14ac:dyDescent="0.2">
      <c r="D4962" s="421"/>
    </row>
    <row r="4963" spans="4:4" x14ac:dyDescent="0.2">
      <c r="D4963" s="421"/>
    </row>
    <row r="4964" spans="4:4" x14ac:dyDescent="0.2">
      <c r="D4964" s="421"/>
    </row>
    <row r="4965" spans="4:4" x14ac:dyDescent="0.2">
      <c r="D4965" s="421"/>
    </row>
    <row r="4966" spans="4:4" x14ac:dyDescent="0.2">
      <c r="D4966" s="421"/>
    </row>
    <row r="4967" spans="4:4" x14ac:dyDescent="0.2">
      <c r="D4967" s="421"/>
    </row>
    <row r="4968" spans="4:4" x14ac:dyDescent="0.2">
      <c r="D4968" s="421"/>
    </row>
    <row r="4969" spans="4:4" x14ac:dyDescent="0.2">
      <c r="D4969" s="421"/>
    </row>
    <row r="4970" spans="4:4" x14ac:dyDescent="0.2">
      <c r="D4970" s="421"/>
    </row>
    <row r="4971" spans="4:4" x14ac:dyDescent="0.2">
      <c r="D4971" s="421"/>
    </row>
    <row r="4972" spans="4:4" x14ac:dyDescent="0.2">
      <c r="D4972" s="421"/>
    </row>
    <row r="4973" spans="4:4" x14ac:dyDescent="0.2">
      <c r="D4973" s="421"/>
    </row>
    <row r="4974" spans="4:4" x14ac:dyDescent="0.2">
      <c r="D4974" s="421"/>
    </row>
    <row r="4975" spans="4:4" x14ac:dyDescent="0.2">
      <c r="D4975" s="421"/>
    </row>
    <row r="4976" spans="4:4" x14ac:dyDescent="0.2">
      <c r="D4976" s="421"/>
    </row>
    <row r="4977" spans="4:4" x14ac:dyDescent="0.2">
      <c r="D4977" s="421"/>
    </row>
    <row r="4978" spans="4:4" x14ac:dyDescent="0.2">
      <c r="D4978" s="421"/>
    </row>
    <row r="4979" spans="4:4" x14ac:dyDescent="0.2">
      <c r="D4979" s="421"/>
    </row>
    <row r="4980" spans="4:4" x14ac:dyDescent="0.2">
      <c r="D4980" s="421"/>
    </row>
    <row r="4981" spans="4:4" x14ac:dyDescent="0.2">
      <c r="D4981" s="421"/>
    </row>
    <row r="4982" spans="4:4" x14ac:dyDescent="0.2">
      <c r="D4982" s="421"/>
    </row>
    <row r="4983" spans="4:4" x14ac:dyDescent="0.2">
      <c r="D4983" s="421"/>
    </row>
    <row r="4984" spans="4:4" x14ac:dyDescent="0.2">
      <c r="D4984" s="421"/>
    </row>
    <row r="4985" spans="4:4" x14ac:dyDescent="0.2">
      <c r="D4985" s="421"/>
    </row>
    <row r="4986" spans="4:4" x14ac:dyDescent="0.2">
      <c r="D4986" s="421"/>
    </row>
    <row r="4987" spans="4:4" x14ac:dyDescent="0.2">
      <c r="D4987" s="421"/>
    </row>
    <row r="4988" spans="4:4" x14ac:dyDescent="0.2">
      <c r="D4988" s="421"/>
    </row>
    <row r="4989" spans="4:4" x14ac:dyDescent="0.2">
      <c r="D4989" s="421"/>
    </row>
    <row r="4990" spans="4:4" x14ac:dyDescent="0.2">
      <c r="D4990" s="421"/>
    </row>
    <row r="4991" spans="4:4" x14ac:dyDescent="0.2">
      <c r="D4991" s="421"/>
    </row>
    <row r="4992" spans="4:4" x14ac:dyDescent="0.2">
      <c r="D4992" s="421"/>
    </row>
    <row r="4993" spans="4:4" x14ac:dyDescent="0.2">
      <c r="D4993" s="421"/>
    </row>
  </sheetData>
  <sheetProtection algorithmName="SHA-512" hashValue="/+ULgH6ARD5x0Zls0b8m75WpbReEgL/lF88rBjdEoLwDauI6z1oJTxM22fS3So0uhFuhGGQ/OTVYSjNLq2eRxw==" saltValue="Mrd1jJkMu+z0NOWiR4K7HQ==" spinCount="100000" sheet="1" objects="1" scenarios="1" selectLockedCells="1"/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 stavby</vt:lpstr>
      <vt:lpstr>SO - 01 - Rekonstrukce hř...</vt:lpstr>
      <vt:lpstr>SO - 01 Sadové úpravy</vt:lpstr>
      <vt:lpstr>SO - 01 Vodovod</vt:lpstr>
      <vt:lpstr>SO - 01 Elektro</vt:lpstr>
      <vt:lpstr>'Rekapitulace stavby'!Názvy_tisku</vt:lpstr>
      <vt:lpstr>'SO - 01 - Rekonstrukce hř...'!Názvy_tisku</vt:lpstr>
      <vt:lpstr>'Rekapitulace stavby'!Oblast_tisku</vt:lpstr>
      <vt:lpstr>'SO - 01 - Rekonstrukce hř...'!Oblast_tisku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LAPTOP-LUF4KI7R\František</dc:creator>
  <cp:lastModifiedBy>AMD</cp:lastModifiedBy>
  <cp:lastPrinted>2020-07-02T13:07:04Z</cp:lastPrinted>
  <dcterms:created xsi:type="dcterms:W3CDTF">2020-06-17T14:53:52Z</dcterms:created>
  <dcterms:modified xsi:type="dcterms:W3CDTF">2020-07-03T12:22:02Z</dcterms:modified>
</cp:coreProperties>
</file>