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FIRMA\AKCE\QUADRA PROJECT\03_2026 - MŠ JUAREZ\"/>
    </mc:Choice>
  </mc:AlternateContent>
  <xr:revisionPtr revIDLastSave="0" documentId="13_ncr:1_{45C05296-DB18-4C41-A0A7-9BECB610E960}" xr6:coauthVersionLast="47" xr6:coauthVersionMax="47" xr10:uidLastSave="{00000000-0000-0000-0000-000000000000}"/>
  <bookViews>
    <workbookView xWindow="-120" yWindow="-120" windowWidth="29040" windowHeight="17640" tabRatio="672" xr2:uid="{00000000-000D-0000-FFFF-FFFF00000000}"/>
  </bookViews>
  <sheets>
    <sheet name="Rekapitulace stavby" sheetId="1" r:id="rId1"/>
    <sheet name="01 - VEDLEJŠÍ A OSTATNÍ N..." sheetId="2" r:id="rId2"/>
    <sheet name="02 - BOURACÍ PRÁCE" sheetId="3" r:id="rId3"/>
    <sheet name="03 - STAVEBNÍ PRÁCE" sheetId="4" r:id="rId4"/>
    <sheet name="04 - ZDRAVOTECHNIKA" sheetId="5" r:id="rId5"/>
    <sheet name="05 - ELEKTROINSTALACE" sheetId="6" r:id="rId6"/>
    <sheet name="06 - VYTÁPĚNÍ" sheetId="7" r:id="rId7"/>
  </sheets>
  <definedNames>
    <definedName name="_xlnm._FilterDatabase" localSheetId="1" hidden="1">'01 - VEDLEJŠÍ A OSTATNÍ N...'!$C$121:$K$137</definedName>
    <definedName name="_xlnm._FilterDatabase" localSheetId="2" hidden="1">'02 - BOURACÍ PRÁCE'!$C$123:$K$294</definedName>
    <definedName name="_xlnm._FilterDatabase" localSheetId="3" hidden="1">'03 - STAVEBNÍ PRÁCE'!$C$131:$K$665</definedName>
    <definedName name="_xlnm._FilterDatabase" localSheetId="4" hidden="1">'04 - ZDRAVOTECHNIKA'!$C$121:$K$231</definedName>
    <definedName name="_xlnm._FilterDatabase" localSheetId="5" hidden="1">'05 - ELEKTROINSTALACE'!$C$127:$K$217</definedName>
    <definedName name="_xlnm._FilterDatabase" localSheetId="6" hidden="1">'06 - VYTÁPĚNÍ'!$C$119:$K$168</definedName>
    <definedName name="_xlnm.Print_Titles" localSheetId="1">'01 - VEDLEJŠÍ A OSTATNÍ N...'!$121:$121</definedName>
    <definedName name="_xlnm.Print_Titles" localSheetId="2">'02 - BOURACÍ PRÁCE'!$123:$123</definedName>
    <definedName name="_xlnm.Print_Titles" localSheetId="3">'03 - STAVEBNÍ PRÁCE'!$131:$131</definedName>
    <definedName name="_xlnm.Print_Titles" localSheetId="4">'04 - ZDRAVOTECHNIKA'!$121:$121</definedName>
    <definedName name="_xlnm.Print_Titles" localSheetId="5">'05 - ELEKTROINSTALACE'!$127:$127</definedName>
    <definedName name="_xlnm.Print_Titles" localSheetId="6">'06 - VYTÁPĚNÍ'!$119:$119</definedName>
    <definedName name="_xlnm.Print_Titles" localSheetId="0">'Rekapitulace stavby'!$92:$92</definedName>
    <definedName name="_xlnm.Print_Area" localSheetId="1">'01 - VEDLEJŠÍ A OSTATNÍ N...'!$C$82:$J$103,'01 - VEDLEJŠÍ A OSTATNÍ N...'!$C$109:$K$137</definedName>
    <definedName name="_xlnm.Print_Area" localSheetId="2">'02 - BOURACÍ PRÁCE'!$C$82:$J$105,'02 - BOURACÍ PRÁCE'!$C$111:$K$294</definedName>
    <definedName name="_xlnm.Print_Area" localSheetId="3">'03 - STAVEBNÍ PRÁCE'!$C$82:$J$113,'03 - STAVEBNÍ PRÁCE'!$C$119:$K$665</definedName>
    <definedName name="_xlnm.Print_Area" localSheetId="4">'04 - ZDRAVOTECHNIKA'!$C$82:$J$103,'04 - ZDRAVOTECHNIKA'!$C$109:$K$231</definedName>
    <definedName name="_xlnm.Print_Area" localSheetId="5">'05 - ELEKTROINSTALACE'!$C$82:$J$109,'05 - ELEKTROINSTALACE'!$C$115:$K$217</definedName>
    <definedName name="_xlnm.Print_Area" localSheetId="6">'06 - VYTÁPĚNÍ'!$C$82:$J$101,'06 - VYTÁPĚNÍ'!$C$107:$K$168</definedName>
    <definedName name="_xlnm.Print_Area" localSheetId="0">'Rekapitulace stavby'!$D$4:$AO$76,'Rekapitulace stavby'!$C$82:$AQ$101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J117" i="7"/>
  <c r="J116" i="7"/>
  <c r="F116" i="7"/>
  <c r="F114" i="7"/>
  <c r="E112" i="7"/>
  <c r="J92" i="7"/>
  <c r="J91" i="7"/>
  <c r="F91" i="7"/>
  <c r="F89" i="7"/>
  <c r="E87" i="7"/>
  <c r="J18" i="7"/>
  <c r="E18" i="7"/>
  <c r="F117" i="7" s="1"/>
  <c r="J17" i="7"/>
  <c r="J12" i="7"/>
  <c r="J114" i="7"/>
  <c r="E7" i="7"/>
  <c r="E110" i="7"/>
  <c r="J37" i="6"/>
  <c r="J36" i="6"/>
  <c r="AY99" i="1" s="1"/>
  <c r="J35" i="6"/>
  <c r="AX99" i="1" s="1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J125" i="6"/>
  <c r="J124" i="6"/>
  <c r="F124" i="6"/>
  <c r="F122" i="6"/>
  <c r="E120" i="6"/>
  <c r="J92" i="6"/>
  <c r="J91" i="6"/>
  <c r="F91" i="6"/>
  <c r="F89" i="6"/>
  <c r="E87" i="6"/>
  <c r="J18" i="6"/>
  <c r="E18" i="6"/>
  <c r="F92" i="6"/>
  <c r="J17" i="6"/>
  <c r="J12" i="6"/>
  <c r="J122" i="6" s="1"/>
  <c r="E7" i="6"/>
  <c r="E85" i="6" s="1"/>
  <c r="J37" i="5"/>
  <c r="J36" i="5"/>
  <c r="AY98" i="1"/>
  <c r="J35" i="5"/>
  <c r="AX98" i="1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3" i="5"/>
  <c r="BH163" i="5"/>
  <c r="BG163" i="5"/>
  <c r="BF163" i="5"/>
  <c r="T163" i="5"/>
  <c r="R163" i="5"/>
  <c r="P163" i="5"/>
  <c r="BI157" i="5"/>
  <c r="BH157" i="5"/>
  <c r="BG157" i="5"/>
  <c r="BF157" i="5"/>
  <c r="T157" i="5"/>
  <c r="R157" i="5"/>
  <c r="P157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2" i="5"/>
  <c r="J91" i="5"/>
  <c r="F91" i="5"/>
  <c r="F89" i="5"/>
  <c r="E87" i="5"/>
  <c r="J18" i="5"/>
  <c r="E18" i="5"/>
  <c r="F119" i="5"/>
  <c r="J17" i="5"/>
  <c r="J12" i="5"/>
  <c r="J116" i="5" s="1"/>
  <c r="E7" i="5"/>
  <c r="E85" i="5" s="1"/>
  <c r="J37" i="4"/>
  <c r="J36" i="4"/>
  <c r="AY97" i="1"/>
  <c r="J35" i="4"/>
  <c r="AX97" i="1"/>
  <c r="BI664" i="4"/>
  <c r="BH664" i="4"/>
  <c r="BG664" i="4"/>
  <c r="BF664" i="4"/>
  <c r="T664" i="4"/>
  <c r="R664" i="4"/>
  <c r="P664" i="4"/>
  <c r="BI663" i="4"/>
  <c r="BH663" i="4"/>
  <c r="BG663" i="4"/>
  <c r="BF663" i="4"/>
  <c r="T663" i="4"/>
  <c r="R663" i="4"/>
  <c r="P663" i="4"/>
  <c r="BI661" i="4"/>
  <c r="BH661" i="4"/>
  <c r="BG661" i="4"/>
  <c r="BF661" i="4"/>
  <c r="T661" i="4"/>
  <c r="R661" i="4"/>
  <c r="P661" i="4"/>
  <c r="BI659" i="4"/>
  <c r="BH659" i="4"/>
  <c r="BG659" i="4"/>
  <c r="BF659" i="4"/>
  <c r="T659" i="4"/>
  <c r="R659" i="4"/>
  <c r="P659" i="4"/>
  <c r="BI658" i="4"/>
  <c r="BH658" i="4"/>
  <c r="BG658" i="4"/>
  <c r="BF658" i="4"/>
  <c r="T658" i="4"/>
  <c r="R658" i="4"/>
  <c r="P658" i="4"/>
  <c r="BI656" i="4"/>
  <c r="BH656" i="4"/>
  <c r="BG656" i="4"/>
  <c r="BF656" i="4"/>
  <c r="T656" i="4"/>
  <c r="R656" i="4"/>
  <c r="P656" i="4"/>
  <c r="BI655" i="4"/>
  <c r="BH655" i="4"/>
  <c r="BG655" i="4"/>
  <c r="BF655" i="4"/>
  <c r="T655" i="4"/>
  <c r="R655" i="4"/>
  <c r="P655" i="4"/>
  <c r="BI653" i="4"/>
  <c r="BH653" i="4"/>
  <c r="BG653" i="4"/>
  <c r="BF653" i="4"/>
  <c r="T653" i="4"/>
  <c r="R653" i="4"/>
  <c r="P653" i="4"/>
  <c r="BI652" i="4"/>
  <c r="BH652" i="4"/>
  <c r="BG652" i="4"/>
  <c r="BF652" i="4"/>
  <c r="T652" i="4"/>
  <c r="R652" i="4"/>
  <c r="P652" i="4"/>
  <c r="BI650" i="4"/>
  <c r="BH650" i="4"/>
  <c r="BG650" i="4"/>
  <c r="BF650" i="4"/>
  <c r="T650" i="4"/>
  <c r="R650" i="4"/>
  <c r="P650" i="4"/>
  <c r="BI649" i="4"/>
  <c r="BH649" i="4"/>
  <c r="BG649" i="4"/>
  <c r="BF649" i="4"/>
  <c r="T649" i="4"/>
  <c r="R649" i="4"/>
  <c r="P649" i="4"/>
  <c r="BI641" i="4"/>
  <c r="BH641" i="4"/>
  <c r="BG641" i="4"/>
  <c r="BF641" i="4"/>
  <c r="T641" i="4"/>
  <c r="R641" i="4"/>
  <c r="P641" i="4"/>
  <c r="BI576" i="4"/>
  <c r="BH576" i="4"/>
  <c r="BG576" i="4"/>
  <c r="BF576" i="4"/>
  <c r="T576" i="4"/>
  <c r="R576" i="4"/>
  <c r="P576" i="4"/>
  <c r="BI570" i="4"/>
  <c r="BH570" i="4"/>
  <c r="BG570" i="4"/>
  <c r="BF570" i="4"/>
  <c r="T570" i="4"/>
  <c r="R570" i="4"/>
  <c r="P570" i="4"/>
  <c r="BI565" i="4"/>
  <c r="BH565" i="4"/>
  <c r="BG565" i="4"/>
  <c r="BF565" i="4"/>
  <c r="T565" i="4"/>
  <c r="R565" i="4"/>
  <c r="P565" i="4"/>
  <c r="BI563" i="4"/>
  <c r="BH563" i="4"/>
  <c r="BG563" i="4"/>
  <c r="BF563" i="4"/>
  <c r="T563" i="4"/>
  <c r="R563" i="4"/>
  <c r="P563" i="4"/>
  <c r="BI562" i="4"/>
  <c r="BH562" i="4"/>
  <c r="BG562" i="4"/>
  <c r="BF562" i="4"/>
  <c r="T562" i="4"/>
  <c r="R562" i="4"/>
  <c r="P562" i="4"/>
  <c r="BI552" i="4"/>
  <c r="BH552" i="4"/>
  <c r="BG552" i="4"/>
  <c r="BF552" i="4"/>
  <c r="T552" i="4"/>
  <c r="R552" i="4"/>
  <c r="P552" i="4"/>
  <c r="BI550" i="4"/>
  <c r="BH550" i="4"/>
  <c r="BG550" i="4"/>
  <c r="BF550" i="4"/>
  <c r="T550" i="4"/>
  <c r="R550" i="4"/>
  <c r="P550" i="4"/>
  <c r="BI523" i="4"/>
  <c r="BH523" i="4"/>
  <c r="BG523" i="4"/>
  <c r="BF523" i="4"/>
  <c r="T523" i="4"/>
  <c r="R523" i="4"/>
  <c r="P523" i="4"/>
  <c r="BI521" i="4"/>
  <c r="BH521" i="4"/>
  <c r="BG521" i="4"/>
  <c r="BF521" i="4"/>
  <c r="T521" i="4"/>
  <c r="R521" i="4"/>
  <c r="P521" i="4"/>
  <c r="BI515" i="4"/>
  <c r="BH515" i="4"/>
  <c r="BG515" i="4"/>
  <c r="BF515" i="4"/>
  <c r="T515" i="4"/>
  <c r="R515" i="4"/>
  <c r="P515" i="4"/>
  <c r="BI513" i="4"/>
  <c r="BH513" i="4"/>
  <c r="BG513" i="4"/>
  <c r="BF513" i="4"/>
  <c r="T513" i="4"/>
  <c r="R513" i="4"/>
  <c r="P513" i="4"/>
  <c r="BI510" i="4"/>
  <c r="BH510" i="4"/>
  <c r="BG510" i="4"/>
  <c r="BF510" i="4"/>
  <c r="T510" i="4"/>
  <c r="R510" i="4"/>
  <c r="P510" i="4"/>
  <c r="BI508" i="4"/>
  <c r="BH508" i="4"/>
  <c r="BG508" i="4"/>
  <c r="BF508" i="4"/>
  <c r="T508" i="4"/>
  <c r="R508" i="4"/>
  <c r="P508" i="4"/>
  <c r="BI506" i="4"/>
  <c r="BH506" i="4"/>
  <c r="BG506" i="4"/>
  <c r="BF506" i="4"/>
  <c r="T506" i="4"/>
  <c r="R506" i="4"/>
  <c r="P506" i="4"/>
  <c r="BI480" i="4"/>
  <c r="BH480" i="4"/>
  <c r="BG480" i="4"/>
  <c r="BF480" i="4"/>
  <c r="T480" i="4"/>
  <c r="R480" i="4"/>
  <c r="P480" i="4"/>
  <c r="BI478" i="4"/>
  <c r="BH478" i="4"/>
  <c r="BG478" i="4"/>
  <c r="BF478" i="4"/>
  <c r="T478" i="4"/>
  <c r="R478" i="4"/>
  <c r="P478" i="4"/>
  <c r="BI474" i="4"/>
  <c r="BH474" i="4"/>
  <c r="BG474" i="4"/>
  <c r="BF474" i="4"/>
  <c r="T474" i="4"/>
  <c r="R474" i="4"/>
  <c r="P474" i="4"/>
  <c r="BI472" i="4"/>
  <c r="BH472" i="4"/>
  <c r="BG472" i="4"/>
  <c r="BF472" i="4"/>
  <c r="T472" i="4"/>
  <c r="R472" i="4"/>
  <c r="P472" i="4"/>
  <c r="BI471" i="4"/>
  <c r="BH471" i="4"/>
  <c r="BG471" i="4"/>
  <c r="BF471" i="4"/>
  <c r="T471" i="4"/>
  <c r="R471" i="4"/>
  <c r="P471" i="4"/>
  <c r="BI469" i="4"/>
  <c r="BH469" i="4"/>
  <c r="BG469" i="4"/>
  <c r="BF469" i="4"/>
  <c r="T469" i="4"/>
  <c r="R469" i="4"/>
  <c r="P469" i="4"/>
  <c r="BI464" i="4"/>
  <c r="BH464" i="4"/>
  <c r="BG464" i="4"/>
  <c r="BF464" i="4"/>
  <c r="T464" i="4"/>
  <c r="R464" i="4"/>
  <c r="P464" i="4"/>
  <c r="BI462" i="4"/>
  <c r="BH462" i="4"/>
  <c r="BG462" i="4"/>
  <c r="BF462" i="4"/>
  <c r="T462" i="4"/>
  <c r="R462" i="4"/>
  <c r="P462" i="4"/>
  <c r="BI460" i="4"/>
  <c r="BH460" i="4"/>
  <c r="BG460" i="4"/>
  <c r="BF460" i="4"/>
  <c r="T460" i="4"/>
  <c r="R460" i="4"/>
  <c r="P460" i="4"/>
  <c r="BI459" i="4"/>
  <c r="BH459" i="4"/>
  <c r="BG459" i="4"/>
  <c r="BF459" i="4"/>
  <c r="T459" i="4"/>
  <c r="R459" i="4"/>
  <c r="P459" i="4"/>
  <c r="BI458" i="4"/>
  <c r="BH458" i="4"/>
  <c r="BG458" i="4"/>
  <c r="BF458" i="4"/>
  <c r="T458" i="4"/>
  <c r="R458" i="4"/>
  <c r="P458" i="4"/>
  <c r="BI457" i="4"/>
  <c r="BH457" i="4"/>
  <c r="BG457" i="4"/>
  <c r="BF457" i="4"/>
  <c r="T457" i="4"/>
  <c r="R457" i="4"/>
  <c r="P457" i="4"/>
  <c r="BI455" i="4"/>
  <c r="BH455" i="4"/>
  <c r="BG455" i="4"/>
  <c r="BF455" i="4"/>
  <c r="T455" i="4"/>
  <c r="R455" i="4"/>
  <c r="P455" i="4"/>
  <c r="BI453" i="4"/>
  <c r="BH453" i="4"/>
  <c r="BG453" i="4"/>
  <c r="BF453" i="4"/>
  <c r="T453" i="4"/>
  <c r="R453" i="4"/>
  <c r="P453" i="4"/>
  <c r="BI451" i="4"/>
  <c r="BH451" i="4"/>
  <c r="BG451" i="4"/>
  <c r="BF451" i="4"/>
  <c r="T451" i="4"/>
  <c r="R451" i="4"/>
  <c r="P451" i="4"/>
  <c r="BI449" i="4"/>
  <c r="BH449" i="4"/>
  <c r="BG449" i="4"/>
  <c r="BF449" i="4"/>
  <c r="T449" i="4"/>
  <c r="R449" i="4"/>
  <c r="P449" i="4"/>
  <c r="BI447" i="4"/>
  <c r="BH447" i="4"/>
  <c r="BG447" i="4"/>
  <c r="BF447" i="4"/>
  <c r="T447" i="4"/>
  <c r="R447" i="4"/>
  <c r="P447" i="4"/>
  <c r="BI445" i="4"/>
  <c r="BH445" i="4"/>
  <c r="BG445" i="4"/>
  <c r="BF445" i="4"/>
  <c r="T445" i="4"/>
  <c r="R445" i="4"/>
  <c r="P445" i="4"/>
  <c r="BI444" i="4"/>
  <c r="BH444" i="4"/>
  <c r="BG444" i="4"/>
  <c r="BF444" i="4"/>
  <c r="T444" i="4"/>
  <c r="R444" i="4"/>
  <c r="P444" i="4"/>
  <c r="BI441" i="4"/>
  <c r="BH441" i="4"/>
  <c r="BG441" i="4"/>
  <c r="BF441" i="4"/>
  <c r="T441" i="4"/>
  <c r="R441" i="4"/>
  <c r="P441" i="4"/>
  <c r="BI409" i="4"/>
  <c r="BH409" i="4"/>
  <c r="BG409" i="4"/>
  <c r="BF409" i="4"/>
  <c r="T409" i="4"/>
  <c r="R409" i="4"/>
  <c r="P409" i="4"/>
  <c r="BI407" i="4"/>
  <c r="BH407" i="4"/>
  <c r="BG407" i="4"/>
  <c r="BF407" i="4"/>
  <c r="T407" i="4"/>
  <c r="R407" i="4"/>
  <c r="P407" i="4"/>
  <c r="BI405" i="4"/>
  <c r="BH405" i="4"/>
  <c r="BG405" i="4"/>
  <c r="BF405" i="4"/>
  <c r="T405" i="4"/>
  <c r="R405" i="4"/>
  <c r="P405" i="4"/>
  <c r="BI403" i="4"/>
  <c r="BH403" i="4"/>
  <c r="BG403" i="4"/>
  <c r="BF403" i="4"/>
  <c r="T403" i="4"/>
  <c r="R403" i="4"/>
  <c r="P403" i="4"/>
  <c r="BI401" i="4"/>
  <c r="BH401" i="4"/>
  <c r="BG401" i="4"/>
  <c r="BF401" i="4"/>
  <c r="T401" i="4"/>
  <c r="R401" i="4"/>
  <c r="P401" i="4"/>
  <c r="BI400" i="4"/>
  <c r="BH400" i="4"/>
  <c r="BG400" i="4"/>
  <c r="BF400" i="4"/>
  <c r="T400" i="4"/>
  <c r="R400" i="4"/>
  <c r="P400" i="4"/>
  <c r="BI398" i="4"/>
  <c r="BH398" i="4"/>
  <c r="BG398" i="4"/>
  <c r="BF398" i="4"/>
  <c r="T398" i="4"/>
  <c r="R398" i="4"/>
  <c r="P398" i="4"/>
  <c r="BI397" i="4"/>
  <c r="BH397" i="4"/>
  <c r="BG397" i="4"/>
  <c r="BF397" i="4"/>
  <c r="T397" i="4"/>
  <c r="R397" i="4"/>
  <c r="P397" i="4"/>
  <c r="BI396" i="4"/>
  <c r="BH396" i="4"/>
  <c r="BG396" i="4"/>
  <c r="BF396" i="4"/>
  <c r="T396" i="4"/>
  <c r="R396" i="4"/>
  <c r="P396" i="4"/>
  <c r="BI395" i="4"/>
  <c r="BH395" i="4"/>
  <c r="BG395" i="4"/>
  <c r="BF395" i="4"/>
  <c r="T395" i="4"/>
  <c r="R395" i="4"/>
  <c r="P395" i="4"/>
  <c r="BI393" i="4"/>
  <c r="BH393" i="4"/>
  <c r="BG393" i="4"/>
  <c r="BF393" i="4"/>
  <c r="T393" i="4"/>
  <c r="R393" i="4"/>
  <c r="P393" i="4"/>
  <c r="BI391" i="4"/>
  <c r="BH391" i="4"/>
  <c r="BG391" i="4"/>
  <c r="BF391" i="4"/>
  <c r="T391" i="4"/>
  <c r="R391" i="4"/>
  <c r="P391" i="4"/>
  <c r="BI389" i="4"/>
  <c r="BH389" i="4"/>
  <c r="BG389" i="4"/>
  <c r="BF389" i="4"/>
  <c r="T389" i="4"/>
  <c r="R389" i="4"/>
  <c r="P389" i="4"/>
  <c r="BI387" i="4"/>
  <c r="BH387" i="4"/>
  <c r="BG387" i="4"/>
  <c r="BF387" i="4"/>
  <c r="T387" i="4"/>
  <c r="R387" i="4"/>
  <c r="P387" i="4"/>
  <c r="BI385" i="4"/>
  <c r="BH385" i="4"/>
  <c r="BG385" i="4"/>
  <c r="BF385" i="4"/>
  <c r="T385" i="4"/>
  <c r="R385" i="4"/>
  <c r="P385" i="4"/>
  <c r="BI383" i="4"/>
  <c r="BH383" i="4"/>
  <c r="BG383" i="4"/>
  <c r="BF383" i="4"/>
  <c r="T383" i="4"/>
  <c r="R383" i="4"/>
  <c r="P383" i="4"/>
  <c r="BI381" i="4"/>
  <c r="BH381" i="4"/>
  <c r="BG381" i="4"/>
  <c r="BF381" i="4"/>
  <c r="T381" i="4"/>
  <c r="R381" i="4"/>
  <c r="P381" i="4"/>
  <c r="BI379" i="4"/>
  <c r="BH379" i="4"/>
  <c r="BG379" i="4"/>
  <c r="BF379" i="4"/>
  <c r="T379" i="4"/>
  <c r="R379" i="4"/>
  <c r="P379" i="4"/>
  <c r="BI377" i="4"/>
  <c r="BH377" i="4"/>
  <c r="BG377" i="4"/>
  <c r="BF377" i="4"/>
  <c r="T377" i="4"/>
  <c r="R377" i="4"/>
  <c r="P377" i="4"/>
  <c r="BI375" i="4"/>
  <c r="BH375" i="4"/>
  <c r="BG375" i="4"/>
  <c r="BF375" i="4"/>
  <c r="T375" i="4"/>
  <c r="R375" i="4"/>
  <c r="P375" i="4"/>
  <c r="BI373" i="4"/>
  <c r="BH373" i="4"/>
  <c r="BG373" i="4"/>
  <c r="BF373" i="4"/>
  <c r="T373" i="4"/>
  <c r="R373" i="4"/>
  <c r="P373" i="4"/>
  <c r="BI371" i="4"/>
  <c r="BH371" i="4"/>
  <c r="BG371" i="4"/>
  <c r="BF371" i="4"/>
  <c r="T371" i="4"/>
  <c r="R371" i="4"/>
  <c r="P371" i="4"/>
  <c r="BI369" i="4"/>
  <c r="BH369" i="4"/>
  <c r="BG369" i="4"/>
  <c r="BF369" i="4"/>
  <c r="T369" i="4"/>
  <c r="R369" i="4"/>
  <c r="P369" i="4"/>
  <c r="BI367" i="4"/>
  <c r="BH367" i="4"/>
  <c r="BG367" i="4"/>
  <c r="BF367" i="4"/>
  <c r="T367" i="4"/>
  <c r="R367" i="4"/>
  <c r="P367" i="4"/>
  <c r="BI365" i="4"/>
  <c r="BH365" i="4"/>
  <c r="BG365" i="4"/>
  <c r="BF365" i="4"/>
  <c r="T365" i="4"/>
  <c r="R365" i="4"/>
  <c r="P365" i="4"/>
  <c r="BI363" i="4"/>
  <c r="BH363" i="4"/>
  <c r="BG363" i="4"/>
  <c r="BF363" i="4"/>
  <c r="T363" i="4"/>
  <c r="R363" i="4"/>
  <c r="P363" i="4"/>
  <c r="BI359" i="4"/>
  <c r="BH359" i="4"/>
  <c r="BG359" i="4"/>
  <c r="BF359" i="4"/>
  <c r="T359" i="4"/>
  <c r="R359" i="4"/>
  <c r="P359" i="4"/>
  <c r="BI357" i="4"/>
  <c r="BH357" i="4"/>
  <c r="BG357" i="4"/>
  <c r="BF357" i="4"/>
  <c r="T357" i="4"/>
  <c r="R357" i="4"/>
  <c r="P357" i="4"/>
  <c r="BI355" i="4"/>
  <c r="BH355" i="4"/>
  <c r="BG355" i="4"/>
  <c r="BF355" i="4"/>
  <c r="T355" i="4"/>
  <c r="R355" i="4"/>
  <c r="P355" i="4"/>
  <c r="BI344" i="4"/>
  <c r="BH344" i="4"/>
  <c r="BG344" i="4"/>
  <c r="BF344" i="4"/>
  <c r="T344" i="4"/>
  <c r="R344" i="4"/>
  <c r="P344" i="4"/>
  <c r="BI341" i="4"/>
  <c r="BH341" i="4"/>
  <c r="BG341" i="4"/>
  <c r="BF341" i="4"/>
  <c r="T341" i="4"/>
  <c r="R341" i="4"/>
  <c r="P341" i="4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27" i="4"/>
  <c r="BH327" i="4"/>
  <c r="BG327" i="4"/>
  <c r="BF327" i="4"/>
  <c r="T327" i="4"/>
  <c r="R327" i="4"/>
  <c r="P327" i="4"/>
  <c r="BI324" i="4"/>
  <c r="BH324" i="4"/>
  <c r="BG324" i="4"/>
  <c r="BF324" i="4"/>
  <c r="T324" i="4"/>
  <c r="R324" i="4"/>
  <c r="P324" i="4"/>
  <c r="BI309" i="4"/>
  <c r="BH309" i="4"/>
  <c r="BG309" i="4"/>
  <c r="BF309" i="4"/>
  <c r="T309" i="4"/>
  <c r="R309" i="4"/>
  <c r="P309" i="4"/>
  <c r="BI294" i="4"/>
  <c r="BH294" i="4"/>
  <c r="BG294" i="4"/>
  <c r="BF294" i="4"/>
  <c r="T294" i="4"/>
  <c r="R294" i="4"/>
  <c r="P294" i="4"/>
  <c r="BI292" i="4"/>
  <c r="BH292" i="4"/>
  <c r="BG292" i="4"/>
  <c r="BF292" i="4"/>
  <c r="T292" i="4"/>
  <c r="R292" i="4"/>
  <c r="P292" i="4"/>
  <c r="BI265" i="4"/>
  <c r="BH265" i="4"/>
  <c r="BG265" i="4"/>
  <c r="BF265" i="4"/>
  <c r="T265" i="4"/>
  <c r="R265" i="4"/>
  <c r="P265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T255" i="4"/>
  <c r="R256" i="4"/>
  <c r="R255" i="4"/>
  <c r="P256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177" i="4"/>
  <c r="BH177" i="4"/>
  <c r="BG177" i="4"/>
  <c r="BF177" i="4"/>
  <c r="T177" i="4"/>
  <c r="R177" i="4"/>
  <c r="P177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T134" i="4"/>
  <c r="R135" i="4"/>
  <c r="R134" i="4"/>
  <c r="P135" i="4"/>
  <c r="P134" i="4"/>
  <c r="J129" i="4"/>
  <c r="J128" i="4"/>
  <c r="F128" i="4"/>
  <c r="F126" i="4"/>
  <c r="E124" i="4"/>
  <c r="J92" i="4"/>
  <c r="J91" i="4"/>
  <c r="F91" i="4"/>
  <c r="F89" i="4"/>
  <c r="E87" i="4"/>
  <c r="J18" i="4"/>
  <c r="E18" i="4"/>
  <c r="F129" i="4" s="1"/>
  <c r="J17" i="4"/>
  <c r="J12" i="4"/>
  <c r="J126" i="4"/>
  <c r="E7" i="4"/>
  <c r="E85" i="4"/>
  <c r="J37" i="3"/>
  <c r="J36" i="3"/>
  <c r="AY96" i="1" s="1"/>
  <c r="J35" i="3"/>
  <c r="AX96" i="1" s="1"/>
  <c r="BI293" i="3"/>
  <c r="BH293" i="3"/>
  <c r="BG293" i="3"/>
  <c r="BF293" i="3"/>
  <c r="T293" i="3"/>
  <c r="R293" i="3"/>
  <c r="P293" i="3"/>
  <c r="BI228" i="3"/>
  <c r="BH228" i="3"/>
  <c r="BG228" i="3"/>
  <c r="BF228" i="3"/>
  <c r="T228" i="3"/>
  <c r="R228" i="3"/>
  <c r="P228" i="3"/>
  <c r="BI222" i="3"/>
  <c r="BH222" i="3"/>
  <c r="BG222" i="3"/>
  <c r="BF222" i="3"/>
  <c r="T222" i="3"/>
  <c r="T221" i="3" s="1"/>
  <c r="R222" i="3"/>
  <c r="R221" i="3" s="1"/>
  <c r="P222" i="3"/>
  <c r="P221" i="3" s="1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3" i="3"/>
  <c r="BH203" i="3"/>
  <c r="BG203" i="3"/>
  <c r="BF203" i="3"/>
  <c r="T203" i="3"/>
  <c r="R203" i="3"/>
  <c r="P203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41" i="3"/>
  <c r="BH141" i="3"/>
  <c r="BG141" i="3"/>
  <c r="BF141" i="3"/>
  <c r="T141" i="3"/>
  <c r="R141" i="3"/>
  <c r="P141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/>
  <c r="E7" i="3"/>
  <c r="E114" i="3"/>
  <c r="J37" i="2"/>
  <c r="J36" i="2"/>
  <c r="AY95" i="1" s="1"/>
  <c r="J35" i="2"/>
  <c r="AX95" i="1" s="1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T133" i="2" s="1"/>
  <c r="R134" i="2"/>
  <c r="R133" i="2" s="1"/>
  <c r="P134" i="2"/>
  <c r="P133" i="2" s="1"/>
  <c r="BI132" i="2"/>
  <c r="BH132" i="2"/>
  <c r="BG132" i="2"/>
  <c r="BF132" i="2"/>
  <c r="T132" i="2"/>
  <c r="T131" i="2" s="1"/>
  <c r="R132" i="2"/>
  <c r="R131" i="2" s="1"/>
  <c r="P132" i="2"/>
  <c r="P131" i="2" s="1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T124" i="2"/>
  <c r="R125" i="2"/>
  <c r="R124" i="2"/>
  <c r="P125" i="2"/>
  <c r="P124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 s="1"/>
  <c r="J17" i="2"/>
  <c r="J12" i="2"/>
  <c r="J89" i="2"/>
  <c r="E7" i="2"/>
  <c r="E112" i="2"/>
  <c r="L90" i="1"/>
  <c r="AM90" i="1"/>
  <c r="AM89" i="1"/>
  <c r="L89" i="1"/>
  <c r="AM87" i="1"/>
  <c r="L87" i="1"/>
  <c r="L85" i="1"/>
  <c r="L84" i="1"/>
  <c r="BK168" i="7"/>
  <c r="BK167" i="7"/>
  <c r="BK166" i="7"/>
  <c r="BK165" i="7"/>
  <c r="J164" i="7"/>
  <c r="J163" i="7"/>
  <c r="J162" i="7"/>
  <c r="BK161" i="7"/>
  <c r="BK160" i="7"/>
  <c r="J158" i="7"/>
  <c r="J156" i="7"/>
  <c r="J154" i="7"/>
  <c r="J151" i="7"/>
  <c r="BK149" i="7"/>
  <c r="J147" i="7"/>
  <c r="J141" i="7"/>
  <c r="BK140" i="7"/>
  <c r="BK138" i="7"/>
  <c r="J136" i="7"/>
  <c r="BK134" i="7"/>
  <c r="BK133" i="7"/>
  <c r="J132" i="7"/>
  <c r="BK131" i="7"/>
  <c r="BK130" i="7"/>
  <c r="BK127" i="7"/>
  <c r="J126" i="7"/>
  <c r="BK125" i="7"/>
  <c r="BK123" i="7"/>
  <c r="J209" i="6"/>
  <c r="BK207" i="6"/>
  <c r="BK206" i="6"/>
  <c r="J201" i="6"/>
  <c r="BK200" i="6"/>
  <c r="J197" i="6"/>
  <c r="J196" i="6"/>
  <c r="BK194" i="6"/>
  <c r="BK193" i="6"/>
  <c r="BK192" i="6"/>
  <c r="BK191" i="6"/>
  <c r="BK190" i="6"/>
  <c r="BK188" i="6"/>
  <c r="BK187" i="6"/>
  <c r="BK185" i="6"/>
  <c r="J184" i="6"/>
  <c r="J181" i="6"/>
  <c r="J180" i="6"/>
  <c r="J179" i="6"/>
  <c r="J176" i="6"/>
  <c r="BK174" i="6"/>
  <c r="J173" i="6"/>
  <c r="J172" i="6"/>
  <c r="BK171" i="6"/>
  <c r="J169" i="6"/>
  <c r="BK167" i="6"/>
  <c r="J164" i="6"/>
  <c r="J162" i="6"/>
  <c r="BK161" i="6"/>
  <c r="J158" i="6"/>
  <c r="BK156" i="6"/>
  <c r="BK154" i="6"/>
  <c r="J153" i="6"/>
  <c r="BK150" i="6"/>
  <c r="BK149" i="6"/>
  <c r="J146" i="6"/>
  <c r="BK139" i="6"/>
  <c r="BK135" i="6"/>
  <c r="BK134" i="6"/>
  <c r="J132" i="6"/>
  <c r="J131" i="6"/>
  <c r="J229" i="5"/>
  <c r="BK226" i="5"/>
  <c r="J223" i="5"/>
  <c r="J222" i="5"/>
  <c r="BK219" i="5"/>
  <c r="J218" i="5"/>
  <c r="J216" i="5"/>
  <c r="J212" i="5"/>
  <c r="J211" i="5"/>
  <c r="J209" i="5"/>
  <c r="BK208" i="5"/>
  <c r="J206" i="5"/>
  <c r="J199" i="5"/>
  <c r="BK197" i="5"/>
  <c r="J195" i="5"/>
  <c r="BK193" i="5"/>
  <c r="J192" i="5"/>
  <c r="J191" i="5"/>
  <c r="J189" i="5"/>
  <c r="BK187" i="5"/>
  <c r="J187" i="5"/>
  <c r="J186" i="5"/>
  <c r="BK185" i="5"/>
  <c r="J185" i="5"/>
  <c r="BK184" i="5"/>
  <c r="J183" i="5"/>
  <c r="BK182" i="5"/>
  <c r="J179" i="5"/>
  <c r="J178" i="5"/>
  <c r="BK176" i="5"/>
  <c r="J175" i="5"/>
  <c r="BK174" i="5"/>
  <c r="BK173" i="5"/>
  <c r="BK167" i="5"/>
  <c r="J163" i="5"/>
  <c r="BK146" i="5"/>
  <c r="J145" i="5"/>
  <c r="J144" i="5"/>
  <c r="BK143" i="5"/>
  <c r="J142" i="5"/>
  <c r="BK140" i="5"/>
  <c r="J138" i="5"/>
  <c r="BK135" i="5"/>
  <c r="BK134" i="5"/>
  <c r="J132" i="5"/>
  <c r="J131" i="5"/>
  <c r="J126" i="5"/>
  <c r="J656" i="4"/>
  <c r="J653" i="4"/>
  <c r="J652" i="4"/>
  <c r="J576" i="4"/>
  <c r="BK562" i="4"/>
  <c r="J552" i="4"/>
  <c r="J550" i="4"/>
  <c r="J523" i="4"/>
  <c r="J521" i="4"/>
  <c r="J513" i="4"/>
  <c r="BK510" i="4"/>
  <c r="BK508" i="4"/>
  <c r="J506" i="4"/>
  <c r="J478" i="4"/>
  <c r="J474" i="4"/>
  <c r="BK472" i="4"/>
  <c r="J469" i="4"/>
  <c r="BK464" i="4"/>
  <c r="BK462" i="4"/>
  <c r="J458" i="4"/>
  <c r="J455" i="4"/>
  <c r="J449" i="4"/>
  <c r="J447" i="4"/>
  <c r="BK445" i="4"/>
  <c r="BK441" i="4"/>
  <c r="BK407" i="4"/>
  <c r="BK395" i="4"/>
  <c r="J387" i="4"/>
  <c r="J385" i="4"/>
  <c r="BK383" i="4"/>
  <c r="BK381" i="4"/>
  <c r="BK379" i="4"/>
  <c r="J373" i="4"/>
  <c r="BK371" i="4"/>
  <c r="J367" i="4"/>
  <c r="BK363" i="4"/>
  <c r="J359" i="4"/>
  <c r="BK357" i="4"/>
  <c r="J355" i="4"/>
  <c r="BK344" i="4"/>
  <c r="BK332" i="4"/>
  <c r="J330" i="4"/>
  <c r="J327" i="4"/>
  <c r="J324" i="4"/>
  <c r="BK294" i="4"/>
  <c r="J292" i="4"/>
  <c r="BK256" i="4"/>
  <c r="BK253" i="4"/>
  <c r="J252" i="4"/>
  <c r="J251" i="4"/>
  <c r="BK249" i="4"/>
  <c r="J248" i="4"/>
  <c r="BK246" i="4"/>
  <c r="BK244" i="4"/>
  <c r="J239" i="4"/>
  <c r="BK236" i="4"/>
  <c r="J145" i="4"/>
  <c r="BK135" i="4"/>
  <c r="BK212" i="3"/>
  <c r="J203" i="3"/>
  <c r="J198" i="3"/>
  <c r="J193" i="3"/>
  <c r="BK190" i="3"/>
  <c r="BK189" i="3"/>
  <c r="J185" i="3"/>
  <c r="J182" i="3"/>
  <c r="BK180" i="3"/>
  <c r="BK179" i="3"/>
  <c r="BK178" i="3"/>
  <c r="BK177" i="3"/>
  <c r="J169" i="3"/>
  <c r="J167" i="3"/>
  <c r="J166" i="3"/>
  <c r="J141" i="3"/>
  <c r="J129" i="3"/>
  <c r="BK127" i="3"/>
  <c r="J136" i="2"/>
  <c r="BK132" i="2"/>
  <c r="BK130" i="2"/>
  <c r="J129" i="2"/>
  <c r="J125" i="2"/>
  <c r="AS94" i="1"/>
  <c r="J166" i="7"/>
  <c r="J165" i="7"/>
  <c r="BK163" i="7"/>
  <c r="J160" i="7"/>
  <c r="J159" i="7"/>
  <c r="BK158" i="7"/>
  <c r="BK157" i="7"/>
  <c r="BK156" i="7"/>
  <c r="J155" i="7"/>
  <c r="BK153" i="7"/>
  <c r="BK152" i="7"/>
  <c r="BK151" i="7"/>
  <c r="BK145" i="7"/>
  <c r="BK139" i="7"/>
  <c r="BK137" i="7"/>
  <c r="BK136" i="7"/>
  <c r="BK135" i="7"/>
  <c r="BK132" i="7"/>
  <c r="J129" i="7"/>
  <c r="J128" i="7"/>
  <c r="BK126" i="7"/>
  <c r="J124" i="7"/>
  <c r="J123" i="7"/>
  <c r="J215" i="6"/>
  <c r="BK213" i="6"/>
  <c r="J212" i="6"/>
  <c r="J211" i="6"/>
  <c r="BK210" i="6"/>
  <c r="BK205" i="6"/>
  <c r="BK201" i="6"/>
  <c r="J200" i="6"/>
  <c r="J199" i="6"/>
  <c r="J191" i="6"/>
  <c r="J190" i="6"/>
  <c r="J188" i="6"/>
  <c r="J185" i="6"/>
  <c r="BK184" i="6"/>
  <c r="J182" i="6"/>
  <c r="BK181" i="6"/>
  <c r="BK175" i="6"/>
  <c r="BK173" i="6"/>
  <c r="J171" i="6"/>
  <c r="J167" i="6"/>
  <c r="BK166" i="6"/>
  <c r="BK164" i="6"/>
  <c r="BK163" i="6"/>
  <c r="BK159" i="6"/>
  <c r="BK158" i="6"/>
  <c r="J157" i="6"/>
  <c r="BK155" i="6"/>
  <c r="J142" i="6"/>
  <c r="J140" i="6"/>
  <c r="BK136" i="6"/>
  <c r="J135" i="6"/>
  <c r="BK229" i="5"/>
  <c r="J227" i="5"/>
  <c r="J226" i="5"/>
  <c r="BK218" i="5"/>
  <c r="BK212" i="5"/>
  <c r="BK211" i="5"/>
  <c r="BK207" i="5"/>
  <c r="BK206" i="5"/>
  <c r="BK205" i="5"/>
  <c r="BK204" i="5"/>
  <c r="BK200" i="5"/>
  <c r="BK198" i="5"/>
  <c r="J197" i="5"/>
  <c r="J194" i="5"/>
  <c r="J193" i="5"/>
  <c r="BK190" i="5"/>
  <c r="BK189" i="5"/>
  <c r="BK188" i="5"/>
  <c r="J180" i="5"/>
  <c r="BK179" i="5"/>
  <c r="J177" i="5"/>
  <c r="BK175" i="5"/>
  <c r="J171" i="5"/>
  <c r="J169" i="5"/>
  <c r="J167" i="5"/>
  <c r="J151" i="5"/>
  <c r="J150" i="5"/>
  <c r="BK149" i="5"/>
  <c r="BK147" i="5"/>
  <c r="J141" i="5"/>
  <c r="J140" i="5"/>
  <c r="J139" i="5"/>
  <c r="J135" i="5"/>
  <c r="J134" i="5"/>
  <c r="J133" i="5"/>
  <c r="BK131" i="5"/>
  <c r="J128" i="5"/>
  <c r="BK125" i="5"/>
  <c r="J655" i="4"/>
  <c r="BK565" i="4"/>
  <c r="BK563" i="4"/>
  <c r="J510" i="4"/>
  <c r="J480" i="4"/>
  <c r="BK474" i="4"/>
  <c r="J472" i="4"/>
  <c r="BK471" i="4"/>
  <c r="BK469" i="4"/>
  <c r="J460" i="4"/>
  <c r="BK459" i="4"/>
  <c r="BK457" i="4"/>
  <c r="BK455" i="4"/>
  <c r="J453" i="4"/>
  <c r="BK447" i="4"/>
  <c r="J445" i="4"/>
  <c r="BK409" i="4"/>
  <c r="BK405" i="4"/>
  <c r="BK403" i="4"/>
  <c r="BK401" i="4"/>
  <c r="BK400" i="4"/>
  <c r="BK398" i="4"/>
  <c r="J397" i="4"/>
  <c r="BK396" i="4"/>
  <c r="J379" i="4"/>
  <c r="BK377" i="4"/>
  <c r="BK375" i="4"/>
  <c r="BK369" i="4"/>
  <c r="BK367" i="4"/>
  <c r="BK365" i="4"/>
  <c r="BK359" i="4"/>
  <c r="BK355" i="4"/>
  <c r="BK309" i="4"/>
  <c r="BK265" i="4"/>
  <c r="J253" i="4"/>
  <c r="J249" i="4"/>
  <c r="BK245" i="4"/>
  <c r="BK243" i="4"/>
  <c r="J241" i="4"/>
  <c r="BK239" i="4"/>
  <c r="J236" i="4"/>
  <c r="J148" i="4"/>
  <c r="J228" i="3"/>
  <c r="J222" i="3"/>
  <c r="J212" i="3"/>
  <c r="J210" i="3"/>
  <c r="J208" i="3"/>
  <c r="BK203" i="3"/>
  <c r="BK198" i="3"/>
  <c r="BK188" i="3"/>
  <c r="BK187" i="3"/>
  <c r="J179" i="3"/>
  <c r="J177" i="3"/>
  <c r="J168" i="3"/>
  <c r="BK167" i="3"/>
  <c r="BK166" i="3"/>
  <c r="J136" i="3"/>
  <c r="BK134" i="3"/>
  <c r="J128" i="3"/>
  <c r="J137" i="2"/>
  <c r="J127" i="2"/>
  <c r="J168" i="7"/>
  <c r="BK164" i="7"/>
  <c r="J161" i="7"/>
  <c r="BK155" i="7"/>
  <c r="BK154" i="7"/>
  <c r="J152" i="7"/>
  <c r="BK150" i="7"/>
  <c r="J149" i="7"/>
  <c r="BK146" i="7"/>
  <c r="BK144" i="7"/>
  <c r="J142" i="7"/>
  <c r="BK141" i="7"/>
  <c r="J140" i="7"/>
  <c r="J135" i="7"/>
  <c r="J133" i="7"/>
  <c r="BK128" i="7"/>
  <c r="J125" i="7"/>
  <c r="BK124" i="7"/>
  <c r="J214" i="6"/>
  <c r="J213" i="6"/>
  <c r="BK212" i="6"/>
  <c r="BK211" i="6"/>
  <c r="J207" i="6"/>
  <c r="J206" i="6"/>
  <c r="J205" i="6"/>
  <c r="BK203" i="6"/>
  <c r="BK202" i="6"/>
  <c r="J198" i="6"/>
  <c r="BK196" i="6"/>
  <c r="J195" i="6"/>
  <c r="J192" i="6"/>
  <c r="J187" i="6"/>
  <c r="BK186" i="6"/>
  <c r="BK183" i="6"/>
  <c r="BK180" i="6"/>
  <c r="J177" i="6"/>
  <c r="BK176" i="6"/>
  <c r="BK169" i="6"/>
  <c r="J168" i="6"/>
  <c r="BK162" i="6"/>
  <c r="BK160" i="6"/>
  <c r="J159" i="6"/>
  <c r="BK157" i="6"/>
  <c r="J156" i="6"/>
  <c r="J155" i="6"/>
  <c r="J148" i="6"/>
  <c r="J144" i="6"/>
  <c r="BK142" i="6"/>
  <c r="J138" i="6"/>
  <c r="J136" i="6"/>
  <c r="J134" i="6"/>
  <c r="BK132" i="6"/>
  <c r="BK231" i="5"/>
  <c r="J231" i="5"/>
  <c r="BK225" i="5"/>
  <c r="BK224" i="5"/>
  <c r="BK223" i="5"/>
  <c r="BK221" i="5"/>
  <c r="J220" i="5"/>
  <c r="BK217" i="5"/>
  <c r="BK215" i="5"/>
  <c r="BK214" i="5"/>
  <c r="J213" i="5"/>
  <c r="BK210" i="5"/>
  <c r="BK209" i="5"/>
  <c r="J208" i="5"/>
  <c r="J204" i="5"/>
  <c r="BK203" i="5"/>
  <c r="BK202" i="5"/>
  <c r="BK201" i="5"/>
  <c r="J198" i="5"/>
  <c r="BK195" i="5"/>
  <c r="BK194" i="5"/>
  <c r="J190" i="5"/>
  <c r="BK181" i="5"/>
  <c r="BK180" i="5"/>
  <c r="BK177" i="5"/>
  <c r="J173" i="5"/>
  <c r="BK172" i="5"/>
  <c r="BK169" i="5"/>
  <c r="BK157" i="5"/>
  <c r="BK151" i="5"/>
  <c r="J147" i="5"/>
  <c r="BK145" i="5"/>
  <c r="BK144" i="5"/>
  <c r="BK141" i="5"/>
  <c r="BK139" i="5"/>
  <c r="BK138" i="5"/>
  <c r="J137" i="5"/>
  <c r="BK133" i="5"/>
  <c r="BK130" i="5"/>
  <c r="BK129" i="5"/>
  <c r="BK127" i="5"/>
  <c r="BK664" i="4"/>
  <c r="J664" i="4"/>
  <c r="BK663" i="4"/>
  <c r="J663" i="4"/>
  <c r="BK661" i="4"/>
  <c r="J661" i="4"/>
  <c r="BK659" i="4"/>
  <c r="J659" i="4"/>
  <c r="BK658" i="4"/>
  <c r="BK655" i="4"/>
  <c r="J650" i="4"/>
  <c r="BK649" i="4"/>
  <c r="J649" i="4"/>
  <c r="BK641" i="4"/>
  <c r="J570" i="4"/>
  <c r="J563" i="4"/>
  <c r="J562" i="4"/>
  <c r="BK521" i="4"/>
  <c r="J515" i="4"/>
  <c r="J508" i="4"/>
  <c r="BK506" i="4"/>
  <c r="BK480" i="4"/>
  <c r="J464" i="4"/>
  <c r="J457" i="4"/>
  <c r="BK453" i="4"/>
  <c r="J451" i="4"/>
  <c r="BK444" i="4"/>
  <c r="J441" i="4"/>
  <c r="J409" i="4"/>
  <c r="J405" i="4"/>
  <c r="J400" i="4"/>
  <c r="BK397" i="4"/>
  <c r="J396" i="4"/>
  <c r="J395" i="4"/>
  <c r="J393" i="4"/>
  <c r="J391" i="4"/>
  <c r="J389" i="4"/>
  <c r="BK387" i="4"/>
  <c r="J383" i="4"/>
  <c r="J377" i="4"/>
  <c r="J375" i="4"/>
  <c r="BK373" i="4"/>
  <c r="J371" i="4"/>
  <c r="J369" i="4"/>
  <c r="J363" i="4"/>
  <c r="J344" i="4"/>
  <c r="J341" i="4"/>
  <c r="J294" i="4"/>
  <c r="BK292" i="4"/>
  <c r="J259" i="4"/>
  <c r="J256" i="4"/>
  <c r="BK254" i="4"/>
  <c r="BK252" i="4"/>
  <c r="BK251" i="4"/>
  <c r="BK250" i="4"/>
  <c r="J245" i="4"/>
  <c r="J244" i="4"/>
  <c r="J243" i="4"/>
  <c r="BK241" i="4"/>
  <c r="J177" i="4"/>
  <c r="BK145" i="4"/>
  <c r="BK138" i="4"/>
  <c r="J135" i="4"/>
  <c r="BK293" i="3"/>
  <c r="J293" i="3"/>
  <c r="BK228" i="3"/>
  <c r="BK222" i="3"/>
  <c r="BK208" i="3"/>
  <c r="J190" i="3"/>
  <c r="BK184" i="3"/>
  <c r="BK183" i="3"/>
  <c r="BK181" i="3"/>
  <c r="J180" i="3"/>
  <c r="J178" i="3"/>
  <c r="J173" i="3"/>
  <c r="J165" i="3"/>
  <c r="J134" i="3"/>
  <c r="BK129" i="3"/>
  <c r="BK137" i="2"/>
  <c r="BK136" i="2"/>
  <c r="J134" i="2"/>
  <c r="J132" i="2"/>
  <c r="J167" i="7"/>
  <c r="BK162" i="7"/>
  <c r="BK159" i="7"/>
  <c r="J157" i="7"/>
  <c r="J153" i="7"/>
  <c r="J150" i="7"/>
  <c r="BK147" i="7"/>
  <c r="J146" i="7"/>
  <c r="J145" i="7"/>
  <c r="J144" i="7"/>
  <c r="BK142" i="7"/>
  <c r="J139" i="7"/>
  <c r="J138" i="7"/>
  <c r="J137" i="7"/>
  <c r="J134" i="7"/>
  <c r="J131" i="7"/>
  <c r="J130" i="7"/>
  <c r="BK129" i="7"/>
  <c r="J127" i="7"/>
  <c r="BK217" i="6"/>
  <c r="J217" i="6"/>
  <c r="BK215" i="6"/>
  <c r="BK214" i="6"/>
  <c r="J210" i="6"/>
  <c r="BK209" i="6"/>
  <c r="J203" i="6"/>
  <c r="J202" i="6"/>
  <c r="BK199" i="6"/>
  <c r="BK198" i="6"/>
  <c r="BK197" i="6"/>
  <c r="BK195" i="6"/>
  <c r="J194" i="6"/>
  <c r="J193" i="6"/>
  <c r="J186" i="6"/>
  <c r="J183" i="6"/>
  <c r="BK182" i="6"/>
  <c r="BK179" i="6"/>
  <c r="BK177" i="6"/>
  <c r="J175" i="6"/>
  <c r="J174" i="6"/>
  <c r="BK172" i="6"/>
  <c r="BK168" i="6"/>
  <c r="J166" i="6"/>
  <c r="J163" i="6"/>
  <c r="J161" i="6"/>
  <c r="J160" i="6"/>
  <c r="J154" i="6"/>
  <c r="BK153" i="6"/>
  <c r="J150" i="6"/>
  <c r="J149" i="6"/>
  <c r="BK148" i="6"/>
  <c r="BK146" i="6"/>
  <c r="BK144" i="6"/>
  <c r="BK140" i="6"/>
  <c r="J139" i="6"/>
  <c r="BK138" i="6"/>
  <c r="BK131" i="6"/>
  <c r="BK227" i="5"/>
  <c r="J225" i="5"/>
  <c r="J224" i="5"/>
  <c r="BK222" i="5"/>
  <c r="J221" i="5"/>
  <c r="BK220" i="5"/>
  <c r="J219" i="5"/>
  <c r="J217" i="5"/>
  <c r="BK216" i="5"/>
  <c r="J215" i="5"/>
  <c r="J214" i="5"/>
  <c r="BK213" i="5"/>
  <c r="J210" i="5"/>
  <c r="J207" i="5"/>
  <c r="J205" i="5"/>
  <c r="J203" i="5"/>
  <c r="J202" i="5"/>
  <c r="J201" i="5"/>
  <c r="J200" i="5"/>
  <c r="BK199" i="5"/>
  <c r="BK192" i="5"/>
  <c r="BK191" i="5"/>
  <c r="J188" i="5"/>
  <c r="BK186" i="5"/>
  <c r="J184" i="5"/>
  <c r="BK183" i="5"/>
  <c r="J182" i="5"/>
  <c r="J181" i="5"/>
  <c r="BK178" i="5"/>
  <c r="J176" i="5"/>
  <c r="J174" i="5"/>
  <c r="J172" i="5"/>
  <c r="BK171" i="5"/>
  <c r="BK163" i="5"/>
  <c r="J157" i="5"/>
  <c r="BK150" i="5"/>
  <c r="J149" i="5"/>
  <c r="J146" i="5"/>
  <c r="J143" i="5"/>
  <c r="BK142" i="5"/>
  <c r="BK137" i="5"/>
  <c r="BK132" i="5"/>
  <c r="J130" i="5"/>
  <c r="J129" i="5"/>
  <c r="BK128" i="5"/>
  <c r="J127" i="5"/>
  <c r="BK126" i="5"/>
  <c r="J125" i="5"/>
  <c r="J658" i="4"/>
  <c r="BK656" i="4"/>
  <c r="BK653" i="4"/>
  <c r="BK652" i="4"/>
  <c r="BK650" i="4"/>
  <c r="J641" i="4"/>
  <c r="BK576" i="4"/>
  <c r="BK570" i="4"/>
  <c r="J565" i="4"/>
  <c r="BK552" i="4"/>
  <c r="BK550" i="4"/>
  <c r="BK523" i="4"/>
  <c r="BK515" i="4"/>
  <c r="BK513" i="4"/>
  <c r="BK478" i="4"/>
  <c r="J471" i="4"/>
  <c r="J462" i="4"/>
  <c r="BK460" i="4"/>
  <c r="J459" i="4"/>
  <c r="BK458" i="4"/>
  <c r="BK451" i="4"/>
  <c r="BK449" i="4"/>
  <c r="J444" i="4"/>
  <c r="J407" i="4"/>
  <c r="J403" i="4"/>
  <c r="J401" i="4"/>
  <c r="J398" i="4"/>
  <c r="BK393" i="4"/>
  <c r="BK391" i="4"/>
  <c r="BK389" i="4"/>
  <c r="BK385" i="4"/>
  <c r="J381" i="4"/>
  <c r="J365" i="4"/>
  <c r="J357" i="4"/>
  <c r="BK341" i="4"/>
  <c r="J332" i="4"/>
  <c r="BK330" i="4"/>
  <c r="BK327" i="4"/>
  <c r="BK324" i="4"/>
  <c r="J309" i="4"/>
  <c r="J265" i="4"/>
  <c r="BK259" i="4"/>
  <c r="J254" i="4"/>
  <c r="J250" i="4"/>
  <c r="BK248" i="4"/>
  <c r="J246" i="4"/>
  <c r="BK177" i="4"/>
  <c r="BK148" i="4"/>
  <c r="J138" i="4"/>
  <c r="BK210" i="3"/>
  <c r="BK193" i="3"/>
  <c r="J189" i="3"/>
  <c r="J188" i="3"/>
  <c r="J187" i="3"/>
  <c r="BK185" i="3"/>
  <c r="J184" i="3"/>
  <c r="J183" i="3"/>
  <c r="BK182" i="3"/>
  <c r="J181" i="3"/>
  <c r="BK173" i="3"/>
  <c r="BK169" i="3"/>
  <c r="BK168" i="3"/>
  <c r="BK165" i="3"/>
  <c r="BK141" i="3"/>
  <c r="BK136" i="3"/>
  <c r="BK128" i="3"/>
  <c r="J127" i="3"/>
  <c r="BK134" i="2"/>
  <c r="J130" i="2"/>
  <c r="BK129" i="2"/>
  <c r="BK127" i="2"/>
  <c r="BK125" i="2"/>
  <c r="BK126" i="2" l="1"/>
  <c r="J126" i="2"/>
  <c r="J99" i="2"/>
  <c r="T135" i="2"/>
  <c r="T123" i="2" s="1"/>
  <c r="T122" i="2" s="1"/>
  <c r="T126" i="3"/>
  <c r="R186" i="3"/>
  <c r="R192" i="3"/>
  <c r="R209" i="3"/>
  <c r="P227" i="3"/>
  <c r="P137" i="4"/>
  <c r="P133" i="4" s="1"/>
  <c r="T242" i="4"/>
  <c r="T258" i="4"/>
  <c r="P293" i="4"/>
  <c r="R366" i="4"/>
  <c r="BK399" i="4"/>
  <c r="J399" i="4" s="1"/>
  <c r="J106" i="4" s="1"/>
  <c r="P456" i="4"/>
  <c r="T473" i="4"/>
  <c r="P509" i="4"/>
  <c r="R564" i="4"/>
  <c r="R575" i="4"/>
  <c r="R648" i="4"/>
  <c r="BK124" i="5"/>
  <c r="BK136" i="5"/>
  <c r="J136" i="5" s="1"/>
  <c r="J99" i="5" s="1"/>
  <c r="BK148" i="5"/>
  <c r="J148" i="5"/>
  <c r="J100" i="5" s="1"/>
  <c r="BK196" i="5"/>
  <c r="J196" i="5" s="1"/>
  <c r="J101" i="5" s="1"/>
  <c r="BK228" i="5"/>
  <c r="J228" i="5"/>
  <c r="J102" i="5" s="1"/>
  <c r="BK130" i="6"/>
  <c r="BK143" i="6"/>
  <c r="J143" i="6"/>
  <c r="J99" i="6" s="1"/>
  <c r="T143" i="6"/>
  <c r="T147" i="6"/>
  <c r="BK152" i="6"/>
  <c r="BK165" i="6"/>
  <c r="J165" i="6"/>
  <c r="J103" i="6" s="1"/>
  <c r="R165" i="6"/>
  <c r="T170" i="6"/>
  <c r="T178" i="6"/>
  <c r="R189" i="6"/>
  <c r="R204" i="6"/>
  <c r="T208" i="6"/>
  <c r="BK148" i="7"/>
  <c r="J148" i="7" s="1"/>
  <c r="J100" i="7" s="1"/>
  <c r="P126" i="2"/>
  <c r="P123" i="2"/>
  <c r="P122" i="2" s="1"/>
  <c r="AU95" i="1" s="1"/>
  <c r="P135" i="2"/>
  <c r="BK126" i="3"/>
  <c r="J126" i="3" s="1"/>
  <c r="J98" i="3" s="1"/>
  <c r="BK186" i="3"/>
  <c r="J186" i="3"/>
  <c r="J99" i="3" s="1"/>
  <c r="T186" i="3"/>
  <c r="T192" i="3"/>
  <c r="P209" i="3"/>
  <c r="T227" i="3"/>
  <c r="T137" i="4"/>
  <c r="T133" i="4" s="1"/>
  <c r="R242" i="4"/>
  <c r="P258" i="4"/>
  <c r="R293" i="4"/>
  <c r="T366" i="4"/>
  <c r="T399" i="4"/>
  <c r="R456" i="4"/>
  <c r="P473" i="4"/>
  <c r="T509" i="4"/>
  <c r="T564" i="4"/>
  <c r="BK575" i="4"/>
  <c r="J575" i="4"/>
  <c r="J111" i="4" s="1"/>
  <c r="BK648" i="4"/>
  <c r="J648" i="4" s="1"/>
  <c r="J112" i="4" s="1"/>
  <c r="T124" i="5"/>
  <c r="T136" i="5"/>
  <c r="T148" i="5"/>
  <c r="R196" i="5"/>
  <c r="T228" i="5"/>
  <c r="P130" i="6"/>
  <c r="BK147" i="6"/>
  <c r="J147" i="6"/>
  <c r="J100" i="6" s="1"/>
  <c r="R152" i="6"/>
  <c r="BK170" i="6"/>
  <c r="J170" i="6"/>
  <c r="J104" i="6" s="1"/>
  <c r="P170" i="6"/>
  <c r="P178" i="6"/>
  <c r="T189" i="6"/>
  <c r="P208" i="6"/>
  <c r="P122" i="7"/>
  <c r="BK143" i="7"/>
  <c r="J143" i="7"/>
  <c r="J99" i="7" s="1"/>
  <c r="T143" i="7"/>
  <c r="P148" i="7"/>
  <c r="R126" i="2"/>
  <c r="R123" i="2" s="1"/>
  <c r="R122" i="2" s="1"/>
  <c r="R135" i="2"/>
  <c r="P126" i="3"/>
  <c r="BK192" i="3"/>
  <c r="J192" i="3"/>
  <c r="J101" i="3" s="1"/>
  <c r="BK209" i="3"/>
  <c r="J209" i="3" s="1"/>
  <c r="J102" i="3" s="1"/>
  <c r="T209" i="3"/>
  <c r="BK227" i="3"/>
  <c r="J227" i="3" s="1"/>
  <c r="J104" i="3" s="1"/>
  <c r="R137" i="4"/>
  <c r="R133" i="4"/>
  <c r="P242" i="4"/>
  <c r="BK258" i="4"/>
  <c r="J258" i="4" s="1"/>
  <c r="J103" i="4" s="1"/>
  <c r="T293" i="4"/>
  <c r="P366" i="4"/>
  <c r="P399" i="4"/>
  <c r="BK456" i="4"/>
  <c r="J456" i="4" s="1"/>
  <c r="J107" i="4" s="1"/>
  <c r="BK473" i="4"/>
  <c r="J473" i="4"/>
  <c r="J108" i="4" s="1"/>
  <c r="R509" i="4"/>
  <c r="P564" i="4"/>
  <c r="T575" i="4"/>
  <c r="P648" i="4"/>
  <c r="P124" i="5"/>
  <c r="P136" i="5"/>
  <c r="R148" i="5"/>
  <c r="P196" i="5"/>
  <c r="P228" i="5"/>
  <c r="T130" i="6"/>
  <c r="T129" i="6"/>
  <c r="P143" i="6"/>
  <c r="P147" i="6"/>
  <c r="T152" i="6"/>
  <c r="T165" i="6"/>
  <c r="BK178" i="6"/>
  <c r="J178" i="6"/>
  <c r="J105" i="6" s="1"/>
  <c r="BK189" i="6"/>
  <c r="J189" i="6" s="1"/>
  <c r="J106" i="6" s="1"/>
  <c r="BK204" i="6"/>
  <c r="J204" i="6"/>
  <c r="J107" i="6" s="1"/>
  <c r="T204" i="6"/>
  <c r="BK208" i="6"/>
  <c r="J208" i="6"/>
  <c r="J108" i="6" s="1"/>
  <c r="T122" i="7"/>
  <c r="R143" i="7"/>
  <c r="R148" i="7"/>
  <c r="T126" i="2"/>
  <c r="BK135" i="2"/>
  <c r="J135" i="2" s="1"/>
  <c r="J102" i="2" s="1"/>
  <c r="R126" i="3"/>
  <c r="R125" i="3"/>
  <c r="P186" i="3"/>
  <c r="P192" i="3"/>
  <c r="P191" i="3" s="1"/>
  <c r="R227" i="3"/>
  <c r="BK137" i="4"/>
  <c r="J137" i="4"/>
  <c r="J99" i="4" s="1"/>
  <c r="BK242" i="4"/>
  <c r="J242" i="4" s="1"/>
  <c r="J100" i="4" s="1"/>
  <c r="R258" i="4"/>
  <c r="BK293" i="4"/>
  <c r="J293" i="4" s="1"/>
  <c r="J104" i="4" s="1"/>
  <c r="BK366" i="4"/>
  <c r="J366" i="4"/>
  <c r="J105" i="4" s="1"/>
  <c r="R399" i="4"/>
  <c r="T456" i="4"/>
  <c r="R473" i="4"/>
  <c r="BK509" i="4"/>
  <c r="J509" i="4"/>
  <c r="J109" i="4" s="1"/>
  <c r="BK564" i="4"/>
  <c r="J564" i="4" s="1"/>
  <c r="J110" i="4" s="1"/>
  <c r="P575" i="4"/>
  <c r="T648" i="4"/>
  <c r="R124" i="5"/>
  <c r="R136" i="5"/>
  <c r="P148" i="5"/>
  <c r="T196" i="5"/>
  <c r="R228" i="5"/>
  <c r="R130" i="6"/>
  <c r="R143" i="6"/>
  <c r="R147" i="6"/>
  <c r="P152" i="6"/>
  <c r="P165" i="6"/>
  <c r="P151" i="6" s="1"/>
  <c r="R170" i="6"/>
  <c r="R178" i="6"/>
  <c r="P189" i="6"/>
  <c r="P204" i="6"/>
  <c r="R208" i="6"/>
  <c r="BK122" i="7"/>
  <c r="J122" i="7"/>
  <c r="J98" i="7"/>
  <c r="R122" i="7"/>
  <c r="R121" i="7" s="1"/>
  <c r="R120" i="7" s="1"/>
  <c r="P143" i="7"/>
  <c r="T148" i="7"/>
  <c r="F92" i="2"/>
  <c r="BE136" i="2"/>
  <c r="BK133" i="2"/>
  <c r="J133" i="2"/>
  <c r="J101" i="2" s="1"/>
  <c r="E85" i="3"/>
  <c r="J89" i="3"/>
  <c r="BE134" i="3"/>
  <c r="BE166" i="3"/>
  <c r="BE177" i="3"/>
  <c r="BE178" i="3"/>
  <c r="BE203" i="3"/>
  <c r="BE212" i="3"/>
  <c r="F92" i="4"/>
  <c r="BE243" i="4"/>
  <c r="BE244" i="4"/>
  <c r="BE249" i="4"/>
  <c r="BE251" i="4"/>
  <c r="BE252" i="4"/>
  <c r="BE253" i="4"/>
  <c r="BE256" i="4"/>
  <c r="BE292" i="4"/>
  <c r="BE367" i="4"/>
  <c r="BE373" i="4"/>
  <c r="BE395" i="4"/>
  <c r="BE396" i="4"/>
  <c r="BE398" i="4"/>
  <c r="BE409" i="4"/>
  <c r="BE441" i="4"/>
  <c r="BE444" i="4"/>
  <c r="BE445" i="4"/>
  <c r="BE453" i="4"/>
  <c r="BE464" i="4"/>
  <c r="BE472" i="4"/>
  <c r="BE480" i="4"/>
  <c r="BE506" i="4"/>
  <c r="BE508" i="4"/>
  <c r="BE510" i="4"/>
  <c r="BE562" i="4"/>
  <c r="J89" i="5"/>
  <c r="F92" i="5"/>
  <c r="BE129" i="5"/>
  <c r="BE133" i="5"/>
  <c r="BE141" i="5"/>
  <c r="BE143" i="5"/>
  <c r="BE144" i="5"/>
  <c r="BE146" i="5"/>
  <c r="BE163" i="5"/>
  <c r="BE169" i="5"/>
  <c r="BE172" i="5"/>
  <c r="BE175" i="5"/>
  <c r="BE176" i="5"/>
  <c r="BE177" i="5"/>
  <c r="BE179" i="5"/>
  <c r="BE180" i="5"/>
  <c r="BE185" i="5"/>
  <c r="BE188" i="5"/>
  <c r="BE193" i="5"/>
  <c r="BE195" i="5"/>
  <c r="BE207" i="5"/>
  <c r="BE208" i="5"/>
  <c r="BE212" i="5"/>
  <c r="BE217" i="5"/>
  <c r="BE223" i="5"/>
  <c r="J89" i="6"/>
  <c r="BE135" i="6"/>
  <c r="BE142" i="6"/>
  <c r="BE150" i="6"/>
  <c r="BE154" i="6"/>
  <c r="BE157" i="6"/>
  <c r="BE169" i="6"/>
  <c r="BE180" i="6"/>
  <c r="BE182" i="6"/>
  <c r="BE183" i="6"/>
  <c r="BE184" i="6"/>
  <c r="BE186" i="6"/>
  <c r="BE187" i="6"/>
  <c r="BE188" i="6"/>
  <c r="BE191" i="6"/>
  <c r="BE197" i="6"/>
  <c r="BE203" i="6"/>
  <c r="BE205" i="6"/>
  <c r="BE211" i="6"/>
  <c r="BE212" i="6"/>
  <c r="BE215" i="6"/>
  <c r="BE217" i="6"/>
  <c r="E85" i="7"/>
  <c r="BE124" i="7"/>
  <c r="BE131" i="7"/>
  <c r="BE135" i="7"/>
  <c r="BE138" i="7"/>
  <c r="BE139" i="7"/>
  <c r="BE140" i="7"/>
  <c r="BE144" i="7"/>
  <c r="BE147" i="7"/>
  <c r="BE150" i="7"/>
  <c r="BE154" i="7"/>
  <c r="BE157" i="7"/>
  <c r="BE164" i="7"/>
  <c r="BE165" i="7"/>
  <c r="BE166" i="7"/>
  <c r="E85" i="2"/>
  <c r="J116" i="2"/>
  <c r="BE125" i="2"/>
  <c r="BE127" i="2"/>
  <c r="BE129" i="2"/>
  <c r="BE132" i="2"/>
  <c r="BK131" i="2"/>
  <c r="J131" i="2" s="1"/>
  <c r="J100" i="2" s="1"/>
  <c r="BE127" i="3"/>
  <c r="BE136" i="3"/>
  <c r="BE167" i="3"/>
  <c r="BE179" i="3"/>
  <c r="BE188" i="3"/>
  <c r="BE189" i="3"/>
  <c r="BE198" i="3"/>
  <c r="BE208" i="3"/>
  <c r="BE293" i="3"/>
  <c r="J89" i="4"/>
  <c r="BE177" i="4"/>
  <c r="BE236" i="4"/>
  <c r="BE239" i="4"/>
  <c r="BE245" i="4"/>
  <c r="BE248" i="4"/>
  <c r="BE259" i="4"/>
  <c r="BE265" i="4"/>
  <c r="BE294" i="4"/>
  <c r="BE359" i="4"/>
  <c r="BE363" i="4"/>
  <c r="BE365" i="4"/>
  <c r="BE369" i="4"/>
  <c r="BE375" i="4"/>
  <c r="BE377" i="4"/>
  <c r="BE379" i="4"/>
  <c r="BE389" i="4"/>
  <c r="BE401" i="4"/>
  <c r="BE405" i="4"/>
  <c r="BE407" i="4"/>
  <c r="BE447" i="4"/>
  <c r="BE457" i="4"/>
  <c r="BE458" i="4"/>
  <c r="BE474" i="4"/>
  <c r="BE550" i="4"/>
  <c r="BE652" i="4"/>
  <c r="BE656" i="4"/>
  <c r="BE658" i="4"/>
  <c r="BE659" i="4"/>
  <c r="BE661" i="4"/>
  <c r="BE663" i="4"/>
  <c r="BE664" i="4"/>
  <c r="BE125" i="5"/>
  <c r="BE131" i="5"/>
  <c r="BE132" i="5"/>
  <c r="BE134" i="5"/>
  <c r="BE142" i="5"/>
  <c r="BE149" i="5"/>
  <c r="BE171" i="5"/>
  <c r="BE174" i="5"/>
  <c r="BE189" i="5"/>
  <c r="BE190" i="5"/>
  <c r="BE191" i="5"/>
  <c r="BE192" i="5"/>
  <c r="BE199" i="5"/>
  <c r="BE205" i="5"/>
  <c r="BE206" i="5"/>
  <c r="BE216" i="5"/>
  <c r="BE218" i="5"/>
  <c r="BE226" i="5"/>
  <c r="BE229" i="5"/>
  <c r="BE231" i="5"/>
  <c r="E118" i="6"/>
  <c r="BE134" i="6"/>
  <c r="BE149" i="6"/>
  <c r="BE163" i="6"/>
  <c r="BE164" i="6"/>
  <c r="BE166" i="6"/>
  <c r="BE172" i="6"/>
  <c r="BE173" i="6"/>
  <c r="BE174" i="6"/>
  <c r="BE176" i="6"/>
  <c r="BE177" i="6"/>
  <c r="BE181" i="6"/>
  <c r="BE190" i="6"/>
  <c r="BE193" i="6"/>
  <c r="BE199" i="6"/>
  <c r="BE200" i="6"/>
  <c r="BE210" i="6"/>
  <c r="F92" i="7"/>
  <c r="BE125" i="7"/>
  <c r="BE127" i="7"/>
  <c r="BE129" i="7"/>
  <c r="BE132" i="7"/>
  <c r="BE134" i="7"/>
  <c r="BE136" i="7"/>
  <c r="BE137" i="7"/>
  <c r="BE152" i="7"/>
  <c r="BE153" i="7"/>
  <c r="BE156" i="7"/>
  <c r="BE159" i="7"/>
  <c r="BE162" i="7"/>
  <c r="BE163" i="7"/>
  <c r="BE167" i="7"/>
  <c r="BE130" i="2"/>
  <c r="BE134" i="2"/>
  <c r="BE128" i="3"/>
  <c r="BE141" i="3"/>
  <c r="BE169" i="3"/>
  <c r="BE173" i="3"/>
  <c r="BE180" i="3"/>
  <c r="BE182" i="3"/>
  <c r="BE183" i="3"/>
  <c r="BE184" i="3"/>
  <c r="BE190" i="3"/>
  <c r="BE193" i="3"/>
  <c r="BE210" i="3"/>
  <c r="BE222" i="3"/>
  <c r="BE228" i="3"/>
  <c r="E122" i="4"/>
  <c r="BE135" i="4"/>
  <c r="BE246" i="4"/>
  <c r="BE327" i="4"/>
  <c r="BE330" i="4"/>
  <c r="BE332" i="4"/>
  <c r="BE341" i="4"/>
  <c r="BE357" i="4"/>
  <c r="BE371" i="4"/>
  <c r="BE381" i="4"/>
  <c r="BE383" i="4"/>
  <c r="BE385" i="4"/>
  <c r="BE393" i="4"/>
  <c r="BE449" i="4"/>
  <c r="BE460" i="4"/>
  <c r="BE462" i="4"/>
  <c r="BE513" i="4"/>
  <c r="BE515" i="4"/>
  <c r="BE521" i="4"/>
  <c r="BE523" i="4"/>
  <c r="BE552" i="4"/>
  <c r="BE570" i="4"/>
  <c r="BE576" i="4"/>
  <c r="BE649" i="4"/>
  <c r="BE653" i="4"/>
  <c r="BK134" i="4"/>
  <c r="E112" i="5"/>
  <c r="BE135" i="5"/>
  <c r="BE137" i="5"/>
  <c r="BE138" i="5"/>
  <c r="BE139" i="5"/>
  <c r="BE145" i="5"/>
  <c r="BE167" i="5"/>
  <c r="BE173" i="5"/>
  <c r="BE178" i="5"/>
  <c r="BE181" i="5"/>
  <c r="BE197" i="5"/>
  <c r="BE198" i="5"/>
  <c r="BE202" i="5"/>
  <c r="BE209" i="5"/>
  <c r="BE210" i="5"/>
  <c r="BE214" i="5"/>
  <c r="BE215" i="5"/>
  <c r="BE219" i="5"/>
  <c r="BE220" i="5"/>
  <c r="BE222" i="5"/>
  <c r="BE225" i="5"/>
  <c r="F125" i="6"/>
  <c r="BE131" i="6"/>
  <c r="BE132" i="6"/>
  <c r="BE138" i="6"/>
  <c r="BE139" i="6"/>
  <c r="BE144" i="6"/>
  <c r="BE146" i="6"/>
  <c r="BE148" i="6"/>
  <c r="BE153" i="6"/>
  <c r="BE160" i="6"/>
  <c r="BE161" i="6"/>
  <c r="BE167" i="6"/>
  <c r="BE168" i="6"/>
  <c r="BE171" i="6"/>
  <c r="BE175" i="6"/>
  <c r="BE179" i="6"/>
  <c r="BE185" i="6"/>
  <c r="BE192" i="6"/>
  <c r="BE194" i="6"/>
  <c r="BE195" i="6"/>
  <c r="BE196" i="6"/>
  <c r="BE201" i="6"/>
  <c r="BE202" i="6"/>
  <c r="BE206" i="6"/>
  <c r="BE214" i="6"/>
  <c r="J89" i="7"/>
  <c r="BE123" i="7"/>
  <c r="BE126" i="7"/>
  <c r="BE128" i="7"/>
  <c r="BE130" i="7"/>
  <c r="BE133" i="7"/>
  <c r="BE141" i="7"/>
  <c r="BE142" i="7"/>
  <c r="BE145" i="7"/>
  <c r="BE146" i="7"/>
  <c r="BE149" i="7"/>
  <c r="BE160" i="7"/>
  <c r="BE161" i="7"/>
  <c r="BE137" i="2"/>
  <c r="BK124" i="2"/>
  <c r="J124" i="2"/>
  <c r="J98" i="2" s="1"/>
  <c r="F92" i="3"/>
  <c r="BE129" i="3"/>
  <c r="BE165" i="3"/>
  <c r="BE168" i="3"/>
  <c r="BE181" i="3"/>
  <c r="BE185" i="3"/>
  <c r="BE187" i="3"/>
  <c r="BK221" i="3"/>
  <c r="J221" i="3"/>
  <c r="J103" i="3" s="1"/>
  <c r="BE138" i="4"/>
  <c r="BE145" i="4"/>
  <c r="BE148" i="4"/>
  <c r="BE241" i="4"/>
  <c r="BE250" i="4"/>
  <c r="BE254" i="4"/>
  <c r="BE309" i="4"/>
  <c r="BE324" i="4"/>
  <c r="BE344" i="4"/>
  <c r="BE355" i="4"/>
  <c r="BE387" i="4"/>
  <c r="BE391" i="4"/>
  <c r="BE397" i="4"/>
  <c r="BE400" i="4"/>
  <c r="BE403" i="4"/>
  <c r="BE451" i="4"/>
  <c r="BE455" i="4"/>
  <c r="BE459" i="4"/>
  <c r="BE469" i="4"/>
  <c r="BE471" i="4"/>
  <c r="BE478" i="4"/>
  <c r="BE563" i="4"/>
  <c r="BE565" i="4"/>
  <c r="BE641" i="4"/>
  <c r="BE650" i="4"/>
  <c r="BE655" i="4"/>
  <c r="BK255" i="4"/>
  <c r="J255" i="4" s="1"/>
  <c r="J101" i="4" s="1"/>
  <c r="BE126" i="5"/>
  <c r="BE127" i="5"/>
  <c r="BE128" i="5"/>
  <c r="BE130" i="5"/>
  <c r="BE140" i="5"/>
  <c r="BE147" i="5"/>
  <c r="BE150" i="5"/>
  <c r="BE151" i="5"/>
  <c r="BE157" i="5"/>
  <c r="BE182" i="5"/>
  <c r="BE183" i="5"/>
  <c r="BE184" i="5"/>
  <c r="BE186" i="5"/>
  <c r="BE187" i="5"/>
  <c r="BE194" i="5"/>
  <c r="BE200" i="5"/>
  <c r="BE201" i="5"/>
  <c r="BE203" i="5"/>
  <c r="BE204" i="5"/>
  <c r="BE211" i="5"/>
  <c r="BE213" i="5"/>
  <c r="BE221" i="5"/>
  <c r="BE224" i="5"/>
  <c r="BE227" i="5"/>
  <c r="BE136" i="6"/>
  <c r="BE140" i="6"/>
  <c r="BE155" i="6"/>
  <c r="BE156" i="6"/>
  <c r="BE158" i="6"/>
  <c r="BE159" i="6"/>
  <c r="BE162" i="6"/>
  <c r="BE198" i="6"/>
  <c r="BE207" i="6"/>
  <c r="BE209" i="6"/>
  <c r="BE213" i="6"/>
  <c r="BE151" i="7"/>
  <c r="BE155" i="7"/>
  <c r="BE158" i="7"/>
  <c r="BE168" i="7"/>
  <c r="F36" i="3"/>
  <c r="BC96" i="1" s="1"/>
  <c r="F34" i="5"/>
  <c r="BA98" i="1" s="1"/>
  <c r="F35" i="4"/>
  <c r="BB97" i="1" s="1"/>
  <c r="F35" i="7"/>
  <c r="BB100" i="1" s="1"/>
  <c r="F36" i="5"/>
  <c r="BC98" i="1" s="1"/>
  <c r="F34" i="7"/>
  <c r="BA100" i="1" s="1"/>
  <c r="J34" i="5"/>
  <c r="AW98" i="1" s="1"/>
  <c r="F37" i="7"/>
  <c r="BD100" i="1" s="1"/>
  <c r="J34" i="2"/>
  <c r="AW95" i="1" s="1"/>
  <c r="F34" i="4"/>
  <c r="BA97" i="1" s="1"/>
  <c r="F37" i="2"/>
  <c r="BD95" i="1" s="1"/>
  <c r="J34" i="3"/>
  <c r="AW96" i="1" s="1"/>
  <c r="F36" i="6"/>
  <c r="BC99" i="1" s="1"/>
  <c r="F35" i="2"/>
  <c r="BB95" i="1" s="1"/>
  <c r="F36" i="4"/>
  <c r="BC97" i="1" s="1"/>
  <c r="F35" i="6"/>
  <c r="BB99" i="1" s="1"/>
  <c r="F35" i="5"/>
  <c r="BB98" i="1" s="1"/>
  <c r="F36" i="2"/>
  <c r="BC95" i="1" s="1"/>
  <c r="F37" i="3"/>
  <c r="BD96" i="1" s="1"/>
  <c r="J34" i="6"/>
  <c r="AW99" i="1" s="1"/>
  <c r="F36" i="7"/>
  <c r="BC100" i="1" s="1"/>
  <c r="F37" i="4"/>
  <c r="BD97" i="1" s="1"/>
  <c r="F37" i="5"/>
  <c r="BD98" i="1" s="1"/>
  <c r="F34" i="2"/>
  <c r="BA95" i="1" s="1"/>
  <c r="J34" i="7"/>
  <c r="AW100" i="1" s="1"/>
  <c r="F34" i="3"/>
  <c r="BA96" i="1" s="1"/>
  <c r="J34" i="4"/>
  <c r="AW97" i="1" s="1"/>
  <c r="F35" i="3"/>
  <c r="BB96" i="1" s="1"/>
  <c r="F34" i="6"/>
  <c r="BA99" i="1" s="1"/>
  <c r="F37" i="6"/>
  <c r="BD99" i="1" s="1"/>
  <c r="R123" i="5" l="1"/>
  <c r="R122" i="5"/>
  <c r="R151" i="6"/>
  <c r="R128" i="6" s="1"/>
  <c r="P257" i="4"/>
  <c r="P132" i="4" s="1"/>
  <c r="AU97" i="1" s="1"/>
  <c r="BK151" i="6"/>
  <c r="J151" i="6"/>
  <c r="J101" i="6" s="1"/>
  <c r="BK133" i="4"/>
  <c r="P121" i="7"/>
  <c r="P120" i="7"/>
  <c r="AU100" i="1" s="1"/>
  <c r="T125" i="3"/>
  <c r="T151" i="6"/>
  <c r="T128" i="6"/>
  <c r="P123" i="5"/>
  <c r="P122" i="5"/>
  <c r="AU98" i="1"/>
  <c r="T123" i="5"/>
  <c r="T122" i="5" s="1"/>
  <c r="BK129" i="6"/>
  <c r="J129" i="6"/>
  <c r="J97" i="6"/>
  <c r="BK123" i="5"/>
  <c r="J123" i="5"/>
  <c r="J97" i="5"/>
  <c r="R191" i="3"/>
  <c r="R124" i="3" s="1"/>
  <c r="R129" i="6"/>
  <c r="R257" i="4"/>
  <c r="R132" i="4"/>
  <c r="T121" i="7"/>
  <c r="T120" i="7"/>
  <c r="P125" i="3"/>
  <c r="P124" i="3" s="1"/>
  <c r="AU96" i="1" s="1"/>
  <c r="P129" i="6"/>
  <c r="P128" i="6"/>
  <c r="AU99" i="1" s="1"/>
  <c r="T191" i="3"/>
  <c r="T257" i="4"/>
  <c r="T132" i="4"/>
  <c r="BK123" i="2"/>
  <c r="J123" i="2"/>
  <c r="J97" i="2"/>
  <c r="BK125" i="3"/>
  <c r="J125" i="3" s="1"/>
  <c r="J97" i="3" s="1"/>
  <c r="BK191" i="3"/>
  <c r="J191" i="3"/>
  <c r="J100" i="3" s="1"/>
  <c r="BK257" i="4"/>
  <c r="J257" i="4"/>
  <c r="J102" i="4"/>
  <c r="J124" i="5"/>
  <c r="J98" i="5"/>
  <c r="J130" i="6"/>
  <c r="J98" i="6"/>
  <c r="J152" i="6"/>
  <c r="J102" i="6"/>
  <c r="J134" i="4"/>
  <c r="J98" i="4"/>
  <c r="BK121" i="7"/>
  <c r="J121" i="7"/>
  <c r="J97" i="7"/>
  <c r="J33" i="6"/>
  <c r="AV99" i="1" s="1"/>
  <c r="AT99" i="1" s="1"/>
  <c r="F33" i="4"/>
  <c r="AZ97" i="1"/>
  <c r="BD94" i="1"/>
  <c r="W33" i="1"/>
  <c r="F33" i="7"/>
  <c r="AZ100" i="1"/>
  <c r="BA94" i="1"/>
  <c r="W30" i="1"/>
  <c r="J33" i="2"/>
  <c r="AV95" i="1"/>
  <c r="AT95" i="1" s="1"/>
  <c r="F33" i="6"/>
  <c r="AZ99" i="1"/>
  <c r="BB94" i="1"/>
  <c r="W31" i="1" s="1"/>
  <c r="F33" i="2"/>
  <c r="AZ95" i="1"/>
  <c r="F33" i="3"/>
  <c r="AZ96" i="1" s="1"/>
  <c r="J33" i="4"/>
  <c r="AV97" i="1" s="1"/>
  <c r="AT97" i="1" s="1"/>
  <c r="J33" i="3"/>
  <c r="AV96" i="1"/>
  <c r="AT96" i="1"/>
  <c r="J33" i="5"/>
  <c r="AV98" i="1" s="1"/>
  <c r="AT98" i="1" s="1"/>
  <c r="F33" i="5"/>
  <c r="AZ98" i="1"/>
  <c r="J33" i="7"/>
  <c r="AV100" i="1"/>
  <c r="AT100" i="1"/>
  <c r="BC94" i="1"/>
  <c r="AY94" i="1" s="1"/>
  <c r="T124" i="3" l="1"/>
  <c r="BK132" i="4"/>
  <c r="J132" i="4"/>
  <c r="J96" i="4"/>
  <c r="J133" i="4"/>
  <c r="J97" i="4"/>
  <c r="BK128" i="6"/>
  <c r="J128" i="6"/>
  <c r="J30" i="6" s="1"/>
  <c r="AG99" i="1" s="1"/>
  <c r="AN99" i="1" s="1"/>
  <c r="BK120" i="7"/>
  <c r="J120" i="7"/>
  <c r="BK124" i="3"/>
  <c r="J124" i="3"/>
  <c r="J30" i="3" s="1"/>
  <c r="AG96" i="1" s="1"/>
  <c r="AN96" i="1" s="1"/>
  <c r="BK122" i="5"/>
  <c r="J122" i="5"/>
  <c r="J96" i="5"/>
  <c r="BK122" i="2"/>
  <c r="J122" i="2" s="1"/>
  <c r="J96" i="2" s="1"/>
  <c r="AZ94" i="1"/>
  <c r="W29" i="1"/>
  <c r="AU94" i="1"/>
  <c r="J30" i="7"/>
  <c r="AG100" i="1"/>
  <c r="AN100" i="1"/>
  <c r="AW94" i="1"/>
  <c r="AK30" i="1" s="1"/>
  <c r="W32" i="1"/>
  <c r="AX94" i="1"/>
  <c r="J96" i="3" l="1"/>
  <c r="J39" i="6"/>
  <c r="J96" i="6"/>
  <c r="J96" i="7"/>
  <c r="J39" i="7"/>
  <c r="J39" i="3"/>
  <c r="J30" i="4"/>
  <c r="AG97" i="1"/>
  <c r="AN97" i="1" s="1"/>
  <c r="J30" i="5"/>
  <c r="AG98" i="1"/>
  <c r="AN98" i="1"/>
  <c r="J30" i="2"/>
  <c r="AG95" i="1"/>
  <c r="AN95" i="1"/>
  <c r="AV94" i="1"/>
  <c r="AK29" i="1" s="1"/>
  <c r="J39" i="5" l="1"/>
  <c r="J39" i="2"/>
  <c r="J39" i="4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<sst xmlns="http://schemas.openxmlformats.org/spreadsheetml/2006/main" count="11422" uniqueCount="1651">
  <si>
    <t>Export Komplet</t>
  </si>
  <si>
    <t/>
  </si>
  <si>
    <t>2.0</t>
  </si>
  <si>
    <t>ZAMOK</t>
  </si>
  <si>
    <t>False</t>
  </si>
  <si>
    <t>{7f079820-6937-44ca-a903-ed89076e5ff4}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</si>
  <si>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</si>
  <si>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</si>
  <si>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</si>
  <si>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</si>
  <si>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</si>
  <si>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</si>
  <si>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</si>
  <si>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</si>
  <si>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03_2026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</si>
  <si>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</si>
  <si>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</si>
  <si>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Juárezova - dílčí rekonstrukce objektu</t>
  </si>
  <si>
    <t>KSO:</t>
  </si>
  <si>
    <t>CC-CZ:</t>
  </si>
  <si>
    <t>Místo:</t>
  </si>
  <si>
    <t>Českomalínská 1037, Praha 6 - Bubeneč</t>
  </si>
  <si>
    <t>Datum:</t>
  </si>
  <si>
    <t>27. 3. 2026</t>
  </si>
  <si>
    <t>Zadavatel:</t>
  </si>
  <si>
    <t>IČ:</t>
  </si>
  <si>
    <t>MČ Praha 6</t>
  </si>
  <si>
    <t>DIČ:</t>
  </si>
  <si>
    <t>Uchazeč:</t>
  </si>
  <si>
    <t>Vyplň údaj</t>
  </si>
  <si>
    <t>Projektant:</t>
  </si>
  <si>
    <t>QUADRA PROJECT s.r.o.</t>
  </si>
  <si>
    <t>True</t>
  </si>
  <si>
    <t>Zpracovatel:</t>
  </si>
  <si>
    <t>Vladimír Mrázek</t>
  </si>
  <si>
    <t>Poznámka:</t>
  </si>
  <si>
    <t xml:space="preserve">Soupis prací je sestaven s využitím položek Cenové soustavy ÚRS (cenová úroveň 2026/I).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 Soupis prací je zpracován v rozsahu a podrobnosti projektu pro provádění stavby.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</si>
  <si>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</si>
  <si>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</si>
  <si>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</si>
  <si>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</si>
  <si>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</si>
  <si>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</si>
  <si>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</si>
  <si>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</si>
  <si>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</si>
  <si>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</si>
  <si>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</si>
  <si>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</si>
  <si>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</si>
  <si>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</si>
  <si>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</si>
  <si>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</si>
  <si>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</si>
  <si>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</si>
  <si>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</si>
  <si>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</si>
  <si>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</si>
  <si>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</si>
  <si>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</si>
  <si>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</si>
  <si>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</si>
  <si>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</si>
  <si>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</si>
  <si>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</si>
  <si>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</si>
  <si>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</si>
  <si>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</si>
  <si>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</si>
  <si>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</si>
  <si>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</si>
  <si>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</si>
  <si>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</si>
  <si>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</si>
  <si>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</si>
  <si>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</si>
  <si>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</si>
  <si>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</si>
  <si>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</si>
  <si>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</si>
  <si>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</si>
  <si>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</si>
  <si>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</si>
  <si>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VEDLEJŠÍ A OSTATNÍ NÁKLADY</t>
  </si>
  <si>
    <t>STA</t>
  </si>
  <si>
    <t>1</t>
  </si>
  <si>
    <t>{36ca0926-665c-447d-bc0e-4839fdfeef23}</t>
  </si>
  <si>
    <t>2</t>
  </si>
  <si>
    <t>02</t>
  </si>
  <si>
    <t>BOURACÍ PRÁCE</t>
  </si>
  <si>
    <t>{5f55fbb1-ecd4-4574-a357-42066e644c05}</t>
  </si>
  <si>
    <t>03</t>
  </si>
  <si>
    <t>STAVEBNÍ PRÁCE</t>
  </si>
  <si>
    <t>{e7ff5e76-69c9-4c78-b337-8689620b4df0}</t>
  </si>
  <si>
    <t>04</t>
  </si>
  <si>
    <t>ZDRAVOTECHNIKA</t>
  </si>
  <si>
    <t>{e6362d39-86ef-46b1-9db0-90f811931d2c}</t>
  </si>
  <si>
    <t>05</t>
  </si>
  <si>
    <t>ELEKTROINSTALACE</t>
  </si>
  <si>
    <t>{b6b395f5-c9de-411a-b7c7-c6ce123cb8fc}</t>
  </si>
  <si>
    <t>06</t>
  </si>
  <si>
    <t>VYTÁPĚNÍ</t>
  </si>
  <si>
    <t>{f99dc67a-8465-419e-8892-644a073f488b}</t>
  </si>
  <si>
    <t>KRYCÍ LIST SOUPISU PRACÍ</t>
  </si>
  <si>
    <t>Objekt:</t>
  </si>
  <si>
    <t>01 -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</si>
  <si>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</si>
  <si>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</si>
  <si>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</si>
  <si>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</si>
  <si>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</si>
  <si>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</si>
  <si>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</si>
  <si>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</si>
  <si>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</si>
  <si>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</si>
  <si>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</si>
  <si>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</si>
  <si>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</si>
  <si>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</si>
  <si>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</si>
  <si>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</si>
  <si>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</si>
  <si>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</si>
  <si>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</si>
  <si>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</si>
  <si>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</si>
  <si>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</si>
  <si>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</si>
  <si>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</si>
  <si>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</si>
  <si>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</si>
  <si>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</si>
  <si>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</si>
  <si>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</si>
  <si>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</si>
  <si>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</si>
  <si>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013254000</t>
  </si>
  <si>
    <t>Dokumentace skutečného provedení stavby</t>
  </si>
  <si>
    <t>kpl</t>
  </si>
  <si>
    <t>1024</t>
  </si>
  <si>
    <t>-613115671</t>
  </si>
  <si>
    <t>VRN3</t>
  </si>
  <si>
    <t>Zařízení staveniště</t>
  </si>
  <si>
    <t>030001000</t>
  </si>
  <si>
    <t>630165334</t>
  </si>
  <si>
    <t>P</t>
  </si>
  <si>
    <t>Poznámka k položce:_x000D_
V rámci ZS jsou obsaženy veškeré činnosti a opatření nezbytné pro zajištění stavby_x000D__x000D__x000D__x000D_
- Náklady na stavební buňky_x000D__x000D__x000D__x000D_
- Skládky na staveništi_x000D__x000D__x000D__x000D_
- Náklady na provoz a údržbu vybavení staveniště_x000D__x000D__x000D__x000D_
- Připojení staveniště na inženýrské sítě_x000D__x000D__x000D__x000D_
- Zabezpečení staveniště_x000D__x000D__x000D__x000D_
- Energie pro zařízení staveniště_x000D__x000D__x000D__x000D_
- Opatření na ochranu pozemků sousedních se staveništěm_x000D__x000D__x000D_
- Oplocení staveniště (cca 20 m)_x000D__x000D_
- Informační tabule na staveništi_x000D__x000D__x000D__x000D_
- Zrušení zařízení staveniště_x000D__x000D__x000D__x000D_
- Rozebrání, bourání a odvoz zařízení staveniště</t>
  </si>
  <si>
    <t>3</t>
  </si>
  <si>
    <t>0300011</t>
  </si>
  <si>
    <t>Stavební výtah (předpoklad 3 měsíce)</t>
  </si>
  <si>
    <t>-257314449</t>
  </si>
  <si>
    <t>4</t>
  </si>
  <si>
    <t>0300012</t>
  </si>
  <si>
    <t>Stavební shoz na suť (předpoklad 3 měsíce)</t>
  </si>
  <si>
    <t>1591059454</t>
  </si>
  <si>
    <t>VRN6</t>
  </si>
  <si>
    <t>Územní vlivy</t>
  </si>
  <si>
    <t>062002000</t>
  </si>
  <si>
    <t>1670352547</t>
  </si>
  <si>
    <t>VRN7</t>
  </si>
  <si>
    <t>Provozní vlivy</t>
  </si>
  <si>
    <t>6</t>
  </si>
  <si>
    <t>0711030</t>
  </si>
  <si>
    <t xml:space="preserve">Provozní vlivy  (provoz školnického bytu - voda a elektro, stavební vložka fab vstupních dveří) </t>
  </si>
  <si>
    <t>-1902930356</t>
  </si>
  <si>
    <t>VRN9</t>
  </si>
  <si>
    <t>Ostatní náklady</t>
  </si>
  <si>
    <t>7</t>
  </si>
  <si>
    <t>0910021</t>
  </si>
  <si>
    <t>Náklady na vzorky, technické listy, příp výrobní dokumentace</t>
  </si>
  <si>
    <t>266036218</t>
  </si>
  <si>
    <t>8</t>
  </si>
  <si>
    <t>0910022</t>
  </si>
  <si>
    <t xml:space="preserve">Kompletační a koordinační činnost </t>
  </si>
  <si>
    <t>-970216218</t>
  </si>
  <si>
    <t>02 - BOURACÍ PRÁCE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</si>
  <si>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</si>
  <si>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</si>
  <si>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</si>
  <si>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</si>
  <si>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</si>
  <si>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</si>
  <si>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</si>
  <si>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784 - Dokončovací práce - malby a tapety</t>
  </si>
  <si>
    <t>HSV</t>
  </si>
  <si>
    <t>Práce a dodávky HSV</t>
  </si>
  <si>
    <t>9</t>
  </si>
  <si>
    <t>Ostatní konstrukce a práce, bourání</t>
  </si>
  <si>
    <t>910101</t>
  </si>
  <si>
    <t>Ochranná opatření a zakrývání (prachotěsné zakrytí - okna, dveře, podlahy, vestavěný nábytek, apod)</t>
  </si>
  <si>
    <t>-1313409742</t>
  </si>
  <si>
    <t>910102</t>
  </si>
  <si>
    <t>Průběžný úklid</t>
  </si>
  <si>
    <t>1856578851</t>
  </si>
  <si>
    <t>965081213</t>
  </si>
  <si>
    <t>Bourání podlah z dlaždic keramických tl do 10 mm plochy přes 1 m2</t>
  </si>
  <si>
    <t>m2</t>
  </si>
  <si>
    <t>CS ÚRS 2026 01</t>
  </si>
  <si>
    <t>-1506306880</t>
  </si>
  <si>
    <t>VV</t>
  </si>
  <si>
    <t>"1NP"+2,4+1,1+4,4+3,2+2,2+0,9+4,0</t>
  </si>
  <si>
    <t>"2NP"+6,9+5,2+8,6+8,6+6,7</t>
  </si>
  <si>
    <t>"3NP"+4,5+5,3+6,9+8,1+6,4</t>
  </si>
  <si>
    <t>Součet</t>
  </si>
  <si>
    <t>978013191</t>
  </si>
  <si>
    <t>Otlučení (osekání) vnitřní vápenné, vápenocementové nebo vápenosádrové omítky stěn tl do 25 mm v rozsahu přes 50 do 100%</t>
  </si>
  <si>
    <t>1741799080</t>
  </si>
  <si>
    <t>"pod obklady"+221,142</t>
  </si>
  <si>
    <t>9780141</t>
  </si>
  <si>
    <t>Vybourání zaplentované stoupačky kanalizace</t>
  </si>
  <si>
    <t>m</t>
  </si>
  <si>
    <t>-708759313</t>
  </si>
  <si>
    <t>"1NP"+3,0*2+2,85</t>
  </si>
  <si>
    <t>"2NP"+3,31*4</t>
  </si>
  <si>
    <t>"3NP"+2,9*3</t>
  </si>
  <si>
    <t>978059541</t>
  </si>
  <si>
    <t>Odsekání a odebrání obkladů stěn z vnitřních obkládaček plochy přes 1 m2</t>
  </si>
  <si>
    <t>-1371740597</t>
  </si>
  <si>
    <t>"1NP"</t>
  </si>
  <si>
    <t>"102"+1,2*(2*1,5+2*1,7-0,6-0,9-1,0)</t>
  </si>
  <si>
    <t>"103"+1,2*(2*1,4+2*0,8-0,6)</t>
  </si>
  <si>
    <t>"106"+1,6*(2*2,1+2*2,1-0,6)</t>
  </si>
  <si>
    <t>"117"+0,87*0,6</t>
  </si>
  <si>
    <t>"125"+1,95*(1,2+2*1,0)+1,8*(1,2+2*1,7-0,6)-0,9*0,6+0,3*0,6*2</t>
  </si>
  <si>
    <t>"126"+1,5*(2*1,1+2*2,1-0,6*2-0,8)</t>
  </si>
  <si>
    <t>"127"+1,5*(2*1,1+2*0,8-0,6)-0,3*0,9+0,3*0,3*2</t>
  </si>
  <si>
    <t>"2NP"</t>
  </si>
  <si>
    <t>"203"+1,6*(2*2,1+2*2,1-0,6)-0,3*0,9+0,3*0,3*2</t>
  </si>
  <si>
    <t>"204"+2,2*(2*0,9)+1,6*(2*2,7+2*2,0-2*0,9-0,6)-0,3*0,9+0,3*0,3*2</t>
  </si>
  <si>
    <t>"205"+1,6*(2*2,5+2*2,8-0,6-0,8)</t>
  </si>
  <si>
    <t>"210"+1,6*(2*3,8+2*2,9-0,8)-0,3*2,1+0,3*0,3*2</t>
  </si>
  <si>
    <t>"216"+1,6*(2*3,0+2*2,7-0,6-0,8)-0,3*2,1+0,3*0,3*2</t>
  </si>
  <si>
    <t>"217"+2,2*(2*0,9)+1,6*(2*2,4+2*2,7-2*0,9-0,6)-0,3*0,9+0,3*0,3*2</t>
  </si>
  <si>
    <t>"3NP"</t>
  </si>
  <si>
    <t>"303"+1,6*(2*2,1+2*2,1-0,6)-0,3*0,9+0,3*0,3*2</t>
  </si>
  <si>
    <t>"304"+2,2*(2*0,9)+1,6*(2*2,7+2*2,0-2*0,9-0,6)-0,3*0,9+0,3*0,3*2</t>
  </si>
  <si>
    <t>"305"+1,6*(2*2,5+2*2,8-0,6-0,8)</t>
  </si>
  <si>
    <t>"310"+1,6*2,5</t>
  </si>
  <si>
    <t>"315"+1,6*(2*3,0+2*3,0-0,6-0,8)</t>
  </si>
  <si>
    <t>"316"+2,2*(2*0,9)+1,6*(2*2,4+2*3,0-2*0,9-0,6)</t>
  </si>
  <si>
    <t>978601</t>
  </si>
  <si>
    <t>Vyříznutí drážky v KZS</t>
  </si>
  <si>
    <t>1869990960</t>
  </si>
  <si>
    <t>987001</t>
  </si>
  <si>
    <t xml:space="preserve">Vybourání připojovacího potrubí k zař předmětům, vč zaslepení vývodů </t>
  </si>
  <si>
    <t>-2017966337</t>
  </si>
  <si>
    <t>987002</t>
  </si>
  <si>
    <t>Demontáž elektroinstalace - rozvaděče, koncové prvky, svítidla</t>
  </si>
  <si>
    <t>-499534622</t>
  </si>
  <si>
    <t>10</t>
  </si>
  <si>
    <t>987003</t>
  </si>
  <si>
    <t>Vybourání klima jednotek vč přívodního potrubí (5 ks)</t>
  </si>
  <si>
    <t>1299973847</t>
  </si>
  <si>
    <t>11</t>
  </si>
  <si>
    <t>988001</t>
  </si>
  <si>
    <t>Demontáž zrcadla</t>
  </si>
  <si>
    <t>kus</t>
  </si>
  <si>
    <t>311028155</t>
  </si>
  <si>
    <t>"2NP"+8</t>
  </si>
  <si>
    <t>"3NP"+8</t>
  </si>
  <si>
    <t>988002</t>
  </si>
  <si>
    <t>Demontáž lišt s háčky</t>
  </si>
  <si>
    <t>1328279056</t>
  </si>
  <si>
    <t>"2NP"+3,5+4,0</t>
  </si>
  <si>
    <t>"3NP"+3,5+3,0</t>
  </si>
  <si>
    <t>13</t>
  </si>
  <si>
    <t>988003</t>
  </si>
  <si>
    <t>Demontáž zákrytu radiátoru</t>
  </si>
  <si>
    <t>1324269222</t>
  </si>
  <si>
    <t>14</t>
  </si>
  <si>
    <t>988004</t>
  </si>
  <si>
    <t>Demontáž příčky mezi WC</t>
  </si>
  <si>
    <t>786809448</t>
  </si>
  <si>
    <t>15</t>
  </si>
  <si>
    <t>989001</t>
  </si>
  <si>
    <t>Demontáž a uložení pro zpětné osazení dávkovače na mýdlo</t>
  </si>
  <si>
    <t>320178414</t>
  </si>
  <si>
    <t>16</t>
  </si>
  <si>
    <t>989002</t>
  </si>
  <si>
    <t>Demontáž a uložení pro zpětné osazení zásobníku na ručníky</t>
  </si>
  <si>
    <t>1206128648</t>
  </si>
  <si>
    <t>17</t>
  </si>
  <si>
    <t>989003</t>
  </si>
  <si>
    <t>Demontáž a uložení pro zpětné osazení spodních skříněk kuch linky (1.23)</t>
  </si>
  <si>
    <t>1438046198</t>
  </si>
  <si>
    <t>18</t>
  </si>
  <si>
    <t>989004</t>
  </si>
  <si>
    <t>Demontáž a uložení pro zpětné osazení kotle (1.19)</t>
  </si>
  <si>
    <t>1355395874</t>
  </si>
  <si>
    <t>19</t>
  </si>
  <si>
    <t>989005</t>
  </si>
  <si>
    <t>Demontáž a uložení pro zpětné osazení kuchyňských linek (2.10)</t>
  </si>
  <si>
    <t>-1703567136</t>
  </si>
  <si>
    <t>20</t>
  </si>
  <si>
    <t>989006</t>
  </si>
  <si>
    <t>Demontáž a uložení pro zpětné osazení kuchyňských linek (3.10)</t>
  </si>
  <si>
    <t>-1626643090</t>
  </si>
  <si>
    <t>989007</t>
  </si>
  <si>
    <t>Demontáž a uložení svítidel (pro potřeby investora)</t>
  </si>
  <si>
    <t>1550264056</t>
  </si>
  <si>
    <t>997</t>
  </si>
  <si>
    <t>Doprava suti a vybouraných hmot</t>
  </si>
  <si>
    <t>22</t>
  </si>
  <si>
    <t>997013213</t>
  </si>
  <si>
    <t>Vnitrostaveništní doprava suti a vybouraných hmot pro budovy v přes 9 do 12 m ručně</t>
  </si>
  <si>
    <t>t</t>
  </si>
  <si>
    <t>1926450046</t>
  </si>
  <si>
    <t>23</t>
  </si>
  <si>
    <t>997013501</t>
  </si>
  <si>
    <t>Odvoz suti a vybouraných hmot na skládku nebo meziskládku do 1 km se složením</t>
  </si>
  <si>
    <t>35438533</t>
  </si>
  <si>
    <t>24</t>
  </si>
  <si>
    <t>997013509</t>
  </si>
  <si>
    <t>Příplatek k odvozu suti a vybouraných hmot na skládku ZKD 1 km přes 1 km</t>
  </si>
  <si>
    <t>1919680169</t>
  </si>
  <si>
    <t>25</t>
  </si>
  <si>
    <t>997013631</t>
  </si>
  <si>
    <t>Poplatek za uložení na skládce (skládkovné) stavebního odpadu směsného kód odpadu 17 09 04</t>
  </si>
  <si>
    <t>402484363</t>
  </si>
  <si>
    <t>PSV</t>
  </si>
  <si>
    <t>Práce a dodávky PSV</t>
  </si>
  <si>
    <t>725</t>
  </si>
  <si>
    <t>Zdravotechnika - zařizovací předměty</t>
  </si>
  <si>
    <t>26</t>
  </si>
  <si>
    <t>725110814</t>
  </si>
  <si>
    <t>Demontáž klozetu Kombi</t>
  </si>
  <si>
    <t>soubor</t>
  </si>
  <si>
    <t>-1518910846</t>
  </si>
  <si>
    <t>"1NP"+4</t>
  </si>
  <si>
    <t>"2NP"+9</t>
  </si>
  <si>
    <t>"3NP"+9</t>
  </si>
  <si>
    <t>27</t>
  </si>
  <si>
    <t>725210821</t>
  </si>
  <si>
    <t>Demontáž umyvadel bez výtokových armatur</t>
  </si>
  <si>
    <t>1955646647</t>
  </si>
  <si>
    <t>"1NP"+5</t>
  </si>
  <si>
    <t>"2NP"+10</t>
  </si>
  <si>
    <t>"3NP"+10</t>
  </si>
  <si>
    <t>28</t>
  </si>
  <si>
    <t>725240812</t>
  </si>
  <si>
    <t>Demontáž vaniček sprchových bez výtokových armatur</t>
  </si>
  <si>
    <t>1082152484</t>
  </si>
  <si>
    <t>"1NP"+1</t>
  </si>
  <si>
    <t>"2NP"+2</t>
  </si>
  <si>
    <t>"3NP"+2</t>
  </si>
  <si>
    <t>29</t>
  </si>
  <si>
    <t>725820801</t>
  </si>
  <si>
    <t>Demontáž baterie nástěnné do G 3 / 4</t>
  </si>
  <si>
    <t>-124825547</t>
  </si>
  <si>
    <t>763</t>
  </si>
  <si>
    <t>Konstrukce suché výstavby</t>
  </si>
  <si>
    <t>30</t>
  </si>
  <si>
    <t>763131831</t>
  </si>
  <si>
    <t>Demontáž SDK podhledu s jednovrstvou nosnou kcí z ocelových profilů opláštění jednoduché</t>
  </si>
  <si>
    <t>-1189611669</t>
  </si>
  <si>
    <t>"1NP"+4,6</t>
  </si>
  <si>
    <t>31</t>
  </si>
  <si>
    <t>763132811</t>
  </si>
  <si>
    <t>Demontáž desek jednoduché opláštění SDK podhled</t>
  </si>
  <si>
    <t>1009882952</t>
  </si>
  <si>
    <t>+0,45*(2,55*2+6,45+4,04+1,64)</t>
  </si>
  <si>
    <t>+2,4*0,30</t>
  </si>
  <si>
    <t>+0,4</t>
  </si>
  <si>
    <t>766</t>
  </si>
  <si>
    <t>Konstrukce truhlářské</t>
  </si>
  <si>
    <t>32</t>
  </si>
  <si>
    <t>766691851</t>
  </si>
  <si>
    <t>Demontáž prahů dveří jednokřídlových</t>
  </si>
  <si>
    <t>964052247</t>
  </si>
  <si>
    <t>"2NP"+1</t>
  </si>
  <si>
    <t>"3NP"+1</t>
  </si>
  <si>
    <t>784</t>
  </si>
  <si>
    <t>Dokončovací práce - malby a tapety</t>
  </si>
  <si>
    <t>33</t>
  </si>
  <si>
    <t>784111011</t>
  </si>
  <si>
    <t>Obroušení podkladu omítnutého v místnostech v do 3,80 m</t>
  </si>
  <si>
    <t>-947295648</t>
  </si>
  <si>
    <t>"strop"+19,4+2,4+1,1+4,4+10,9+14,1+2*13,0+12,2+8,5+2,9+9,6+4,6+4,0+6,1+8,6+3,2+2,2+0,9+4,1+3,9+3,7+2,8+7,3+1,0+1,5</t>
  </si>
  <si>
    <t>"stěny"</t>
  </si>
  <si>
    <t>"101"+3,0*(2*6,7+2*4,8+2*2,3)</t>
  </si>
  <si>
    <t>"102"+1,65*(2*1,4+2*1,6)</t>
  </si>
  <si>
    <t>"103"+1,8*(2*1,4+2*0,8)</t>
  </si>
  <si>
    <t>"106"+1,25*(2*2,1+2*2,1)</t>
  </si>
  <si>
    <t>"107"+3,0*(2*3,2+2*3,0)</t>
  </si>
  <si>
    <t>"108"+3,0*(2*2,7+2*5,4)</t>
  </si>
  <si>
    <t>"109"+3,0*(2*2,6+2*5,4)</t>
  </si>
  <si>
    <t>"110"+3,0*(2*2,6+2*5,4)</t>
  </si>
  <si>
    <t>"112"+3,0*(2*5,8+2*2,1+4*0,7)</t>
  </si>
  <si>
    <t>"113"+3,0*(2*2,9+2*3,2)</t>
  </si>
  <si>
    <t>"114"+3,0*(2*1,5+2*1,9)</t>
  </si>
  <si>
    <t>"116"+3,0*(2*3,0+2*3,2)</t>
  </si>
  <si>
    <t>"117"+0,8*(2*0,9+2*2,1)</t>
  </si>
  <si>
    <t>"119"+0,8*(2*2,6+2*1,6)</t>
  </si>
  <si>
    <t>"123"+3,0*(2*2,7+2*2,2)</t>
  </si>
  <si>
    <t>"124"+3,0*(2*2,6+2*3,3)</t>
  </si>
  <si>
    <t>"125"+0,65*(2*1,2+2*2,7)</t>
  </si>
  <si>
    <t>"126"+1,25*(2*1,1+2*1,8)</t>
  </si>
  <si>
    <t>"127"+1,25*(2*1,1+2*0,8)</t>
  </si>
  <si>
    <t>"128"+3,0*(2*1,5+2*2,7)</t>
  </si>
  <si>
    <t>"129"+3,0*(2*1,4+2*2,7)</t>
  </si>
  <si>
    <t>"130"+3,0*(2*2,4+2*1,5)</t>
  </si>
  <si>
    <t>"131"+3,0*(2*2,4+2*1,0)</t>
  </si>
  <si>
    <t>"132"+2,0*(2,5+4,5+3,5+1,5+2*2,5)</t>
  </si>
  <si>
    <t>"133"+2,8*(2*1,0+2*1,1)</t>
  </si>
  <si>
    <t>"134"+3,0*(2*1,3+2*1,1)</t>
  </si>
  <si>
    <t>Mezisoučet</t>
  </si>
  <si>
    <t>"strop"+14,8+2*6,9+5,2+8,6+6,8+46,9+42,9+9,6+10,2+10,3+4,9+43,4+46,6+6,8+8,6+6,7</t>
  </si>
  <si>
    <t>"201"+3,31*(2*5,7+2*2,7)</t>
  </si>
  <si>
    <t>"202"+3,31*(2*2,3+2*2,7)</t>
  </si>
  <si>
    <t>"203"+1,5*(2*2,1+2*2,1)</t>
  </si>
  <si>
    <t>"204"+1,5*(2*2,7+2*2,0)</t>
  </si>
  <si>
    <t>"205"+1,0*(2*2,6+2*2,8)</t>
  </si>
  <si>
    <t>"206"+3,31*(2*2,4+2*2,8)</t>
  </si>
  <si>
    <t>"207"+3,31*(2*5,4+2*8,4)</t>
  </si>
  <si>
    <t>"208"+3,31*(2*7,8+2*5,4)</t>
  </si>
  <si>
    <t>"209"+3,31*(2*3,7+2*1,8)</t>
  </si>
  <si>
    <t>"210"+1,71*(2*2,9+2*3,8)</t>
  </si>
  <si>
    <t>"211"+3,31*(2*2,7+2*3,7)</t>
  </si>
  <si>
    <t>"212"+3,31*(2*2,7+2*2,0)</t>
  </si>
  <si>
    <t>"213"+3,31*(2*7,8+2*5,4)</t>
  </si>
  <si>
    <t>"214"+3,31*(2*5,4+2*8,4)</t>
  </si>
  <si>
    <t>"215"+3,31*(2*2,4+2*2,7)</t>
  </si>
  <si>
    <t>"216"+1,71*(2*3,0+2*2,7)</t>
  </si>
  <si>
    <t>"217"+1,71*(2*2,4+2*2,7)</t>
  </si>
  <si>
    <t>"strop"+15,7+4,5+5,3+6,9+6,7+8,1+6,4</t>
  </si>
  <si>
    <t>"301"+2,93*(5,7+2,4+2*2,7)</t>
  </si>
  <si>
    <t>"303"+1,1*(2*2,2+2*2,1)</t>
  </si>
  <si>
    <t>"304"+1,1*(2*2,7+2*2,1)</t>
  </si>
  <si>
    <t>"305"+1,0*(2*2,6+2*2,7)</t>
  </si>
  <si>
    <t>"309"+2,93*(3,8+0,6+2*1,2)</t>
  </si>
  <si>
    <t>"310"+1,33*(2*2,9+2*4,1)</t>
  </si>
  <si>
    <t>"315"+1,33*(2*3,0+2*3,0)</t>
  </si>
  <si>
    <t>"316"+1,33*(2*2,4+2*3,0)</t>
  </si>
  <si>
    <t>34</t>
  </si>
  <si>
    <t>784121001</t>
  </si>
  <si>
    <t>Oškrabání malby v místnostech v do 3,80 m</t>
  </si>
  <si>
    <t>-1135843501</t>
  </si>
  <si>
    <t>"cca 20% plochy"+2055,829*0,20</t>
  </si>
  <si>
    <t>03 - STAVEBNÍ PRÁCE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</si>
  <si>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</si>
  <si>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</si>
  <si>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</si>
  <si>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</si>
  <si>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</si>
  <si>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</si>
  <si>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</si>
  <si>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</si>
  <si>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</si>
  <si>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790 - Vnitřní vybavení</t>
  </si>
  <si>
    <t>Svislé a kompletní konstrukce</t>
  </si>
  <si>
    <t>340271025</t>
  </si>
  <si>
    <t>Zazdívka otvorů v příčkách nebo stěnách pl přes 1 do 4 m2 tvárnicemi pórobetonovými tl 100 mm</t>
  </si>
  <si>
    <t>622530523</t>
  </si>
  <si>
    <t>"1NP"+2,85*0,4</t>
  </si>
  <si>
    <t>Úpravy povrchů, podlahy a osazování výplní</t>
  </si>
  <si>
    <t>611325421</t>
  </si>
  <si>
    <t>Oprava vnitřní vápenocementové štukové omítky tl jádrové omítky do 20 mm a tl štuku do 3 mm stropů v rozsahu plochy do 10 %</t>
  </si>
  <si>
    <t>-143024530</t>
  </si>
  <si>
    <t>"1NP"+19,4+2,4+1,1+4,4+10,9+14,1+2*13,0+12,2+8,5+2,9+9,6+4,6+4,0+6,1+8,6+3,2+2,2+0,9+4,1+3,9+3,7+2,8+7,3+1,0+1,5</t>
  </si>
  <si>
    <t>+19,4+2,4+1,1+4,4+10,9+14,1+2*13,0+12,2+8,5+2,9+9,6+4,6+4,0+6,1+8,6+3,2+2,2+0,9+4,1+3,9+3,7+2,8+7,3+1,0+1,5</t>
  </si>
  <si>
    <t>"2NP"+14,8+2*6,9+5,2+8,6+6,8+46,9+42,9+9,6+10,2+10,3+4,9+43,4+46,6+6,8+8,6+6,7</t>
  </si>
  <si>
    <t>"3NP"+15,7+4,5+5,3+6,9+6,7+8,1+6,4</t>
  </si>
  <si>
    <t>"SDK"-(3,25+52,62)</t>
  </si>
  <si>
    <t>612142001</t>
  </si>
  <si>
    <t>Pletivo sklovláknité vnitřních stěn vtlačené do tmelu</t>
  </si>
  <si>
    <t>444280414</t>
  </si>
  <si>
    <t>"315"+1,33*1,3</t>
  </si>
  <si>
    <t>612321111</t>
  </si>
  <si>
    <t>Vápenocementová omítka hrubá jednovrstvá zatřená vnitřních stěn nanášená ručně - pod obklady</t>
  </si>
  <si>
    <t>2037084858</t>
  </si>
  <si>
    <t>"102"+1,2*(2*1,4+2*1,6-0,6-0,9*2)</t>
  </si>
  <si>
    <t>"106"+1,6*(2*2,1+2*2,1-0,6)-1,6*2,1*2</t>
  </si>
  <si>
    <t>"112"+1,6*(1,7+3*0,7+2,1+0,4-0,6)</t>
  </si>
  <si>
    <t>"119"+2,2*(2*2,6+2*1,6)-0,6*2,0</t>
  </si>
  <si>
    <t>"123"+0,6*1,2</t>
  </si>
  <si>
    <t>"125"+2,2*(2*1,2+2*2,7)-0,6*2,0-0,9*1,0+0,3*1,0*2</t>
  </si>
  <si>
    <t>"126"+1,6*(2*1,1+2*2,1-0,8-2*0,6)</t>
  </si>
  <si>
    <t>"127"+1,6*(2*1,1+2*0,8-0,6)-0,9*0,4+0,3*0,4*2</t>
  </si>
  <si>
    <t>"203"+1,6*(2*2,1+2*2,1-0,6)-0,9*0,3+0,3*0,3*2-1,2*0,8</t>
  </si>
  <si>
    <t>"204"+1,6*(2*2,7+2*2,0-0,6-2*0,9)+2,2*(2*0,9)-0,9*0,3+0,3*0,3*2-3,1*(0,8+0,45+0,23)-1,6*1,8</t>
  </si>
  <si>
    <t>"205"+1,6*(2*2,6+2*2,8-0,6-0,8)-1,6*2,7</t>
  </si>
  <si>
    <t>"210"+1,6*(2*2,9+2*3,8-0,8)-2,1*0,3+0,3*0,3*2-3,31*2,4</t>
  </si>
  <si>
    <t>"216"+1,6*(2*3,0+2*2,7-0,6-0,8)-2,1*0,3+0,3*0,3*2-1,6*2,7</t>
  </si>
  <si>
    <t>"217"+1,6*(2*2,4+2*2,7-0,6-2*0,9)-0,9*0,3+0,3*0,3*2-1,6*(2*1,3)</t>
  </si>
  <si>
    <t>"303"+1,6*(2*2,1+2*2,1-0,6)-0,9*0,3+0,3*0,3*2-1,6*0,8</t>
  </si>
  <si>
    <t>"304"+1,6*(2*2,7+2*2,0-0,6-2*0,9)+2,2*(2*0,9)-0,9*0,3+0,3*0,3*2-2,7*(0,8+0,4+0,23)-1,6*1,9</t>
  </si>
  <si>
    <t>"305"+1,6*(2*2,6+2*2,8-0,6-0,8)-1,6*2,7</t>
  </si>
  <si>
    <t>"310"+1,6*(2,5)</t>
  </si>
  <si>
    <t>"315"+1,6*(2*3,0+2*2,7-0,6-0,8)-1,6*0,3+0,3*2,2-1,6*2,7</t>
  </si>
  <si>
    <t>"316"+1,6*(2*2,4+2*2,7-0,6-2*0,9)-0,7*0,3+0,3*2,02-1,6*(2*1,3)</t>
  </si>
  <si>
    <t>612325421</t>
  </si>
  <si>
    <t>Oprava vnitřní vápenocementové štukové omítky tl jádrové omítky do 20 mm a tl štuku do 3 mm stěn v rozsahu plochy do 10 %</t>
  </si>
  <si>
    <t>-2107633000</t>
  </si>
  <si>
    <t>619995001</t>
  </si>
  <si>
    <t>Začištění omítek kolem oken, dveří, podlah nebo obkladů</t>
  </si>
  <si>
    <t>-1897384042</t>
  </si>
  <si>
    <t>"kapotáž"+4*3,0</t>
  </si>
  <si>
    <t>621001</t>
  </si>
  <si>
    <t xml:space="preserve">Vytmelení případných prasklina děr v omítkách </t>
  </si>
  <si>
    <t>684628074</t>
  </si>
  <si>
    <t>"odhad"+20,0</t>
  </si>
  <si>
    <t>621101</t>
  </si>
  <si>
    <t>Oprava KZS po provedení elektroinstalace</t>
  </si>
  <si>
    <t>-1151350047</t>
  </si>
  <si>
    <t>-854712726</t>
  </si>
  <si>
    <t>601027747</t>
  </si>
  <si>
    <t>949101111</t>
  </si>
  <si>
    <t>Lešení pomocné pro objekty pozemních staveb s lešeňovou podlahou v do 1,9 m zatížení do 150 kg/m2</t>
  </si>
  <si>
    <t>-1876103511</t>
  </si>
  <si>
    <t>952901111</t>
  </si>
  <si>
    <t>Vyčištění budov bytové a občanské výstavby při výšce podlaží do 4 m</t>
  </si>
  <si>
    <t>-2088257066</t>
  </si>
  <si>
    <t>+170,0+290,0+60,0</t>
  </si>
  <si>
    <t>Zpětná montáž spodních skříněk kuch linky (1.23)</t>
  </si>
  <si>
    <t>-1016288566</t>
  </si>
  <si>
    <t>Zpětná montáž kotle, vč revize (1.19)</t>
  </si>
  <si>
    <t>1510946058</t>
  </si>
  <si>
    <t>Zpětná montáž kuchyňských linek (2.10)</t>
  </si>
  <si>
    <t>1417825327</t>
  </si>
  <si>
    <t>Zpětná montáž kuchyňských linek, vč potřebné úpravy  (3.10)</t>
  </si>
  <si>
    <t>1668514171</t>
  </si>
  <si>
    <t>989100</t>
  </si>
  <si>
    <t>Úprava VZT - prodloužení výústky, přesazení ventilu, doplnění ventilu - podrobný popis - viz pozn 9</t>
  </si>
  <si>
    <t>901005958</t>
  </si>
  <si>
    <t>989101</t>
  </si>
  <si>
    <t>Prostup střešním pláštěm pro průchod kanalizace DN 110 - podrobný popis - viz pozn 11</t>
  </si>
  <si>
    <t>-881485946</t>
  </si>
  <si>
    <t>989102</t>
  </si>
  <si>
    <t>Prostup střešním pláštěm pro průchod kanalizace DN 110 - podrobný popis - viz pozn 12</t>
  </si>
  <si>
    <t>596839084</t>
  </si>
  <si>
    <t>998</t>
  </si>
  <si>
    <t>Přesun hmot</t>
  </si>
  <si>
    <t>998018002</t>
  </si>
  <si>
    <t>Přesun hmot pro budovy ruční pro budovy v přes 6 do 12 m</t>
  </si>
  <si>
    <t>410387097</t>
  </si>
  <si>
    <t>711</t>
  </si>
  <si>
    <t>Izolace proti vodě, vlhkosti a plynům</t>
  </si>
  <si>
    <t>71141001</t>
  </si>
  <si>
    <t>Stěrka hydroizolační  vodorovná, vč svislého vytažení - D+M vč všech systémových detailů - výměra = půdorysná plocha</t>
  </si>
  <si>
    <t>-2091201037</t>
  </si>
  <si>
    <t>Poznámka k položce:_x000D_
- HYDROIZOL. STĚRKA - VE DVOU VRSTVÁCH VYTAŽENO 150 mm NAD PODLAHU, V ROZÍCH FABION POLOMĚR 20mm ( V ROZÍCH ZESÍLENÍ PÁSKOU_x000D_
- PENETRACE PODKLADU</t>
  </si>
  <si>
    <t>"1NP"+2,4+1,1+4,4+3,2+2,2+0,9</t>
  </si>
  <si>
    <t>71141002</t>
  </si>
  <si>
    <t>Stěrka hydroizolační  svislá - D+M vč všech systémových detailů</t>
  </si>
  <si>
    <t>1027940635</t>
  </si>
  <si>
    <t>Poznámka k položce:_x000D_
- HYDROIZOL. STĚRKA - VE DVOU VRSTVÁCH V ROZÍCH FABION POLOMĚR 20mm ( V ROZÍCH ZESÍLENÍ PÁSKOU_x000D_
- PENETRACE PODKLADU</t>
  </si>
  <si>
    <t>"102"+1,2*0,9</t>
  </si>
  <si>
    <t>"106"+1,2*0,9*2</t>
  </si>
  <si>
    <t>"112"+1,2*(0,7+2*0,9)</t>
  </si>
  <si>
    <t>"119"+2,2*(2*1,0)+1,2*0,9</t>
  </si>
  <si>
    <t>"125"+2,2*(2*1,0+1,2)+1,2*0,9</t>
  </si>
  <si>
    <t>"126"+1,2*0,9</t>
  </si>
  <si>
    <t>"203"+1,2*0,9</t>
  </si>
  <si>
    <t>"204"+2,2*(2*1,0)</t>
  </si>
  <si>
    <t>"205"+1,2*2,7</t>
  </si>
  <si>
    <t>"210"+1,2*0,9</t>
  </si>
  <si>
    <t>"216"+1,2*2,7</t>
  </si>
  <si>
    <t>"217"+2,2*(2*1,0)</t>
  </si>
  <si>
    <t>"303"+1,2*0,9</t>
  </si>
  <si>
    <t>"304"+2,2*(2*1,0)</t>
  </si>
  <si>
    <t>"305"+1,2*2,7</t>
  </si>
  <si>
    <t>"310"+1,2*0,9</t>
  </si>
  <si>
    <t>"315"+1,2*2,7</t>
  </si>
  <si>
    <t>"316"+2,2*(2*1,0)</t>
  </si>
  <si>
    <t>998711312</t>
  </si>
  <si>
    <t>Přesun hmot procentní pro izolace proti vodě, vlhkosti a plynům ruční v objektech v přes 6 do 12 m</t>
  </si>
  <si>
    <t>%</t>
  </si>
  <si>
    <t>764362727</t>
  </si>
  <si>
    <t>763121</t>
  </si>
  <si>
    <t xml:space="preserve">SDK předstěna instalační tl 100 mm profil CW+UW desky 2xH2 12,5 bez TI </t>
  </si>
  <si>
    <t>156517829</t>
  </si>
  <si>
    <t>"106"+1,6*2,0</t>
  </si>
  <si>
    <t>"205"+1,6*2,7</t>
  </si>
  <si>
    <t>"210"+3,31*2,4</t>
  </si>
  <si>
    <t>"216"+1,6*2,7</t>
  </si>
  <si>
    <t>"305"+1,6*2,7</t>
  </si>
  <si>
    <t>"310"+1,4*2,3+2,93*0,2</t>
  </si>
  <si>
    <t>"315"+1,6*3,0</t>
  </si>
  <si>
    <t>763122</t>
  </si>
  <si>
    <t xml:space="preserve">SDK předstěna instalační tl 225 mm profil CW+UW desky 2xH2 12,5 bez TI </t>
  </si>
  <si>
    <t>1471009107</t>
  </si>
  <si>
    <t>"106"+1,6*2,2</t>
  </si>
  <si>
    <t>"203"+1,2*0,8</t>
  </si>
  <si>
    <t>"204"+1,6*1,8+3,1*(0,8+0,45+0,23)</t>
  </si>
  <si>
    <t>"217"+1,6*1,3*2+3,31*(1,0*2+0,23)</t>
  </si>
  <si>
    <t>"303"+1,2*0,8</t>
  </si>
  <si>
    <t>"304"+2,7*0,8</t>
  </si>
  <si>
    <t>"316"+1,6*1,3*2+2,93*(1,0*2+0,3)</t>
  </si>
  <si>
    <t>763123</t>
  </si>
  <si>
    <t xml:space="preserve">SDK předstěna instalační tl 300 mm profil CW+UW desky 2xH2 12,5 bez TI </t>
  </si>
  <si>
    <t>-1773964462</t>
  </si>
  <si>
    <t>"304"+1,6*(1,9+0,4+0,23)</t>
  </si>
  <si>
    <t>763124</t>
  </si>
  <si>
    <t xml:space="preserve">SDK předstěna instalační tl 370 mm profil CW+UW desky 2xH2 12,5 bez TI </t>
  </si>
  <si>
    <t>309790250</t>
  </si>
  <si>
    <t>"315"+1,7*0,7</t>
  </si>
  <si>
    <t>76313141</t>
  </si>
  <si>
    <t>SDK podhled desky 1xA 12,5 bez izolace dvouvrstvá spodní kce profil CD+UD - kapotáž vodovodu</t>
  </si>
  <si>
    <t>-1113219397</t>
  </si>
  <si>
    <t>"1NP"+0,65*5,0</t>
  </si>
  <si>
    <t>763131551</t>
  </si>
  <si>
    <t>SDK podhled deska 1xH2 12,5 bez izolace jednovrstvá spodní kce profil CD+UD</t>
  </si>
  <si>
    <t>-498021454</t>
  </si>
  <si>
    <t>+3,2+2,2+0,9+4,6</t>
  </si>
  <si>
    <t>+2,4*1,8</t>
  </si>
  <si>
    <t>+6,9+5,2+8,6</t>
  </si>
  <si>
    <t>76313159</t>
  </si>
  <si>
    <t xml:space="preserve">SDK podhled deska 1xH2 12,5 bez izolace samonosná spodní kce </t>
  </si>
  <si>
    <t>1483625030</t>
  </si>
  <si>
    <t>+4,5+5,3+6,9</t>
  </si>
  <si>
    <t>763131621</t>
  </si>
  <si>
    <t>Montáž desek tl. 12,5 mm SDK podhled</t>
  </si>
  <si>
    <t>514453506</t>
  </si>
  <si>
    <t>M</t>
  </si>
  <si>
    <t>59030021</t>
  </si>
  <si>
    <t>deska SDK A tl 12,5mm</t>
  </si>
  <si>
    <t>-314388245</t>
  </si>
  <si>
    <t>8,474*1,05 'Přepočtené koeficientem množství</t>
  </si>
  <si>
    <t>59030025</t>
  </si>
  <si>
    <t>deska SDK impregnovaná H2 tl 12,5mm</t>
  </si>
  <si>
    <t>-810088390</t>
  </si>
  <si>
    <t>0,8*1,05 'Přepočtené koeficientem množství</t>
  </si>
  <si>
    <t>763132973</t>
  </si>
  <si>
    <t>Vyspravení SDK podhledu pl přes 0,5 do 1 m2 deska 1xH2 12,5</t>
  </si>
  <si>
    <t>81039832</t>
  </si>
  <si>
    <t>"1NP"+1+1</t>
  </si>
  <si>
    <t>35</t>
  </si>
  <si>
    <t>76316451</t>
  </si>
  <si>
    <t>SDK kapotáž tvaru L š do 0,4 m desky 1xA 12,5</t>
  </si>
  <si>
    <t>-1017409996</t>
  </si>
  <si>
    <t>"1NP"+2*3,0</t>
  </si>
  <si>
    <t>36</t>
  </si>
  <si>
    <t>998763512</t>
  </si>
  <si>
    <t>Přesun hmot procentní pro konstrukce montované z desek ruční v objektech v přes 6 do 12 m</t>
  </si>
  <si>
    <t>-433142485</t>
  </si>
  <si>
    <t>37</t>
  </si>
  <si>
    <t>7661001</t>
  </si>
  <si>
    <t>T1 - DOPLNĚNÍ ZÁKRYTU RADIÁTORU - 1000x250mm, CELKOVÁ VÝŠKA 800mm - D+M vč všech systémových detailů</t>
  </si>
  <si>
    <t>593757250</t>
  </si>
  <si>
    <t>Poznámka k položce:_x000D_
DESKY LAMINOVANÉ DTD tl.19mm v BAREVNÉM PROVEDENÍ (2x BOK, 1x ČELO, 1x HORNÍ). SPOJE NA ČEPY + LEPENÍ. KOTVENO KE ZDI + 2 ČELNÍ REKTIFIKOVATELNÉ NOHY V ROZÍCH (NEREZ). SPODNÍ HRANA 100mm NAD PODLAHOU. V ČELNÍ DESCE PO CELÉ DÉLCE MEZERA 100mm (120mm POD HORNÍ HRANOU ZÁKRYTU). V HORNÍ DESCE NÁBYTKOVÁ MŘÍŽKA (HLINÍK, 600/60)</t>
  </si>
  <si>
    <t>38</t>
  </si>
  <si>
    <t>7661002</t>
  </si>
  <si>
    <t>T2 - ZÁKRYT RADIÁTORU - 1050x150mm, CELKOVÁ VÝŠKA 900mm - D+M vč všech systémových detailů</t>
  </si>
  <si>
    <t>-1226725781</t>
  </si>
  <si>
    <t>Poznámka k položce:_x000D_
RADIÁTOROVÝ KRYT - DESKY LAMINOVANÉ DTD tl.19mm v BAREVNÉM PROVEDENÍ (2x BOK, 1x ČELO, 1x HORNÍ). SPOJE NA ČEPY + LEPENÍ. KOTVENO KE ZDI + 2 ČELNÍ REKTIFIKOVATELNÉ NOHY V ROZÍCH (NEREZ). SPODNÍ HRANA 100mm NAD PODLAHOU. V ČELNÍ DESCE PO CELÉ DÉLCE 2x MEZERA 100mm (120mm POD HORNÍ HRANOU ZÁKRYTU + VE VÝŠCE 440mm OSOVĚ OD PODLAHY). V HORNÍ DESCE NÁBYTKOVÁ MŘÍŽKA (HLINÍK, 800/60)</t>
  </si>
  <si>
    <t>39</t>
  </si>
  <si>
    <t>7661003</t>
  </si>
  <si>
    <t>T3 - ZÁKRYT RADIÁTORU - 1510/275mm, CELKOVÁ VÝŠKA 600mm - D+M vč všech systémových detailů</t>
  </si>
  <si>
    <t>-1215418921</t>
  </si>
  <si>
    <t>Poznámka k položce:_x000D_
RADIÁTOROVÝ KRYT - DESKY LAMINOVANÉ DTD tl.19mm V BAREVNÉM PROVEDENÍ (2x BOK, 1x ČELO, 1x HORNÍ). SPOJE NA ČEPY + LEPENÍ. KOTVENO KE ZDI + 2 ČELNÍ REKTIFIKOVATELNÉ NOHY V ROZÍCH (NEREZ). SPODNÍ HRANA 100mm NAD PODLAHOU. V ČELNÍ DESCE PO CELÉ DÉLCE MEZERA 100mm (120mm POD HORNÍ HRANOU ZÁKRYTU). V HORNÍ DESCE NÁBYTKOVÁ MŘÍŽKA (HLINÍK, 1000/60)</t>
  </si>
  <si>
    <t>40</t>
  </si>
  <si>
    <t>7661004</t>
  </si>
  <si>
    <t>T4 - ZÁKRYT RADIÁTORU - 1700/275mm, CELKOVÁ VÝŠKA 600mm - D+M vč všech systémových detailů</t>
  </si>
  <si>
    <t>1813014717</t>
  </si>
  <si>
    <t>41</t>
  </si>
  <si>
    <t>7661005</t>
  </si>
  <si>
    <t>T5 - ZÁKRYT RADIÁTORU - 650/150mm, CELKOVÁ VÝŠKA 800mm - D+M vč všech systémových detailů</t>
  </si>
  <si>
    <t>-1068340048</t>
  </si>
  <si>
    <t>Poznámka k položce:_x000D_
RADIÁTOROVÝ KRYT - DESKY LAMINOVANÉ DTD tl.19mm v BAREVNÉM PROVEDENÍ (2x BOK, 1x ČELO, 1x HORNÍ). SPOJE NA ČEPY + LEPENÍ. KOTVENO KE ZDI + 2 ČELNÍ REKTIFIKOVATELNÉ NOHY V ROZÍCH (NEREZ). SPODNÍ HRANA 100mm NAD PODLAHOU. V ČELNÍ DESCE PO CELÉ DÉLCE MEZERA 100mm (120mm POD HORNÍ HRANOU ZÁKRYTU). V HORNÍ DESCE NÁBYTKOVÁ MŘÍŽKA (HLINÍK, 400/60)</t>
  </si>
  <si>
    <t>42</t>
  </si>
  <si>
    <t>7661006</t>
  </si>
  <si>
    <t>T6 - ZÁKRYT RADIÁTORU - 1050/190mm, CELKOVÁ VÝŠKA 780mm - D+M vč všech systémových detailů</t>
  </si>
  <si>
    <t>-1395375398</t>
  </si>
  <si>
    <t>Poznámka k položce:_x000D_
RADIÁTOROVÝ KRYT - DESKY LAMINOVANÉ DTD tl.19mm v BAREVNÉM PROVEDENÍ (2x BOK, 1x ČELO, 1x HORNÍ). SPOJE NA ČEPY + LEPENÍ. KOTVENO KE ZDI + 2 ČELNÍ REKTIFIKOVATELNÉ NOHY V ROZÍCH (NEREZ). SPODNÍ HRANA 100mm NAD PODLAHOU. V ČELNÍ DESCE PO CELÉ DÉLCE MEZERA 100mm (120mm POD HORNÍ HRANOU ZÁKRYTU). V HORNÍ DESCE NÁBYTKOVÁ MŘÍŽKA (HLINÍK, 800/60)</t>
  </si>
  <si>
    <t>43</t>
  </si>
  <si>
    <t>7661007</t>
  </si>
  <si>
    <t>T7 - ZÁKRYT RADIÁTORU - 620/190mm. CELKOVÁ VÝŠKA 800mm - D+M vč všech systémových detailů</t>
  </si>
  <si>
    <t>-1765507299</t>
  </si>
  <si>
    <t>44</t>
  </si>
  <si>
    <t>7661008</t>
  </si>
  <si>
    <t>T8 - ZÁKRYT RADIÁTORU - 1500/240mm - CELKOVÁ VÝŠKA 610mm - D+M vč všech systémových detailů</t>
  </si>
  <si>
    <t>-1538370804</t>
  </si>
  <si>
    <t>45</t>
  </si>
  <si>
    <t>7661009</t>
  </si>
  <si>
    <t>T9 - ZÁKRYT RADIÁTORU - 1050/240mm - CELKOVÁ VÝŠKA 610mm - D+M vč všech systémových detailů</t>
  </si>
  <si>
    <t>-937938383</t>
  </si>
  <si>
    <t>46</t>
  </si>
  <si>
    <t>7661010</t>
  </si>
  <si>
    <t>T10 - VĚŠÁK NA RUČNÍKY 32 POZIC (VÝŠKA cca 450mm, HLOUBKA cca 100mm - D+M vč všech systémových detailů</t>
  </si>
  <si>
    <t>-1920795178</t>
  </si>
  <si>
    <t>Poznámka k položce:_x000D_
DÉLKA DLE POČTU POZIC - SVĚTLÁ ŠÍŘE 1 POZICE cca 80mm) POVRCH LAMINO (HRANY ABS), PŘEPÁŽKY  MEZI POZICEMI DEKOR BUK, KAŽDÁ POZICE DVOJHÁČEK VE SPODNÍ ČÁSTI. V HORNÍ ČÁSTI POLIČKA + ZA HÁČKY A POLIČKOU ZADNÍ DESKA (OBOJE V BAREVNÉM PROVEDENÍ)._x000D_
!SKUTEČNÝ POČET POZIC PŘED DODÁVKOU OVĚŘIT!</t>
  </si>
  <si>
    <t>47</t>
  </si>
  <si>
    <t>7661011</t>
  </si>
  <si>
    <t>T11 - VĚŠÁK NA RUČNÍKY 32 POZIC (VÝŠKA cca 450mm, HLOUBKA cca 100mm - D+M vč všech systémových detailů</t>
  </si>
  <si>
    <t>-125306214</t>
  </si>
  <si>
    <t>48</t>
  </si>
  <si>
    <t>7661012</t>
  </si>
  <si>
    <t>T12 - VĚŠÁK NA RUČNÍKY 32 POZIC (VÝŠKA cca 450mm, HLOUBKA cca 100mm - D+M vč všech systémových detailů</t>
  </si>
  <si>
    <t>-1902121504</t>
  </si>
  <si>
    <t>49</t>
  </si>
  <si>
    <t>7661013</t>
  </si>
  <si>
    <t>T13 - VĚŠÁK NA RUČNÍKY 32 POZIC (VÝŠKA cca 450mm, HLOUBKA cca 100mm - D+M vč všech systémových detailů</t>
  </si>
  <si>
    <t>-2094075684</t>
  </si>
  <si>
    <t>50</t>
  </si>
  <si>
    <t>7661014</t>
  </si>
  <si>
    <t>T14 -  PŘÍČKA MEZI ZÁCHODY - D+M vč všech systémových detailů</t>
  </si>
  <si>
    <t>-442071022</t>
  </si>
  <si>
    <t>Poznámka k položce:_x000D_
(LAMINO DTD DESKA 19mm, ABS HRANA) V BAREVNÉM PROVEDENÍ, 2 KOVOVÉ DRŽÁKY DO ZDI V BAREVNÉM PROVEDENÍ (BEZ NOŽKY). HLOUBKA 600mm, VÝŠKA 100mm (NAD PODLAHOU 150mm)</t>
  </si>
  <si>
    <t>51</t>
  </si>
  <si>
    <t>766695212</t>
  </si>
  <si>
    <t>Montáž truhlářských prahů dveří jednokřídlových š do 100 mm</t>
  </si>
  <si>
    <t>-1176258107</t>
  </si>
  <si>
    <t>52</t>
  </si>
  <si>
    <t>61187116</t>
  </si>
  <si>
    <t>práh dveřní dřevěný dubový tl 20mm dl 620mm š 100mm</t>
  </si>
  <si>
    <t>-1256961502</t>
  </si>
  <si>
    <t>53</t>
  </si>
  <si>
    <t>61187176</t>
  </si>
  <si>
    <t>práh dveřní dřevěný dubový tl 20mm dl 920mm š 100mm</t>
  </si>
  <si>
    <t>-768667797</t>
  </si>
  <si>
    <t>54</t>
  </si>
  <si>
    <t>766901</t>
  </si>
  <si>
    <t xml:space="preserve">Truhlářská úprava kuchyňské desky v 3.NP – zkrácení, zalaminování </t>
  </si>
  <si>
    <t>48950398</t>
  </si>
  <si>
    <t>767</t>
  </si>
  <si>
    <t>Konstrukce zámečnické</t>
  </si>
  <si>
    <t>55</t>
  </si>
  <si>
    <t>767501</t>
  </si>
  <si>
    <t>Montáž přechodových lišt</t>
  </si>
  <si>
    <t>392395616</t>
  </si>
  <si>
    <t>56</t>
  </si>
  <si>
    <t>697101</t>
  </si>
  <si>
    <t>L1 - NOVÁ PŘECHODOVÁ LIŠTA HLINÍKOVÁ - MATNÝ ELOX - dl 600 mm</t>
  </si>
  <si>
    <t>1302589352</t>
  </si>
  <si>
    <t>Poznámka k položce:_x000D_
podrobný popis - viz PD</t>
  </si>
  <si>
    <t>57</t>
  </si>
  <si>
    <t>697102</t>
  </si>
  <si>
    <t>L2 - NOVÁ PŘECHODOVÁ LIŠTA V PROVEDENÍ STÁVAJÍCÍ LIŠTY - dl 600 mm</t>
  </si>
  <si>
    <t>1063034649</t>
  </si>
  <si>
    <t>58</t>
  </si>
  <si>
    <t>697103</t>
  </si>
  <si>
    <t>L3 - NOVÁ DILATAČNÍ LIŠTA HLINÍKOVÁ - MATNÝ ELOX  - dl 600 mm</t>
  </si>
  <si>
    <t>2041092092</t>
  </si>
  <si>
    <t>59</t>
  </si>
  <si>
    <t>697104</t>
  </si>
  <si>
    <t>L4 - NOVÁ PŘECHODOVÁ LIŠTA HLINÍKOVÁ S VARIABILNÍM RAMENEM - MATNÝ ELOX  - dl 800 mm</t>
  </si>
  <si>
    <t>-289686666</t>
  </si>
  <si>
    <t>60</t>
  </si>
  <si>
    <t>7675011</t>
  </si>
  <si>
    <t>Montáž lemovacích lišt - obklady, zrcadla</t>
  </si>
  <si>
    <t>1080429750</t>
  </si>
  <si>
    <t>"OBKLADY"</t>
  </si>
  <si>
    <t>"byt"</t>
  </si>
  <si>
    <t>"119"+(2*2,6+2*1,6)-0,6</t>
  </si>
  <si>
    <t>"102"+(2*1,4+2*1,6-0,6-0,9*2)</t>
  </si>
  <si>
    <t>"103"+(2*1,4+2*0,8-0,6)</t>
  </si>
  <si>
    <t>"106"+(2*2,1+2*2,1-0,6)</t>
  </si>
  <si>
    <t>"112"+(1,7+3*0,7+2,1+0,4-0,6)</t>
  </si>
  <si>
    <t>"125"+(2*1,2+2*2,7)-0,6</t>
  </si>
  <si>
    <t>"126"+(2*1,1+2*2,1-0,8-2*0,6)</t>
  </si>
  <si>
    <t>"127"+(2*1,1+2*0,8-0,6)</t>
  </si>
  <si>
    <t>"203"+(2*2,1+2*2,1-0,6)</t>
  </si>
  <si>
    <t>"204"+(2*2,7+2*2,0-0,6-2*0,9)+(2*0,9)</t>
  </si>
  <si>
    <t>"205"+(2*2,6+2*2,8-0,6-0,8)</t>
  </si>
  <si>
    <t>"210"+(2*2,9+2*3,8-0,8)</t>
  </si>
  <si>
    <t>"216"+(2*3,0+2*2,7-0,6-0,8)</t>
  </si>
  <si>
    <t>"217"+(2*2,4+2*2,7-0,6-2*0,9)+(2*0,9)</t>
  </si>
  <si>
    <t>"303"+(2*2,1+2*2,1-0,6)</t>
  </si>
  <si>
    <t>"304"+(2*2,7+2*2,0-0,6-2*0,9)+(2*0,9)</t>
  </si>
  <si>
    <t>"305"+(2*2,6+2*2,8-0,6-0,8)</t>
  </si>
  <si>
    <t>"315"+(2*3,0+2*2,7-0,6-0,8)</t>
  </si>
  <si>
    <t>"316"+(2*2,4+2*2,7-0,6-2*0,9)+(2*0,9)</t>
  </si>
  <si>
    <t>"ZRCADLA"</t>
  </si>
  <si>
    <t>+0,4*4*7</t>
  </si>
  <si>
    <t>+(2*1,1+2*0,4)*4</t>
  </si>
  <si>
    <t>61</t>
  </si>
  <si>
    <t>697301</t>
  </si>
  <si>
    <t>NEREZ KARTÁČOVANÝ PROFIL TVARU "L"</t>
  </si>
  <si>
    <t>-52964718</t>
  </si>
  <si>
    <t>171,22*1,1 'Přepočtené koeficientem množství</t>
  </si>
  <si>
    <t>62</t>
  </si>
  <si>
    <t>767502</t>
  </si>
  <si>
    <t>Montáž revizních dvířek</t>
  </si>
  <si>
    <t>836983488</t>
  </si>
  <si>
    <t>63</t>
  </si>
  <si>
    <t>697201</t>
  </si>
  <si>
    <t>R1 - DVÍŘKA ABS PLASTOVÁ S ÚCHYTEM - 300/300 mm</t>
  </si>
  <si>
    <t>1193210881</t>
  </si>
  <si>
    <t>64</t>
  </si>
  <si>
    <t>697202</t>
  </si>
  <si>
    <t>R2 - DVÍŘKA SÁDROKARTONOVÁ (12,5mm GKB) S AL RÁMEM DO PODHLEDU, TLAČNÝ ZÁMEK - 400/400 mm</t>
  </si>
  <si>
    <t>-1550692413</t>
  </si>
  <si>
    <t>65</t>
  </si>
  <si>
    <t>697203</t>
  </si>
  <si>
    <t>R3 - DVÍŘKA SÁDROKARTONOVÁ (12,5mm GKB) S AL RÁMEM DO PODHLEDU, TLAČNÝ ZÁMEK - 300/300 mm</t>
  </si>
  <si>
    <t>-1511687460</t>
  </si>
  <si>
    <t>66</t>
  </si>
  <si>
    <t>697204</t>
  </si>
  <si>
    <t>R4 - DVÍŘKA ABS PLASTOVÁ S ÚCHYTEM - 150/150 mm</t>
  </si>
  <si>
    <t>2056104321</t>
  </si>
  <si>
    <t>67</t>
  </si>
  <si>
    <t>697205</t>
  </si>
  <si>
    <t>R5 - DVÍŘKA MAGNETICKÁ POD OBKLAD - 400/400 mm</t>
  </si>
  <si>
    <t>101885628</t>
  </si>
  <si>
    <t>Poznámka k položce:_x000D_
"NEVIDITELNÝ REVIZNÍ OTVOR" (NOSNÁ DESKA POZINK. PLECHU, PVC RÁMEČEK (UV STABILNÍ), VÝŠKOVĚ STAVITELNÉ MAGNETY. OTEVÍRÁNÍ EXTERNÍ PŘÍSAVKOU._x000D_
podrobný popis - viz PD</t>
  </si>
  <si>
    <t>68</t>
  </si>
  <si>
    <t>998767312</t>
  </si>
  <si>
    <t>Přesun hmot procentní pro zámečnické konstrukce ruční v objektech v přes 6 do 12 m</t>
  </si>
  <si>
    <t>-1918409807</t>
  </si>
  <si>
    <t>771</t>
  </si>
  <si>
    <t>Podlahy z dlaždic</t>
  </si>
  <si>
    <t>69</t>
  </si>
  <si>
    <t>771121025</t>
  </si>
  <si>
    <t>Broušení stávajícího podkladu před litím stěrky před pokládkou dlažby</t>
  </si>
  <si>
    <t>-1903163358</t>
  </si>
  <si>
    <t>70</t>
  </si>
  <si>
    <t>771121011</t>
  </si>
  <si>
    <t>Nátěr penetrační na podlahu</t>
  </si>
  <si>
    <t>-1667864496</t>
  </si>
  <si>
    <t>71</t>
  </si>
  <si>
    <t>771151012</t>
  </si>
  <si>
    <t>Samonivelační stěrka podlah pevnosti 20 MPa tl přes 3 do 5 mm</t>
  </si>
  <si>
    <t>-998964255</t>
  </si>
  <si>
    <t>72</t>
  </si>
  <si>
    <t>771574416</t>
  </si>
  <si>
    <t>Montáž podlah keramických hladkých lepených cementovým flexibilním lepidlem přes 9 do 12 ks/m2</t>
  </si>
  <si>
    <t>-759838357</t>
  </si>
  <si>
    <t>"byt"+4,0</t>
  </si>
  <si>
    <t>73</t>
  </si>
  <si>
    <t>597651</t>
  </si>
  <si>
    <t xml:space="preserve">dlažba keramická protiskluzná (R10/B) - 300/300 mm </t>
  </si>
  <si>
    <t>-287796967</t>
  </si>
  <si>
    <t>4*1,1 'Přepočtené koeficientem množství</t>
  </si>
  <si>
    <t>74</t>
  </si>
  <si>
    <t>771574419</t>
  </si>
  <si>
    <t>Montáž podlah keramických hladkých lepených cementovým flexibilním lepidlem přes 22 do 25 ks/m2</t>
  </si>
  <si>
    <t>1258902964</t>
  </si>
  <si>
    <t>75</t>
  </si>
  <si>
    <t>597650</t>
  </si>
  <si>
    <t xml:space="preserve">dlažba keramická protiskluzná (R10/B) - 200/200 mm </t>
  </si>
  <si>
    <t>2072890989</t>
  </si>
  <si>
    <t>81,4*1,1 'Přepočtené koeficientem množství</t>
  </si>
  <si>
    <t>76</t>
  </si>
  <si>
    <t>771591115</t>
  </si>
  <si>
    <t>Podlahy spárování silikonem</t>
  </si>
  <si>
    <t>-68244660</t>
  </si>
  <si>
    <t>77</t>
  </si>
  <si>
    <t>998771312</t>
  </si>
  <si>
    <t>Přesun hmot procentní pro podlahy z dlaždic ruční v objektech v přes 6 do 12 m</t>
  </si>
  <si>
    <t>1686291794</t>
  </si>
  <si>
    <t>776</t>
  </si>
  <si>
    <t>Podlahy povlakové</t>
  </si>
  <si>
    <t>78</t>
  </si>
  <si>
    <t>776411111</t>
  </si>
  <si>
    <t>Montáž obvodových soklíků výšky do 80 mm</t>
  </si>
  <si>
    <t>-1469136318</t>
  </si>
  <si>
    <t>"210"+2,4</t>
  </si>
  <si>
    <t>"310"+2,4</t>
  </si>
  <si>
    <t>79</t>
  </si>
  <si>
    <t>28411003</t>
  </si>
  <si>
    <t>lišta soklová PVC 30x30mm</t>
  </si>
  <si>
    <t>388222697</t>
  </si>
  <si>
    <t>4,8*1,02 'Přepočtené koeficientem množství</t>
  </si>
  <si>
    <t>80</t>
  </si>
  <si>
    <t>776421</t>
  </si>
  <si>
    <t>Montáž obvodové lišty u obkladů</t>
  </si>
  <si>
    <t>1213821526</t>
  </si>
  <si>
    <t>81</t>
  </si>
  <si>
    <t>28411</t>
  </si>
  <si>
    <t>dilatační koutová lišta s požlábkem z měkého šedého plastu</t>
  </si>
  <si>
    <t>-268983868</t>
  </si>
  <si>
    <t>148,02*1,1 'Přepočtené koeficientem množství</t>
  </si>
  <si>
    <t>82</t>
  </si>
  <si>
    <t>998776312</t>
  </si>
  <si>
    <t>Přesun hmot procentní pro podlahy povlakové ruční v objektech v přes 6 do 12 m</t>
  </si>
  <si>
    <t>-884302561</t>
  </si>
  <si>
    <t>781</t>
  </si>
  <si>
    <t>Dokončovací práce - obklady</t>
  </si>
  <si>
    <t>83</t>
  </si>
  <si>
    <t>781472217</t>
  </si>
  <si>
    <t>Montáž obkladů keramických hladkých lepených cementovým flexibilním lepidlem přes 12 do 19 ks/m2</t>
  </si>
  <si>
    <t>1613468485</t>
  </si>
  <si>
    <t>84</t>
  </si>
  <si>
    <t>597660</t>
  </si>
  <si>
    <t>obklad keramický - 250/330 mm</t>
  </si>
  <si>
    <t>204826291</t>
  </si>
  <si>
    <t>17,28*1,1 'Přepočtené koeficientem množství</t>
  </si>
  <si>
    <t>85</t>
  </si>
  <si>
    <t>781472218</t>
  </si>
  <si>
    <t>Montáž obkladů keramických hladkých lepených cementovým flexibilním lepidlem přes 19 do 22 ks/m2</t>
  </si>
  <si>
    <t>-1185554957</t>
  </si>
  <si>
    <t>86</t>
  </si>
  <si>
    <t>597661</t>
  </si>
  <si>
    <t>obklad keramický - 250/200 mm</t>
  </si>
  <si>
    <t>-534636396</t>
  </si>
  <si>
    <t>4,522*1,1 'Přepočtené koeficientem množství</t>
  </si>
  <si>
    <t>87</t>
  </si>
  <si>
    <t>781472219</t>
  </si>
  <si>
    <t>Montáž obkladů keramických hladkých lepených cementovým flexibilním lepidlem přes 22 do 25 ks/m2</t>
  </si>
  <si>
    <t>-1356607171</t>
  </si>
  <si>
    <t>"106"+1,6*(2*2,1+2*2,1-0,6)+0,1*1,9+0,23*2,1</t>
  </si>
  <si>
    <t>"203"+1,6*(2*2,1+2*2,1-0,6)-0,9*0,3+0,3*0,3*2+0,23*0,8</t>
  </si>
  <si>
    <t>"204"+1,6*(2*2,7+2*2,0-0,6-2*0,9)+2,2*(2*0,9)-0,9*0,3+0,3*0,3*2+0,23*1,8</t>
  </si>
  <si>
    <t>"205"+1,6*(2*2,6+2*2,8-0,6-0,8)+0,1*2,7</t>
  </si>
  <si>
    <t>"210"+1,6*(2*2,9+2*3,8-0,8)-2,1*0,3+0,3*0,3*2+0,1*2,4</t>
  </si>
  <si>
    <t>"216"+1,6*(2*3,0+2*2,7-0,6-0,8)-2,1*0,3+0,3*0,3*2+0,1*2,7</t>
  </si>
  <si>
    <t>"217"+1,6*(2*2,4+2*2,7-0,6-2*0,9)+2,2*(2*0,9)-0,9*0,3+0,3*0,3*2+0,23*(2*1,3)</t>
  </si>
  <si>
    <t>"303"+1,6*(2*2,1+2*2,1-0,6)-0,9*0,3+0,3*0,3*2+0,23*0,8</t>
  </si>
  <si>
    <t>"304"+1,6*(2*2,7+2*2,0-0,6-2*0,9)+2,2*(2*0,9)-0,9*0,3+0,3*0,3*2+0,3*1,8</t>
  </si>
  <si>
    <t>"305"+1,6*(2*2,6+2*2,8-0,6-0,8)+0,1*2,7</t>
  </si>
  <si>
    <t>"315"+1,6*(2*3,0+2*2,7-0,6-0,8)-1,6*0,3+0,3*2,2+0,1*2,7</t>
  </si>
  <si>
    <t>"316"+1,6*(2*2,4+2*2,7-0,6-2*0,9)+2,2*(2*0,9)-0,7*0,3+0,3*2,02+0,23*(2*1,3)</t>
  </si>
  <si>
    <t>88</t>
  </si>
  <si>
    <t>597662</t>
  </si>
  <si>
    <t>obklad keramický - 200/200</t>
  </si>
  <si>
    <t>1668805827</t>
  </si>
  <si>
    <t>233,037*1,1 'Přepočtené koeficientem množství</t>
  </si>
  <si>
    <t>89</t>
  </si>
  <si>
    <t>781472291</t>
  </si>
  <si>
    <t>Příplatek k montáži obkladů keramických lepených cementovým flexibilním lepidlem za plochu do 10 m2</t>
  </si>
  <si>
    <t>1701061118</t>
  </si>
  <si>
    <t>90</t>
  </si>
  <si>
    <t>781495115</t>
  </si>
  <si>
    <t>Spárování vnitřních obkladů silikonem</t>
  </si>
  <si>
    <t>1686843239</t>
  </si>
  <si>
    <t>91</t>
  </si>
  <si>
    <t>998781312</t>
  </si>
  <si>
    <t>Přesun hmot procentní pro obklady keramické ruční v objektech v přes 6 do 12 m</t>
  </si>
  <si>
    <t>817572378</t>
  </si>
  <si>
    <t>783</t>
  </si>
  <si>
    <t>Dokončovací práce - nátěry</t>
  </si>
  <si>
    <t>92</t>
  </si>
  <si>
    <t>7831001</t>
  </si>
  <si>
    <t xml:space="preserve">Nátěr zárubní ocelových dvojnásobný (základní a vrchní nátěr) </t>
  </si>
  <si>
    <t>-2096791438</t>
  </si>
  <si>
    <t>+4,9*2</t>
  </si>
  <si>
    <t>+4,6*8</t>
  </si>
  <si>
    <t>+4,8*6</t>
  </si>
  <si>
    <t>93</t>
  </si>
  <si>
    <t>7833001</t>
  </si>
  <si>
    <t>Odstranění nátěru ze zárubní obroušením</t>
  </si>
  <si>
    <t>-2013249197</t>
  </si>
  <si>
    <t>94</t>
  </si>
  <si>
    <t>78411001</t>
  </si>
  <si>
    <t>Malby stěn a stropů bíle 2nás vč penetrace</t>
  </si>
  <si>
    <t>-1052652396</t>
  </si>
  <si>
    <t>95</t>
  </si>
  <si>
    <t>78411002</t>
  </si>
  <si>
    <t>Příplatek na tónované malby</t>
  </si>
  <si>
    <t>-109860917</t>
  </si>
  <si>
    <t>790</t>
  </si>
  <si>
    <t>Vnitřní vybavení</t>
  </si>
  <si>
    <t>96</t>
  </si>
  <si>
    <t>790101</t>
  </si>
  <si>
    <t>Montáž dávkovače</t>
  </si>
  <si>
    <t>-1691553868</t>
  </si>
  <si>
    <t>97</t>
  </si>
  <si>
    <t>554301</t>
  </si>
  <si>
    <t>NÁSTĚNNÝ MANUÁLNÍ DÁVKOVAČ NA MÝDLO (bílý plastový)</t>
  </si>
  <si>
    <t>-1632578140</t>
  </si>
  <si>
    <t>98</t>
  </si>
  <si>
    <t>790102</t>
  </si>
  <si>
    <t>Montáž zásobníku na ručníky</t>
  </si>
  <si>
    <t>-1463158014</t>
  </si>
  <si>
    <t>99</t>
  </si>
  <si>
    <t>554302</t>
  </si>
  <si>
    <t>ZÁSOBNÍK NA PAPÍROVÉ RUČNÍKY NÁSTĚNNÝ MANUÁLNÍ BÍLÝ</t>
  </si>
  <si>
    <t>-2021552794</t>
  </si>
  <si>
    <t>100</t>
  </si>
  <si>
    <t>790103</t>
  </si>
  <si>
    <t>Montáž zásobníku na toaletní papír</t>
  </si>
  <si>
    <t>-346989057</t>
  </si>
  <si>
    <t>101</t>
  </si>
  <si>
    <t>554303</t>
  </si>
  <si>
    <t>NÁSTĚNNÝ ZÁSOBNÍK BÍLÝ NA BEZDUTINKOVÝ TOALETNÍ PAPÍR</t>
  </si>
  <si>
    <t>137128987</t>
  </si>
  <si>
    <t>102</t>
  </si>
  <si>
    <t>790201</t>
  </si>
  <si>
    <t>Montáž zracdla</t>
  </si>
  <si>
    <t>1828100054</t>
  </si>
  <si>
    <t>103</t>
  </si>
  <si>
    <t>554401</t>
  </si>
  <si>
    <t>ZRCADLO LEPENÉ NA STĚNU - 400/400 mm</t>
  </si>
  <si>
    <t>-1477994747</t>
  </si>
  <si>
    <t>104</t>
  </si>
  <si>
    <t>5544011</t>
  </si>
  <si>
    <t>ZRCADLO LEPENÉ NA STĚNU - 1100/400 mm</t>
  </si>
  <si>
    <t>-1723846985</t>
  </si>
  <si>
    <t>105</t>
  </si>
  <si>
    <t>790202</t>
  </si>
  <si>
    <t>Montáž háčků</t>
  </si>
  <si>
    <t>-1076794633</t>
  </si>
  <si>
    <t>106</t>
  </si>
  <si>
    <t>554402</t>
  </si>
  <si>
    <t>DVOJICE SAMOSTATNÝCH HÁČKŮ (KARTÁČOVANÁ OCEL)</t>
  </si>
  <si>
    <t>-1464565021</t>
  </si>
  <si>
    <t>04 - ZDRAVOTECHNIKA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</si>
  <si>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</si>
  <si>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</si>
  <si>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</si>
  <si>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729 - Ostatní</t>
  </si>
  <si>
    <t>713</t>
  </si>
  <si>
    <t>Izolace tepelné</t>
  </si>
  <si>
    <t>713463131</t>
  </si>
  <si>
    <t>Montáž izolace tepelné potrubí potrubními pouzdry bez úpravy slepenými 1x tl izolace do 25 mm</t>
  </si>
  <si>
    <t>-2049378964</t>
  </si>
  <si>
    <t>28377141</t>
  </si>
  <si>
    <t>pouzdro izolační potrubní z pěnového polyetylenu 20/9mm</t>
  </si>
  <si>
    <t>1992372314</t>
  </si>
  <si>
    <t>28377142</t>
  </si>
  <si>
    <t>pouzdro izolační potrubní z pěnového polyetylenu 20/13mm</t>
  </si>
  <si>
    <t>1563327685</t>
  </si>
  <si>
    <t>28377111</t>
  </si>
  <si>
    <t>pouzdro izolační potrubní z pěnového polyetylenu 28/9mm</t>
  </si>
  <si>
    <t>1171517070</t>
  </si>
  <si>
    <t>28377112</t>
  </si>
  <si>
    <t>pouzdro izolační potrubní z pěnového polyetylenu 28/13mm</t>
  </si>
  <si>
    <t>-617985460</t>
  </si>
  <si>
    <t>713463211</t>
  </si>
  <si>
    <t>Montáž izolace tepelné potrubí potrubními pouzdry s Al fólií staženými Al páskou 1x D do 50 mm</t>
  </si>
  <si>
    <t>1972800986</t>
  </si>
  <si>
    <t>63154004</t>
  </si>
  <si>
    <t>pouzdro izolační potrubní z minerální vlny s Al fólií max. 250/100°C 22/20mm</t>
  </si>
  <si>
    <t>-82345363</t>
  </si>
  <si>
    <t>63154005</t>
  </si>
  <si>
    <t>pouzdro izolační potrubní z minerální vlny s Al fólií max. 250/100°C 28/20mm</t>
  </si>
  <si>
    <t>-1305673875</t>
  </si>
  <si>
    <t>63154006</t>
  </si>
  <si>
    <t>pouzdro izolační potrubní z minerální vlny s Al fólií max. 250/100°C 35/20mm</t>
  </si>
  <si>
    <t>-1459883557</t>
  </si>
  <si>
    <t>63154007</t>
  </si>
  <si>
    <t>pouzdro izolační potrubní z minerální vlny s Al fólií max. 250/100°C 42/20mm</t>
  </si>
  <si>
    <t>874982363</t>
  </si>
  <si>
    <t>998713312</t>
  </si>
  <si>
    <t>Přesun hmot procentní pro izolace tepelné ruční v objektech v přes 6 do 12 m</t>
  </si>
  <si>
    <t>-2076533279</t>
  </si>
  <si>
    <t>721</t>
  </si>
  <si>
    <t>Zdravotechnika - vnitřní kanalizace</t>
  </si>
  <si>
    <t>721175202</t>
  </si>
  <si>
    <t>Potrubí kanalizační z PP připojovací odhlučněné třívrstvé DN 40 - D+M vč tvarovek</t>
  </si>
  <si>
    <t>137576717</t>
  </si>
  <si>
    <t>721175203</t>
  </si>
  <si>
    <t>Potrubí kanalizační z PP připojovací odhlučněné třívrstvé DN 50 - D+M vč tvarovek</t>
  </si>
  <si>
    <t>-1560329428</t>
  </si>
  <si>
    <t>721175211</t>
  </si>
  <si>
    <t>Potrubí kanalizační z PP odpadní odhlučněné třívrstvé DN 75 - D+M vč tvarovek</t>
  </si>
  <si>
    <t>1490217275</t>
  </si>
  <si>
    <t>721175212</t>
  </si>
  <si>
    <t>Potrubí kanalizační z PP odpadní odhlučněné třívrstvé DN 110 - D+M vč tvarovek</t>
  </si>
  <si>
    <t>1215932444</t>
  </si>
  <si>
    <t>7211791</t>
  </si>
  <si>
    <t>Ventilační hlavice DN75 - souprava ventilační hlavice - D+M</t>
  </si>
  <si>
    <t>1674147440</t>
  </si>
  <si>
    <t>7211792</t>
  </si>
  <si>
    <t>Ventilační hlavice DN110 - souprava ventilační hlavice - D+M</t>
  </si>
  <si>
    <t>1084704597</t>
  </si>
  <si>
    <t>7211793</t>
  </si>
  <si>
    <t>Napojení nového kanalizačního potrubí na stávající litinové v podlaze 1.NP vč těsnění  - D+M</t>
  </si>
  <si>
    <t>-489063264</t>
  </si>
  <si>
    <t>7211794</t>
  </si>
  <si>
    <t>Čistící tvarovka na na stoupacím potrubí kanalizace , vč. plast. dvířek - D+M</t>
  </si>
  <si>
    <t>-2051913303</t>
  </si>
  <si>
    <t>7211795</t>
  </si>
  <si>
    <t>Akustická izolace na kanalizační potrubí DN 110 v prostorách se zvýšenými akustickými nároky - D+M</t>
  </si>
  <si>
    <t>100160317</t>
  </si>
  <si>
    <t>721290111</t>
  </si>
  <si>
    <t>Zkouška těsnosti potrubí kanalizace vodou DN do 125</t>
  </si>
  <si>
    <t>-721679558</t>
  </si>
  <si>
    <t>998721312</t>
  </si>
  <si>
    <t>Přesun hmot procentní pro vnitřní kanalizaci ruční v objektech v přes 6 do 12 m</t>
  </si>
  <si>
    <t>450523703</t>
  </si>
  <si>
    <t>722</t>
  </si>
  <si>
    <t>Zdravotechnika - vnitřní vodovod</t>
  </si>
  <si>
    <t>722130232</t>
  </si>
  <si>
    <t>Potrubí vodovodní ocelové závitové pozinkované svařované běžné DN 20 - D+M vč tvarovek a kotvích prvků</t>
  </si>
  <si>
    <t>1479387275</t>
  </si>
  <si>
    <t>722130233</t>
  </si>
  <si>
    <t>Potrubí vodovodní ocelové závitové pozinkované svařované běžné DN 25 - D+M vč tvarovek a kotvích prvků</t>
  </si>
  <si>
    <t>1818393029</t>
  </si>
  <si>
    <t>722175002</t>
  </si>
  <si>
    <t>Potrubí vodovodní plastové vícevrstvé PP-RCT S3,2 s hliníkovou fólií spojované svařováním D 20x2,8 mm - D+M vč tvarovek a kotvích prvků</t>
  </si>
  <si>
    <t>-1215967248</t>
  </si>
  <si>
    <t>"cirkulace - CV"+48,0</t>
  </si>
  <si>
    <t>"studená voda - SV"+68,0</t>
  </si>
  <si>
    <t>"teplá voda - připojovací TV"+35,0</t>
  </si>
  <si>
    <t>"byt"+2*15,0</t>
  </si>
  <si>
    <t>722175003</t>
  </si>
  <si>
    <t>Potrubí vodovodní plastové vícevrstvé PP-RCT S3,2 s hliníkovou fólií spojované svařováním D 25x3,5 mm - D+M vč tvarovek a kotvích prvků</t>
  </si>
  <si>
    <t>-177790693</t>
  </si>
  <si>
    <t>"cirkulace - CV"+32,0</t>
  </si>
  <si>
    <t>"studená voda - SV"+36,0</t>
  </si>
  <si>
    <t>"teplá voda - připojovací TV"+45,0</t>
  </si>
  <si>
    <t>"byt"+2*2,0</t>
  </si>
  <si>
    <t>722175004</t>
  </si>
  <si>
    <t>Potrubí vodovodní plastové vícevrstvé PP-RCT S3,2 s hliníkovou fólií spojované svařováním D 32x4,4 mm - D+M vč tvarovek a kotvích prvků</t>
  </si>
  <si>
    <t>36261622</t>
  </si>
  <si>
    <t>"studená voda - SV"+17,0</t>
  </si>
  <si>
    <t>"teplá voda - připojovací TV"+17,0</t>
  </si>
  <si>
    <t>722175005</t>
  </si>
  <si>
    <t>Potrubí vodovodní plastové vícevrstvé PP-RCT S3,2 s hliníkovou fólií spojované svařováním D 40x5,5 mm - D+M vč tvarovek a kotvích prvků</t>
  </si>
  <si>
    <t>96254517</t>
  </si>
  <si>
    <t>"studená voda - SV"+32,0</t>
  </si>
  <si>
    <t>722175006</t>
  </si>
  <si>
    <t>Potrubí vodovodní plastové vícevrstvé PP-RCT S3,2 s hliníkovou fólií spojované svařováním D 50x6,9 mm - D+M vč tvarovek a kotvích prvků</t>
  </si>
  <si>
    <t>485122830</t>
  </si>
  <si>
    <t>"teplá voda - připojovací TV"+32,0</t>
  </si>
  <si>
    <t>7221791</t>
  </si>
  <si>
    <t>Montáž armatur</t>
  </si>
  <si>
    <t>-385751658</t>
  </si>
  <si>
    <t>640101</t>
  </si>
  <si>
    <t>Uzavírací ventil - uzamykatelný DN32, uzamčen v otevřené poloze, včetně bezpečnostní schránky na klíč</t>
  </si>
  <si>
    <t>1357645393</t>
  </si>
  <si>
    <t>640102</t>
  </si>
  <si>
    <t>Uzavírací kulový kohout DN15</t>
  </si>
  <si>
    <t>29265</t>
  </si>
  <si>
    <t>640103</t>
  </si>
  <si>
    <t>Uzavírací kulový kohout DN20</t>
  </si>
  <si>
    <t>-1003690823</t>
  </si>
  <si>
    <t>640104</t>
  </si>
  <si>
    <t>Uzavírací kulový kohout s vypouštěním DN15</t>
  </si>
  <si>
    <t>-4752187</t>
  </si>
  <si>
    <t>640105</t>
  </si>
  <si>
    <t>Uzavírací kulový kohout s vypouštěním DN20</t>
  </si>
  <si>
    <t>-1933572510</t>
  </si>
  <si>
    <t>640106</t>
  </si>
  <si>
    <t>Uzavírací kulový kohout s vypouštěním DN25</t>
  </si>
  <si>
    <t>-1373845975</t>
  </si>
  <si>
    <t>640107</t>
  </si>
  <si>
    <t>Uzavírací kulový kohout s vypouštěním DN32</t>
  </si>
  <si>
    <t>347245730</t>
  </si>
  <si>
    <t>640108</t>
  </si>
  <si>
    <t xml:space="preserve">Multifunkční termocirkulační ventil  verze A, DN15 + přídavný teploměr </t>
  </si>
  <si>
    <t>829147706</t>
  </si>
  <si>
    <t>640109</t>
  </si>
  <si>
    <t>Multifunkční termocirkulační ventil verze A, DN20 + přídavný teploměr</t>
  </si>
  <si>
    <t>515902478</t>
  </si>
  <si>
    <t>640110</t>
  </si>
  <si>
    <t>Termostatický směšovací ventil - výstupní teplota 38°C - DN15</t>
  </si>
  <si>
    <t>192467022</t>
  </si>
  <si>
    <t>640111</t>
  </si>
  <si>
    <t>Termostatický směšovací ventil - výstupní teplota 38°C - DN20</t>
  </si>
  <si>
    <t>-943427690</t>
  </si>
  <si>
    <t>640112</t>
  </si>
  <si>
    <t>Zpětná klapka DN15</t>
  </si>
  <si>
    <t>-1385030368</t>
  </si>
  <si>
    <t>640113</t>
  </si>
  <si>
    <t>Zpětná klapka DN20</t>
  </si>
  <si>
    <t>1659289000</t>
  </si>
  <si>
    <t>640114</t>
  </si>
  <si>
    <t>Zpětná klapka DN25 - Třída kapalin E/A</t>
  </si>
  <si>
    <t>890392142</t>
  </si>
  <si>
    <t>640115</t>
  </si>
  <si>
    <t>Podružný vodoměr (2,5m3/h)</t>
  </si>
  <si>
    <t>1266562789</t>
  </si>
  <si>
    <t>640116</t>
  </si>
  <si>
    <t>Hydrantový systém D19, Q&gt;0,3l/s - požární hydrant, včetně kompletního vystrojení</t>
  </si>
  <si>
    <t>989659422</t>
  </si>
  <si>
    <t>640117</t>
  </si>
  <si>
    <t>Rohový ventil 3/8"</t>
  </si>
  <si>
    <t>1311455942</t>
  </si>
  <si>
    <t>640118</t>
  </si>
  <si>
    <t>Rohový - pračkový ventil 3/4" - Ap, Mn</t>
  </si>
  <si>
    <t>298450493</t>
  </si>
  <si>
    <t>7222801</t>
  </si>
  <si>
    <t>Přikotvení  a tepelná izolace stávajících rozvodů vody</t>
  </si>
  <si>
    <t>-1258089258</t>
  </si>
  <si>
    <t>722290226</t>
  </si>
  <si>
    <t>Zkouška těsnosti vodovodního potrubí závitového DN do 50</t>
  </si>
  <si>
    <t>572099794</t>
  </si>
  <si>
    <t>722290246</t>
  </si>
  <si>
    <t>Zkouška těsnosti vodovodního potrubí plastového DN do 40</t>
  </si>
  <si>
    <t>-522786034</t>
  </si>
  <si>
    <t>722290249</t>
  </si>
  <si>
    <t>Zkouška těsnosti vodovodního potrubí plastového DN přes 40 do 90</t>
  </si>
  <si>
    <t>2009695646</t>
  </si>
  <si>
    <t>722290234</t>
  </si>
  <si>
    <t>Proplach a dezinfekce vodovodního potrubí DN do 80</t>
  </si>
  <si>
    <t>684495123</t>
  </si>
  <si>
    <t>998722312</t>
  </si>
  <si>
    <t>Přesun hmot procentní pro vnitřní vodovod ruční v objektech v přes 6 do 12 m</t>
  </si>
  <si>
    <t>343295138</t>
  </si>
  <si>
    <t>725101</t>
  </si>
  <si>
    <t>Montáž zařizovacích předmětů - MŠ</t>
  </si>
  <si>
    <t>1780743212</t>
  </si>
  <si>
    <t>641101</t>
  </si>
  <si>
    <t>U - Umyvadlo, keramické umyvadlo 550x450mm, s přepadem,  instalace na stěnu, barva bílá</t>
  </si>
  <si>
    <t>-1352368579</t>
  </si>
  <si>
    <t>641102</t>
  </si>
  <si>
    <t>Montážní prvek pro umyvadlo s připojením odpadu a vody</t>
  </si>
  <si>
    <t>-1445407917</t>
  </si>
  <si>
    <t>641103</t>
  </si>
  <si>
    <t>Ud - Umyvadlo dětské, keramické umyvadlo 500x410, s přepadem,  instalace na stěnu, barva bílá</t>
  </si>
  <si>
    <t>1536697734</t>
  </si>
  <si>
    <t>641104</t>
  </si>
  <si>
    <t>Montážní prvek pro dětské umyvadlo s připojením odpadu a vody</t>
  </si>
  <si>
    <t>1972424432</t>
  </si>
  <si>
    <t>641105</t>
  </si>
  <si>
    <t>U_bat - Umyvadlová stojánková výtoková baterie - páková, provedení chrom</t>
  </si>
  <si>
    <t>-1042799569</t>
  </si>
  <si>
    <t>641106</t>
  </si>
  <si>
    <t>U_bat - Umyvadlová stojánková výtoková baterie páková na předem smíchanou vodu (TV max 38°C), provedení chrom</t>
  </si>
  <si>
    <t>-980353733</t>
  </si>
  <si>
    <t>641107</t>
  </si>
  <si>
    <t>Zápachová uzávěra pro umyvydla DN40, chromové provedení</t>
  </si>
  <si>
    <t>-2022394256</t>
  </si>
  <si>
    <t>641108</t>
  </si>
  <si>
    <t>WC - Klozet závěsný, keramická závěsná toaleta, hluboké splachování, včetně sedátka a splachovacího tlačítka, barva bílá</t>
  </si>
  <si>
    <t>-1775577766</t>
  </si>
  <si>
    <t>641109</t>
  </si>
  <si>
    <t>Montážní modul pro závěsný klozet, včetně ventilu na připojení vody a tvarovky pro odpad</t>
  </si>
  <si>
    <t>-625752607</t>
  </si>
  <si>
    <t>641110</t>
  </si>
  <si>
    <t>WCd - Klozet závěsný - dětský, keramická závěsná toaleta, hluboké splachování, včetně sedátka a splachovacího tlačítka, barva bílá</t>
  </si>
  <si>
    <t>217198780</t>
  </si>
  <si>
    <t>641111</t>
  </si>
  <si>
    <t>Montážní modul pro závěsný dětský klozet, včetně ventilu na připojení vody a tvarovky pro odpad</t>
  </si>
  <si>
    <t>-1871564671</t>
  </si>
  <si>
    <t>641112</t>
  </si>
  <si>
    <t>S - 5ti - Úhelníkový sprchový kout 900/900/1900 s vaničkou v.150mm, se vstupní hranou 640mm. Sklo bezpečnostní čiré 6mm, profily hliníkové, dveře otočné</t>
  </si>
  <si>
    <t>-1444041205</t>
  </si>
  <si>
    <t>641113</t>
  </si>
  <si>
    <t>S_bat - Podomítková termostatická směšovací baterie sprchová s hlavovou sprchou, se soupravou ruční sprchy, teplota TV max 38°C</t>
  </si>
  <si>
    <t>520912950</t>
  </si>
  <si>
    <t>641114</t>
  </si>
  <si>
    <t>S_bat - Podomítková termostatická směšovací baterie sprchová s hlavovou sprchou, se soupravou ruční sprchy</t>
  </si>
  <si>
    <t>-2025169824</t>
  </si>
  <si>
    <t>641115</t>
  </si>
  <si>
    <t>D - Nerezový dvoj dřez 1200x600, hloubka 150mm</t>
  </si>
  <si>
    <t>1415567390</t>
  </si>
  <si>
    <t>641116</t>
  </si>
  <si>
    <t>D_bat - Dřezová nástěnná výtoková baterie, provedení chrom, délka raménka 350mm</t>
  </si>
  <si>
    <t>1177239599</t>
  </si>
  <si>
    <t>641117</t>
  </si>
  <si>
    <t>Zápachová uzávěra pro připojení dřezu DN40, barva bílá</t>
  </si>
  <si>
    <t>532914588</t>
  </si>
  <si>
    <t>641118</t>
  </si>
  <si>
    <t>Zápachová uzávěra pro připojení myčky</t>
  </si>
  <si>
    <t>-317488163</t>
  </si>
  <si>
    <t>725111</t>
  </si>
  <si>
    <t>Montáž zařizovacích předmětů - BYT</t>
  </si>
  <si>
    <t>255255725</t>
  </si>
  <si>
    <t>641201</t>
  </si>
  <si>
    <t>-854728331</t>
  </si>
  <si>
    <t>641202</t>
  </si>
  <si>
    <t>-101476149</t>
  </si>
  <si>
    <t>641203</t>
  </si>
  <si>
    <t>U_bat - Umyvadlová stojánková výtoková baterie, provedení chrom</t>
  </si>
  <si>
    <t>216278068</t>
  </si>
  <si>
    <t>641204</t>
  </si>
  <si>
    <t>2134986717</t>
  </si>
  <si>
    <t>641205</t>
  </si>
  <si>
    <t>S - Sprchový kout s vaničkou v.150mm. Sklo bezpečnostní čiré 6mm, profily hliníkové, dveře otočné</t>
  </si>
  <si>
    <t>-1634196629</t>
  </si>
  <si>
    <t>641206</t>
  </si>
  <si>
    <t>1433254544</t>
  </si>
  <si>
    <t>641207</t>
  </si>
  <si>
    <t>D - Nerezový dřez 790x500mm</t>
  </si>
  <si>
    <t>-1636536014</t>
  </si>
  <si>
    <t>641208</t>
  </si>
  <si>
    <t>-1634984259</t>
  </si>
  <si>
    <t>641209</t>
  </si>
  <si>
    <t>821706988</t>
  </si>
  <si>
    <t>641210</t>
  </si>
  <si>
    <t xml:space="preserve">Zápachová uzávěra - podomítková, pro připojení automatické pračky/ myčky </t>
  </si>
  <si>
    <t>1282951242</t>
  </si>
  <si>
    <t>998725312</t>
  </si>
  <si>
    <t>Přesun hmot procentní pro zařizovací předměty ruční v objektech v přes 6 do 12 m</t>
  </si>
  <si>
    <t>-1607046445</t>
  </si>
  <si>
    <t>729</t>
  </si>
  <si>
    <t>Ostatní</t>
  </si>
  <si>
    <t>729101</t>
  </si>
  <si>
    <t xml:space="preserve">Stavební přípomoce </t>
  </si>
  <si>
    <t>1486212029</t>
  </si>
  <si>
    <t>Poznámka k položce:_x000D_
Cena zahrnuje komplexní náklady na tyto stavení činnosti včetně materiálu. Jedná se o vysekání drážek, průrazy, vrtání, začištění a jiné drobné stavební činnosti, nejsou-li tyto již obsaženy v rozpočtu bouracích a stavebních prací.</t>
  </si>
  <si>
    <t>729102</t>
  </si>
  <si>
    <t>Požární ucpávky</t>
  </si>
  <si>
    <t>-1815675876</t>
  </si>
  <si>
    <t>05 - ELEKTROINSTALACE</t>
  </si>
  <si>
    <t xml:space="preserve">    1 - Zemní práce</t>
  </si>
  <si>
    <t xml:space="preserve">    4 - Vodorovné konstrukce</t>
  </si>
  <si>
    <t xml:space="preserve">    5 - Komunikace pozemní</t>
  </si>
  <si>
    <t>PSV - Práce a dodávky PSV - Elektroinstalace</t>
  </si>
  <si>
    <t xml:space="preserve">    741.01 - Rozvodnice R2</t>
  </si>
  <si>
    <t xml:space="preserve">    741.02 - Úprava rozvaděč RH</t>
  </si>
  <si>
    <t xml:space="preserve">    741.03 - Přístroje</t>
  </si>
  <si>
    <t xml:space="preserve">    741.04 - Kabely a vodiče</t>
  </si>
  <si>
    <t xml:space="preserve">    741.05 - Elektroinstalační materiál</t>
  </si>
  <si>
    <t xml:space="preserve">    741.06 - Svítidla</t>
  </si>
  <si>
    <t xml:space="preserve">    741.07 - Ostatní</t>
  </si>
  <si>
    <t>Zemní práce</t>
  </si>
  <si>
    <t>1131060</t>
  </si>
  <si>
    <t>Rozebrání dlažeb komunikací ze zámkové dlažby ručně</t>
  </si>
  <si>
    <t>2015535965</t>
  </si>
  <si>
    <t>132112131</t>
  </si>
  <si>
    <t>Hloubení nezapažených rýh šířky do 800 mm v soudržných horninách třídy těžitelnosti I skupiny 1 a 2 ručně</t>
  </si>
  <si>
    <t>m3</t>
  </si>
  <si>
    <t>1989596684</t>
  </si>
  <si>
    <t>+0,35*0,70*20,0</t>
  </si>
  <si>
    <t>162251101</t>
  </si>
  <si>
    <t>Vodorovné přemístění do 20 m výkopku/sypaniny z horniny třídy těžitelnosti I skupiny 1 až 3</t>
  </si>
  <si>
    <t>1392227043</t>
  </si>
  <si>
    <t>162751117</t>
  </si>
  <si>
    <t>Vodorovné přemístění přes 9 000 do 10000 m výkopku/sypaniny z horniny třídy těžitelnosti I skupiny 1 až 3</t>
  </si>
  <si>
    <t>-630540435</t>
  </si>
  <si>
    <t>162751119</t>
  </si>
  <si>
    <t>Příplatek k vodorovnému přemístění výkopku/sypaniny z horniny třídy těžitelnosti I skupiny 1 až 3 ZKD 1000 m přes 10000 m</t>
  </si>
  <si>
    <t>-707737536</t>
  </si>
  <si>
    <t>Poznámka k položce:_x000D_
+20 km - indexováno v jednotkové ceně</t>
  </si>
  <si>
    <t>167111101</t>
  </si>
  <si>
    <t>Nakládání výkopku z hornin třídy těžitelnosti I skupiny 1 až 3 ručně</t>
  </si>
  <si>
    <t>216096169</t>
  </si>
  <si>
    <t>171251201</t>
  </si>
  <si>
    <t>Uložení sypaniny na skládky nebo meziskládky</t>
  </si>
  <si>
    <t>969826574</t>
  </si>
  <si>
    <t>171201231</t>
  </si>
  <si>
    <t>Poplatek za předání recyklačnímu zařízení zeminy a kamení kód odpadu 17 05 04</t>
  </si>
  <si>
    <t>-2046518025</t>
  </si>
  <si>
    <t>+2,1*1,8</t>
  </si>
  <si>
    <t>174151101</t>
  </si>
  <si>
    <t>Zásyp jam, šachet rýh nebo kolem objektů sypaninou se zhutněním</t>
  </si>
  <si>
    <t>1927883897</t>
  </si>
  <si>
    <t>Vodorovné konstrukce</t>
  </si>
  <si>
    <t>45157311</t>
  </si>
  <si>
    <t>Lože a obsyp potrubí otevřený výkop z písku</t>
  </si>
  <si>
    <t>1946770648</t>
  </si>
  <si>
    <t>+0,35*0,30*20,0</t>
  </si>
  <si>
    <t>69311310</t>
  </si>
  <si>
    <t>pás varovný plný do výkopu š 330mm</t>
  </si>
  <si>
    <t>-167267136</t>
  </si>
  <si>
    <t>Komunikace pozemní</t>
  </si>
  <si>
    <t>591101</t>
  </si>
  <si>
    <t>Znovupoložení zámkové dlažby vč podkladního souvrství</t>
  </si>
  <si>
    <t>-246928049</t>
  </si>
  <si>
    <t>5924501</t>
  </si>
  <si>
    <t>dlažba zámková betonová tl 60mm přírodní</t>
  </si>
  <si>
    <t>-1919531828</t>
  </si>
  <si>
    <t>591102</t>
  </si>
  <si>
    <t xml:space="preserve">Očištění zámkové dlažby </t>
  </si>
  <si>
    <t>1599998084</t>
  </si>
  <si>
    <t>Práce a dodávky PSV - Elektroinstalace</t>
  </si>
  <si>
    <t>741.01</t>
  </si>
  <si>
    <t>Rozvodnice R2</t>
  </si>
  <si>
    <t>7410101</t>
  </si>
  <si>
    <t>Montáž rozvaděče</t>
  </si>
  <si>
    <t>193460661</t>
  </si>
  <si>
    <t>01-001</t>
  </si>
  <si>
    <t>Rozvodnice</t>
  </si>
  <si>
    <t>-1765049054</t>
  </si>
  <si>
    <t>01-002</t>
  </si>
  <si>
    <t>Vypínač 32A 3F</t>
  </si>
  <si>
    <t>1127280912</t>
  </si>
  <si>
    <t>01-003</t>
  </si>
  <si>
    <t>Svodič přepětí 4P B+C</t>
  </si>
  <si>
    <t>-317820729</t>
  </si>
  <si>
    <t>01-004</t>
  </si>
  <si>
    <t>Proudový chránič s jističem 10C/30mA/A 1F</t>
  </si>
  <si>
    <t>1360299341</t>
  </si>
  <si>
    <t>01-005</t>
  </si>
  <si>
    <t>Proudový chránič s jističem 16B/30mA/A 1F</t>
  </si>
  <si>
    <t>-1655169090</t>
  </si>
  <si>
    <t>01-006</t>
  </si>
  <si>
    <t>Proudový chránič s jističem 13B/30mA/A 1F</t>
  </si>
  <si>
    <t>-1257310753</t>
  </si>
  <si>
    <t>01-007</t>
  </si>
  <si>
    <t>Proudový chránič 4P 30mA/A-G</t>
  </si>
  <si>
    <t>1265370310</t>
  </si>
  <si>
    <t>01-008</t>
  </si>
  <si>
    <t>Jistič 16A/B 1F</t>
  </si>
  <si>
    <t>1439799509</t>
  </si>
  <si>
    <t>01-010</t>
  </si>
  <si>
    <t>Jistič 10A/B 1F</t>
  </si>
  <si>
    <t>661735492</t>
  </si>
  <si>
    <t>01-011</t>
  </si>
  <si>
    <t>Jistič 6A/B 1F</t>
  </si>
  <si>
    <t>1181628468</t>
  </si>
  <si>
    <t>01-012</t>
  </si>
  <si>
    <t>Drobný spojovací materiál, svorky, vodiče, popisky atd.</t>
  </si>
  <si>
    <t>953905290</t>
  </si>
  <si>
    <t>741.02</t>
  </si>
  <si>
    <t>Úprava rozvaděč RH</t>
  </si>
  <si>
    <t>7410201</t>
  </si>
  <si>
    <t xml:space="preserve">Montáž </t>
  </si>
  <si>
    <t>894811981</t>
  </si>
  <si>
    <t>02-001</t>
  </si>
  <si>
    <t>-1988941740</t>
  </si>
  <si>
    <t>02-002</t>
  </si>
  <si>
    <t>1793268185</t>
  </si>
  <si>
    <t>02-003</t>
  </si>
  <si>
    <t>2111021458</t>
  </si>
  <si>
    <t>741.03</t>
  </si>
  <si>
    <t>Přístroje</t>
  </si>
  <si>
    <t>7410301</t>
  </si>
  <si>
    <t>Montáž spínačů</t>
  </si>
  <si>
    <t>-1383857679</t>
  </si>
  <si>
    <t>03-001</t>
  </si>
  <si>
    <t>Instalační spínač 230V/10A, řaz. 01, IP30(min.), vč. rámečku a krytu</t>
  </si>
  <si>
    <t>-182505218</t>
  </si>
  <si>
    <t>03-002</t>
  </si>
  <si>
    <t>Instalační spínač 230V/10A, řaz. 01, IP44(min.), vč. rámečku a krytu</t>
  </si>
  <si>
    <t>-97699551</t>
  </si>
  <si>
    <t>03-003</t>
  </si>
  <si>
    <t>Instalační spínač 230V/10A, řaz. 06, IP30(min.), vč. rámečku a krytu</t>
  </si>
  <si>
    <t>-2481430</t>
  </si>
  <si>
    <t>03-004</t>
  </si>
  <si>
    <t>Instalační spínač 230V/10A, řaz. 07, IP30(min.), vč. rámečku a krytu</t>
  </si>
  <si>
    <t>-456774497</t>
  </si>
  <si>
    <t>7410302</t>
  </si>
  <si>
    <t>Montáž zásuvek</t>
  </si>
  <si>
    <t>710759002</t>
  </si>
  <si>
    <t>03-101</t>
  </si>
  <si>
    <t>Zásuvka 16A/230V, min IP30, s clonkami, vč. rámečku</t>
  </si>
  <si>
    <t>1838848425</t>
  </si>
  <si>
    <t>741.04</t>
  </si>
  <si>
    <t>Kabely a vodiče</t>
  </si>
  <si>
    <t>7410401</t>
  </si>
  <si>
    <t>Montáž kabelů</t>
  </si>
  <si>
    <t>-1033504570</t>
  </si>
  <si>
    <t>04-001</t>
  </si>
  <si>
    <t>CYKY-J 3x1,5</t>
  </si>
  <si>
    <t>484479000</t>
  </si>
  <si>
    <t>04-002</t>
  </si>
  <si>
    <t>CYKY-J 3x2,5</t>
  </si>
  <si>
    <t>-1984089319</t>
  </si>
  <si>
    <t>04-003</t>
  </si>
  <si>
    <t>CYKY-J 5x1,5</t>
  </si>
  <si>
    <t>1680305461</t>
  </si>
  <si>
    <t>04-004</t>
  </si>
  <si>
    <t>CYKY-O 5x1,5</t>
  </si>
  <si>
    <t>-2113668731</t>
  </si>
  <si>
    <t>7410402</t>
  </si>
  <si>
    <t>Montáž vodičů</t>
  </si>
  <si>
    <t>1211278211</t>
  </si>
  <si>
    <t>04-101</t>
  </si>
  <si>
    <t>CYA 10 GNYE</t>
  </si>
  <si>
    <t>-11152711</t>
  </si>
  <si>
    <t>04-102</t>
  </si>
  <si>
    <t>CYA 6 GNYE</t>
  </si>
  <si>
    <t>881515810</t>
  </si>
  <si>
    <t>04-201</t>
  </si>
  <si>
    <t>CYKY-J 4x10</t>
  </si>
  <si>
    <t>-1684350249</t>
  </si>
  <si>
    <t>7410403</t>
  </si>
  <si>
    <t>Montáž přívodního kabelu</t>
  </si>
  <si>
    <t>862401628</t>
  </si>
  <si>
    <t>741.05</t>
  </si>
  <si>
    <t>Elektroinstalační materiál</t>
  </si>
  <si>
    <t>7410303</t>
  </si>
  <si>
    <t>Montáž krabic</t>
  </si>
  <si>
    <t>659109578</t>
  </si>
  <si>
    <t>03-201</t>
  </si>
  <si>
    <t>Krabice přístrojová</t>
  </si>
  <si>
    <t>1928721401</t>
  </si>
  <si>
    <t>03-202</t>
  </si>
  <si>
    <t>Krabice odbočná s víčkem</t>
  </si>
  <si>
    <t>1087243453</t>
  </si>
  <si>
    <t>7410501</t>
  </si>
  <si>
    <t>Montáž lišt</t>
  </si>
  <si>
    <t>1232655083</t>
  </si>
  <si>
    <t>05-001</t>
  </si>
  <si>
    <t>Lišta na kabely 20x20, á 2m</t>
  </si>
  <si>
    <t>945653996</t>
  </si>
  <si>
    <t>7410502</t>
  </si>
  <si>
    <t>Montáž žlabu</t>
  </si>
  <si>
    <t>-1403331707</t>
  </si>
  <si>
    <t>05-101</t>
  </si>
  <si>
    <t>Drátěný žlab 150x50mm vč. příslušenství</t>
  </si>
  <si>
    <t>1014405569</t>
  </si>
  <si>
    <t>05-102</t>
  </si>
  <si>
    <t>Drátěný žlab 100x50mm vč. příslušenství</t>
  </si>
  <si>
    <t>303574459</t>
  </si>
  <si>
    <t>7410503</t>
  </si>
  <si>
    <t>Montáž chrániček</t>
  </si>
  <si>
    <t>-1192927603</t>
  </si>
  <si>
    <t>05-202</t>
  </si>
  <si>
    <t>Chránička kabelu D=50mm</t>
  </si>
  <si>
    <t>483359362</t>
  </si>
  <si>
    <t>05-203</t>
  </si>
  <si>
    <t>Chránička kabelu D=75mm</t>
  </si>
  <si>
    <t>-131547332</t>
  </si>
  <si>
    <t>05-204</t>
  </si>
  <si>
    <t>Chránička kabelu do výkopu D=90mm</t>
  </si>
  <si>
    <t>677069799</t>
  </si>
  <si>
    <t>05-205</t>
  </si>
  <si>
    <t>Chránička kabelu do výkopu D=110mm  vč. protahovacího drátu (Příprava FVE)</t>
  </si>
  <si>
    <t>-454435429</t>
  </si>
  <si>
    <t>7410509</t>
  </si>
  <si>
    <t>Další elektroinstalační trubky, kabelové příchytky, upevňovací a pomocný montážní materiál, nosné konstrukce, drobný instalační materiál atd.</t>
  </si>
  <si>
    <t>-323419591</t>
  </si>
  <si>
    <t>741.06</t>
  </si>
  <si>
    <t>Svítidla</t>
  </si>
  <si>
    <t>7410601</t>
  </si>
  <si>
    <t>Montáž svítidel</t>
  </si>
  <si>
    <t>759204654</t>
  </si>
  <si>
    <t>06-001</t>
  </si>
  <si>
    <t>LED svítidlo nad pracovní desku do přípravny v 2NP</t>
  </si>
  <si>
    <t>-543549061</t>
  </si>
  <si>
    <t>7410602</t>
  </si>
  <si>
    <t>Zpětná montáž stávajících svítidel</t>
  </si>
  <si>
    <t>1081432699</t>
  </si>
  <si>
    <t>741.07</t>
  </si>
  <si>
    <t>7410701</t>
  </si>
  <si>
    <t>Ověření funkčnosti UPS v rozvaděči RH, případné přemístění do nového místa vč. el.připojení</t>
  </si>
  <si>
    <t>430197166</t>
  </si>
  <si>
    <t>7410703</t>
  </si>
  <si>
    <t>Prodloužení vývodů v místech nových SDK podhledů</t>
  </si>
  <si>
    <t>1242264286</t>
  </si>
  <si>
    <t>7410704</t>
  </si>
  <si>
    <t>Oprava vad stávající elektroinstalace (dle TZ)</t>
  </si>
  <si>
    <t>-1851562675</t>
  </si>
  <si>
    <t>7410711</t>
  </si>
  <si>
    <t>Výchozí revize - revizní zpráva</t>
  </si>
  <si>
    <t>-974961554</t>
  </si>
  <si>
    <t>7410712</t>
  </si>
  <si>
    <t>Revize elektroměrového rozvaděče po výměně kabelu</t>
  </si>
  <si>
    <t>-392927071</t>
  </si>
  <si>
    <t>7410790</t>
  </si>
  <si>
    <t>-473052195</t>
  </si>
  <si>
    <t>7410791</t>
  </si>
  <si>
    <t>Stavební přípomoce</t>
  </si>
  <si>
    <t>28823757</t>
  </si>
  <si>
    <t>7410792</t>
  </si>
  <si>
    <t>847376241</t>
  </si>
  <si>
    <t>06 - VYTÁPĚNÍ</t>
  </si>
  <si>
    <t xml:space="preserve">    735 - Ústřední vytápění - otopná tělesa</t>
  </si>
  <si>
    <t xml:space="preserve">    739 - Ústřední vytápění - ostatní</t>
  </si>
  <si>
    <t>735</t>
  </si>
  <si>
    <t>Ústřední vytápění - otopná tělesa</t>
  </si>
  <si>
    <t>7351001</t>
  </si>
  <si>
    <t>Demontáž a uložení otopného tělesa litinového článkového - 6 článků</t>
  </si>
  <si>
    <t>1545511609</t>
  </si>
  <si>
    <t>7351002</t>
  </si>
  <si>
    <t>Demontáž a uložení otopného tělesa litinového článkového - 7 článků</t>
  </si>
  <si>
    <t>656060429</t>
  </si>
  <si>
    <t>7351003</t>
  </si>
  <si>
    <t>Demontáž a uložení otopného tělesa litinového článkového - 10 článků</t>
  </si>
  <si>
    <t>916627652</t>
  </si>
  <si>
    <t>7351004</t>
  </si>
  <si>
    <t>Demontáž a uložení otopného tělesa litinového článkového - 11 článků</t>
  </si>
  <si>
    <t>1447285881</t>
  </si>
  <si>
    <t>7351005</t>
  </si>
  <si>
    <t>Demontáž a uložení otopného tělesa litinového článkového - 13 článků</t>
  </si>
  <si>
    <t>741289247</t>
  </si>
  <si>
    <t>7351006</t>
  </si>
  <si>
    <t>Demontáž a uložení otopného tělesa litinového článkového - 14 článků</t>
  </si>
  <si>
    <t>-1250654322</t>
  </si>
  <si>
    <t>7351007</t>
  </si>
  <si>
    <t>Demontáž a uložení otopného tělesa litinového článkového - 19 článků</t>
  </si>
  <si>
    <t>-557897948</t>
  </si>
  <si>
    <t>7351008</t>
  </si>
  <si>
    <t>Demontáž a uložení otopného tělesa litinového článkového - 20 článků</t>
  </si>
  <si>
    <t>-1422263113</t>
  </si>
  <si>
    <t>7351009</t>
  </si>
  <si>
    <t>Demontáž a uložení otopného tělesa litinového článkového - 21 článků</t>
  </si>
  <si>
    <t>1198346682</t>
  </si>
  <si>
    <t>7352001</t>
  </si>
  <si>
    <t>Zpětná montáž otopného tělesa litinového článkového - 6 článků</t>
  </si>
  <si>
    <t>-541974513</t>
  </si>
  <si>
    <t>7352002</t>
  </si>
  <si>
    <t>Zpětná montáž otopného tělesa litinového článkového - 4 článků</t>
  </si>
  <si>
    <t>-1394537527</t>
  </si>
  <si>
    <t>7352003</t>
  </si>
  <si>
    <t>Zpětná montáž otopného tělesa litinového článkového - 10 článků</t>
  </si>
  <si>
    <t>535153637</t>
  </si>
  <si>
    <t>7352004</t>
  </si>
  <si>
    <t>Zpětná montáž otopného tělesa litinového článkového - 11 článků</t>
  </si>
  <si>
    <t>724977953</t>
  </si>
  <si>
    <t>7352005</t>
  </si>
  <si>
    <t>Zpětná montáž otopného tělesa litinového článkového - 13 článků</t>
  </si>
  <si>
    <t>-1551860785</t>
  </si>
  <si>
    <t>7352006</t>
  </si>
  <si>
    <t>Zpětná montáž otopného tělesa litinového článkového - 14 článků</t>
  </si>
  <si>
    <t>468449238</t>
  </si>
  <si>
    <t>7352007</t>
  </si>
  <si>
    <t>Zpětná montáž otopného tělesa litinového článkového - 19 článků</t>
  </si>
  <si>
    <t>966240491</t>
  </si>
  <si>
    <t>7352008</t>
  </si>
  <si>
    <t>Zpětná montáž otopného tělesa litinového článkového - 20 článků</t>
  </si>
  <si>
    <t>800449618</t>
  </si>
  <si>
    <t>7352009</t>
  </si>
  <si>
    <t>Zpětná montáž otopného tělesa litinového článkového - 21 článků</t>
  </si>
  <si>
    <t>890131690</t>
  </si>
  <si>
    <t>553101</t>
  </si>
  <si>
    <t>Montážní a těsnící materiál  pro každé těleso</t>
  </si>
  <si>
    <t>-999666018</t>
  </si>
  <si>
    <t>553102</t>
  </si>
  <si>
    <t>Uchycovací materiál pro každé těleso</t>
  </si>
  <si>
    <t>-1355731744</t>
  </si>
  <si>
    <t>739</t>
  </si>
  <si>
    <t>Ústřední vytápění - ostatní</t>
  </si>
  <si>
    <t>739101</t>
  </si>
  <si>
    <t>Vypuštění a napuštění systému</t>
  </si>
  <si>
    <t>499494132</t>
  </si>
  <si>
    <t>739102</t>
  </si>
  <si>
    <t>Tlaková zkouška</t>
  </si>
  <si>
    <t>-1750374979</t>
  </si>
  <si>
    <t>739103</t>
  </si>
  <si>
    <t>Topná zkouška</t>
  </si>
  <si>
    <t>1455597914</t>
  </si>
  <si>
    <t>739104</t>
  </si>
  <si>
    <t>Zaregulování systému</t>
  </si>
  <si>
    <t>-1600263401</t>
  </si>
  <si>
    <t>Odstranění nátěru otopného tělesa litinového článkového - 6 článků</t>
  </si>
  <si>
    <t>-158778330</t>
  </si>
  <si>
    <t>7831002</t>
  </si>
  <si>
    <t>Odstranění nátěru otopného tělesa litinového článkového - 7 článků</t>
  </si>
  <si>
    <t>-1716454859</t>
  </si>
  <si>
    <t>7831003</t>
  </si>
  <si>
    <t>Odstranění nátěru otopného tělesa litinového článkového - 10 článků</t>
  </si>
  <si>
    <t>1214193018</t>
  </si>
  <si>
    <t>7831004</t>
  </si>
  <si>
    <t>Odstranění nátěru otopného tělesa litinového článkového - 11 článků</t>
  </si>
  <si>
    <t>101824339</t>
  </si>
  <si>
    <t>7831005</t>
  </si>
  <si>
    <t>Odstranění nátěru otopného tělesa litinového článkového - 13 článků</t>
  </si>
  <si>
    <t>692842657</t>
  </si>
  <si>
    <t>7831006</t>
  </si>
  <si>
    <t>Odstranění nátěru otopného tělesa litinového článkového - 14 článků</t>
  </si>
  <si>
    <t>481277700</t>
  </si>
  <si>
    <t>7831007</t>
  </si>
  <si>
    <t>Odstranění nátěru otopného tělesa litinového článkového - 19 článků</t>
  </si>
  <si>
    <t>-1816417837</t>
  </si>
  <si>
    <t>7831008</t>
  </si>
  <si>
    <t>Odstranění nátěru otopného tělesa litinového článkového - 20 článků</t>
  </si>
  <si>
    <t>-49542076</t>
  </si>
  <si>
    <t>7831009</t>
  </si>
  <si>
    <t>Odstranění nátěru otopného tělesa litinového článkového - 21 článků</t>
  </si>
  <si>
    <t>-338123426</t>
  </si>
  <si>
    <t>7831010</t>
  </si>
  <si>
    <t>Odstranění nátěru - potrubí</t>
  </si>
  <si>
    <t>-928379102</t>
  </si>
  <si>
    <t>7832001</t>
  </si>
  <si>
    <t>Nátěr 2nás otopného tělesa litinového článkového - 6 článků</t>
  </si>
  <si>
    <t>280968706</t>
  </si>
  <si>
    <t>7832002</t>
  </si>
  <si>
    <t>Nátěr 2nás otopného tělesa litinového článkového - 7 článků</t>
  </si>
  <si>
    <t>-503910763</t>
  </si>
  <si>
    <t>7832003</t>
  </si>
  <si>
    <t>Nátěr 2nás otopného tělesa litinového článkového - 10 článků</t>
  </si>
  <si>
    <t>1493039783</t>
  </si>
  <si>
    <t>7832004</t>
  </si>
  <si>
    <t>Nátěr 2nás otopného tělesa litinového článkového - 11 článků</t>
  </si>
  <si>
    <t>-1644072661</t>
  </si>
  <si>
    <t>7832005</t>
  </si>
  <si>
    <t>Nátěr 2nás otopného tělesa litinového článkového - 13 článků</t>
  </si>
  <si>
    <t>1137429226</t>
  </si>
  <si>
    <t>7832006</t>
  </si>
  <si>
    <t>Nátěr 2nás otopného tělesa litinového článkového - 14 článků</t>
  </si>
  <si>
    <t>-66788697</t>
  </si>
  <si>
    <t>7832007</t>
  </si>
  <si>
    <t>Nátěr 2nás otopného tělesa litinového článkového - 19 článků</t>
  </si>
  <si>
    <t>320482281</t>
  </si>
  <si>
    <t>7832008</t>
  </si>
  <si>
    <t>Nátěr 2nás otopného tělesa litinového článkového - 20 článků</t>
  </si>
  <si>
    <t>181277188</t>
  </si>
  <si>
    <t>7832009</t>
  </si>
  <si>
    <t>Nátěr 2nás otopného tělesa litinového článkového - 21 článků</t>
  </si>
  <si>
    <t>580219990</t>
  </si>
  <si>
    <t>7832010</t>
  </si>
  <si>
    <t>Nátěr 2nás potrubí</t>
  </si>
  <si>
    <t>-1547217919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</si>
</sst>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view="pageBreakPreview" topLeftCell="A13" zoomScaleNormal="100" zoomScaleSheetLayoutView="10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9" t="s">
        <v>14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R5" s="20"/>
      <c r="BE5" s="21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1" t="s">
        <v>17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R6" s="20"/>
      <c r="BE6" s="217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7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7"/>
      <c r="BS8" s="17" t="s">
        <v>6</v>
      </c>
    </row>
    <row r="9" spans="1:74" ht="14.45" customHeight="1">
      <c r="B9" s="20"/>
      <c r="AR9" s="20"/>
      <c r="BE9" s="217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7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17"/>
      <c r="BS11" s="17" t="s">
        <v>6</v>
      </c>
    </row>
    <row r="12" spans="1:74" ht="6.95" customHeight="1">
      <c r="B12" s="20"/>
      <c r="AR12" s="20"/>
      <c r="BE12" s="217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17"/>
      <c r="BS13" s="17" t="s">
        <v>6</v>
      </c>
    </row>
    <row r="14" spans="1:74" ht="12.75">
      <c r="B14" s="20"/>
      <c r="E14" s="222" t="s">
        <v>29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7" t="s">
        <v>27</v>
      </c>
      <c r="AN14" s="29" t="s">
        <v>29</v>
      </c>
      <c r="AR14" s="20"/>
      <c r="BE14" s="217"/>
      <c r="BS14" s="17" t="s">
        <v>6</v>
      </c>
    </row>
    <row r="15" spans="1:74" ht="6.95" customHeight="1">
      <c r="B15" s="20"/>
      <c r="AR15" s="20"/>
      <c r="BE15" s="217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17"/>
      <c r="BS16" s="17" t="s">
        <v>4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17"/>
      <c r="BS17" s="17" t="s">
        <v>32</v>
      </c>
    </row>
    <row r="18" spans="2:71" ht="6.95" customHeight="1">
      <c r="B18" s="20"/>
      <c r="AR18" s="20"/>
      <c r="BE18" s="217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17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217"/>
      <c r="BS20" s="17" t="s">
        <v>32</v>
      </c>
    </row>
    <row r="21" spans="2:71" ht="6.95" customHeight="1">
      <c r="B21" s="20"/>
      <c r="AR21" s="20"/>
      <c r="BE21" s="217"/>
    </row>
    <row r="22" spans="2:71" ht="12" customHeight="1">
      <c r="B22" s="20"/>
      <c r="D22" s="27" t="s">
        <v>35</v>
      </c>
      <c r="AR22" s="20"/>
      <c r="BE22" s="217"/>
    </row>
    <row r="23" spans="2:71" ht="94.5" customHeight="1">
      <c r="B23" s="20"/>
      <c r="E23" s="224" t="s">
        <v>36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R23" s="20"/>
      <c r="BE23" s="217"/>
    </row>
    <row r="24" spans="2:71" ht="6.95" customHeight="1">
      <c r="B24" s="20"/>
      <c r="AR24" s="20"/>
      <c r="BE24" s="21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7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5">
        <f>ROUND(AG94,2)</f>
        <v>0</v>
      </c>
      <c r="AL26" s="226"/>
      <c r="AM26" s="226"/>
      <c r="AN26" s="226"/>
      <c r="AO26" s="226"/>
      <c r="AR26" s="32"/>
      <c r="BE26" s="217"/>
    </row>
    <row r="27" spans="2:71" s="1" customFormat="1" ht="6.95" customHeight="1">
      <c r="B27" s="32"/>
      <c r="AR27" s="32"/>
      <c r="BE27" s="217"/>
    </row>
    <row r="28" spans="2:71" s="1" customFormat="1" ht="12.75">
      <c r="B28" s="32"/>
      <c r="L28" s="227" t="s">
        <v>38</v>
      </c>
      <c r="M28" s="227"/>
      <c r="N28" s="227"/>
      <c r="O28" s="227"/>
      <c r="P28" s="227"/>
      <c r="W28" s="227" t="s">
        <v>39</v>
      </c>
      <c r="X28" s="227"/>
      <c r="Y28" s="227"/>
      <c r="Z28" s="227"/>
      <c r="AA28" s="227"/>
      <c r="AB28" s="227"/>
      <c r="AC28" s="227"/>
      <c r="AD28" s="227"/>
      <c r="AE28" s="227"/>
      <c r="AK28" s="227" t="s">
        <v>40</v>
      </c>
      <c r="AL28" s="227"/>
      <c r="AM28" s="227"/>
      <c r="AN28" s="227"/>
      <c r="AO28" s="227"/>
      <c r="AR28" s="32"/>
      <c r="BE28" s="217"/>
    </row>
    <row r="29" spans="2:71" s="2" customFormat="1" ht="14.45" customHeight="1">
      <c r="B29" s="36"/>
      <c r="D29" s="27" t="s">
        <v>41</v>
      </c>
      <c r="F29" s="27" t="s">
        <v>42</v>
      </c>
      <c r="L29" s="230">
        <v>0.21</v>
      </c>
      <c r="M29" s="229"/>
      <c r="N29" s="229"/>
      <c r="O29" s="229"/>
      <c r="P29" s="229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K29" s="228">
        <f>ROUND(AV94, 2)</f>
        <v>0</v>
      </c>
      <c r="AL29" s="229"/>
      <c r="AM29" s="229"/>
      <c r="AN29" s="229"/>
      <c r="AO29" s="229"/>
      <c r="AR29" s="36"/>
      <c r="BE29" s="218"/>
    </row>
    <row r="30" spans="2:71" s="2" customFormat="1" ht="14.45" customHeight="1">
      <c r="B30" s="36"/>
      <c r="F30" s="27" t="s">
        <v>43</v>
      </c>
      <c r="L30" s="230">
        <v>0.12</v>
      </c>
      <c r="M30" s="229"/>
      <c r="N30" s="229"/>
      <c r="O30" s="229"/>
      <c r="P30" s="229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K30" s="228">
        <f>ROUND(AW94, 2)</f>
        <v>0</v>
      </c>
      <c r="AL30" s="229"/>
      <c r="AM30" s="229"/>
      <c r="AN30" s="229"/>
      <c r="AO30" s="229"/>
      <c r="AR30" s="36"/>
      <c r="BE30" s="218"/>
    </row>
    <row r="31" spans="2:71" s="2" customFormat="1" ht="14.45" hidden="1" customHeight="1">
      <c r="B31" s="36"/>
      <c r="F31" s="27" t="s">
        <v>44</v>
      </c>
      <c r="L31" s="230">
        <v>0.21</v>
      </c>
      <c r="M31" s="229"/>
      <c r="N31" s="229"/>
      <c r="O31" s="229"/>
      <c r="P31" s="229"/>
      <c r="W31" s="228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28">
        <v>0</v>
      </c>
      <c r="AL31" s="229"/>
      <c r="AM31" s="229"/>
      <c r="AN31" s="229"/>
      <c r="AO31" s="229"/>
      <c r="AR31" s="36"/>
      <c r="BE31" s="218"/>
    </row>
    <row r="32" spans="2:71" s="2" customFormat="1" ht="14.45" hidden="1" customHeight="1">
      <c r="B32" s="36"/>
      <c r="F32" s="27" t="s">
        <v>45</v>
      </c>
      <c r="L32" s="230">
        <v>0.12</v>
      </c>
      <c r="M32" s="229"/>
      <c r="N32" s="229"/>
      <c r="O32" s="229"/>
      <c r="P32" s="229"/>
      <c r="W32" s="228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28">
        <v>0</v>
      </c>
      <c r="AL32" s="229"/>
      <c r="AM32" s="229"/>
      <c r="AN32" s="229"/>
      <c r="AO32" s="229"/>
      <c r="AR32" s="36"/>
      <c r="BE32" s="218"/>
    </row>
    <row r="33" spans="2:57" s="2" customFormat="1" ht="14.45" hidden="1" customHeight="1">
      <c r="B33" s="36"/>
      <c r="F33" s="27" t="s">
        <v>46</v>
      </c>
      <c r="L33" s="230">
        <v>0</v>
      </c>
      <c r="M33" s="229"/>
      <c r="N33" s="229"/>
      <c r="O33" s="229"/>
      <c r="P33" s="229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K33" s="228">
        <v>0</v>
      </c>
      <c r="AL33" s="229"/>
      <c r="AM33" s="229"/>
      <c r="AN33" s="229"/>
      <c r="AO33" s="229"/>
      <c r="AR33" s="36"/>
      <c r="BE33" s="218"/>
    </row>
    <row r="34" spans="2:57" s="1" customFormat="1" ht="6.95" customHeight="1">
      <c r="B34" s="32"/>
      <c r="AR34" s="32"/>
      <c r="BE34" s="217"/>
    </row>
    <row r="35" spans="2:57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34" t="s">
        <v>49</v>
      </c>
      <c r="Y35" s="232"/>
      <c r="Z35" s="232"/>
      <c r="AA35" s="232"/>
      <c r="AB35" s="232"/>
      <c r="AC35" s="39"/>
      <c r="AD35" s="39"/>
      <c r="AE35" s="39"/>
      <c r="AF35" s="39"/>
      <c r="AG35" s="39"/>
      <c r="AH35" s="39"/>
      <c r="AI35" s="39"/>
      <c r="AJ35" s="39"/>
      <c r="AK35" s="231">
        <f>SUM(AK26:AK33)</f>
        <v>0</v>
      </c>
      <c r="AL35" s="232"/>
      <c r="AM35" s="232"/>
      <c r="AN35" s="232"/>
      <c r="AO35" s="233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03_2026</v>
      </c>
      <c r="AR84" s="48"/>
    </row>
    <row r="85" spans="1:91" s="4" customFormat="1" ht="36.950000000000003" customHeight="1">
      <c r="B85" s="49"/>
      <c r="C85" s="50" t="s">
        <v>16</v>
      </c>
      <c r="L85" s="197" t="str">
        <f>K6</f>
        <v>MŠ Juárezova - dílčí rekonstrukce objektu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Českomalínská 1037, Praha 6 - Bubeneč</v>
      </c>
      <c r="AI87" s="27" t="s">
        <v>22</v>
      </c>
      <c r="AM87" s="199" t="str">
        <f>IF(AN8= "","",AN8)</f>
        <v>27. 3. 2026</v>
      </c>
      <c r="AN87" s="199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MČ Praha 6</v>
      </c>
      <c r="AI89" s="27" t="s">
        <v>30</v>
      </c>
      <c r="AM89" s="200" t="str">
        <f>IF(E17="","",E17)</f>
        <v>QUADRA PROJECT s.r.o.</v>
      </c>
      <c r="AN89" s="201"/>
      <c r="AO89" s="201"/>
      <c r="AP89" s="201"/>
      <c r="AR89" s="32"/>
      <c r="AS89" s="202" t="s">
        <v>57</v>
      </c>
      <c r="AT89" s="203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00" t="str">
        <f>IF(E20="","",E20)</f>
        <v>Vladimír Mrázek</v>
      </c>
      <c r="AN90" s="201"/>
      <c r="AO90" s="201"/>
      <c r="AP90" s="201"/>
      <c r="AR90" s="32"/>
      <c r="AS90" s="204"/>
      <c r="AT90" s="205"/>
      <c r="BD90" s="56"/>
    </row>
    <row r="91" spans="1:91" s="1" customFormat="1" ht="10.9" customHeight="1">
      <c r="B91" s="32"/>
      <c r="AR91" s="32"/>
      <c r="AS91" s="204"/>
      <c r="AT91" s="205"/>
      <c r="BD91" s="56"/>
    </row>
    <row r="92" spans="1:91" s="1" customFormat="1" ht="29.25" customHeight="1">
      <c r="B92" s="32"/>
      <c r="C92" s="206" t="s">
        <v>58</v>
      </c>
      <c r="D92" s="207"/>
      <c r="E92" s="207"/>
      <c r="F92" s="207"/>
      <c r="G92" s="207"/>
      <c r="H92" s="57"/>
      <c r="I92" s="209" t="s">
        <v>59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8" t="s">
        <v>60</v>
      </c>
      <c r="AH92" s="207"/>
      <c r="AI92" s="207"/>
      <c r="AJ92" s="207"/>
      <c r="AK92" s="207"/>
      <c r="AL92" s="207"/>
      <c r="AM92" s="207"/>
      <c r="AN92" s="209" t="s">
        <v>61</v>
      </c>
      <c r="AO92" s="207"/>
      <c r="AP92" s="210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4">
        <f>ROUND(SUM(AG95:AG100),2)</f>
        <v>0</v>
      </c>
      <c r="AH94" s="214"/>
      <c r="AI94" s="214"/>
      <c r="AJ94" s="214"/>
      <c r="AK94" s="214"/>
      <c r="AL94" s="214"/>
      <c r="AM94" s="214"/>
      <c r="AN94" s="215">
        <f t="shared" ref="AN94:AN100" si="0">SUM(AG94,AT94)</f>
        <v>0</v>
      </c>
      <c r="AO94" s="215"/>
      <c r="AP94" s="215"/>
      <c r="AQ94" s="67" t="s">
        <v>1</v>
      </c>
      <c r="AR94" s="63"/>
      <c r="AS94" s="68">
        <f>ROUND(SUM(AS95:AS100),2)</f>
        <v>0</v>
      </c>
      <c r="AT94" s="69">
        <f t="shared" ref="AT94:AT100" si="1">ROUND(SUM(AV94:AW94),2)</f>
        <v>0</v>
      </c>
      <c r="AU94" s="70">
        <f>ROUND(SUM(AU95:AU100),5)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ROUND(SUM(AZ95:AZ100),2)</f>
        <v>0</v>
      </c>
      <c r="BA94" s="69">
        <f>ROUND(SUM(BA95:BA100),2)</f>
        <v>0</v>
      </c>
      <c r="BB94" s="69">
        <f>ROUND(SUM(BB95:BB100),2)</f>
        <v>0</v>
      </c>
      <c r="BC94" s="69">
        <f>ROUND(SUM(BC95:BC100),2)</f>
        <v>0</v>
      </c>
      <c r="BD94" s="71">
        <f>ROUND(SUM(BD95:BD100),2)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11" t="s">
        <v>82</v>
      </c>
      <c r="E95" s="211"/>
      <c r="F95" s="211"/>
      <c r="G95" s="211"/>
      <c r="H95" s="211"/>
      <c r="I95" s="77"/>
      <c r="J95" s="211" t="s">
        <v>83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2">
        <f>'01 - VEDLEJŠÍ A OSTATNÍ N...'!J30</f>
        <v>0</v>
      </c>
      <c r="AH95" s="213"/>
      <c r="AI95" s="213"/>
      <c r="AJ95" s="213"/>
      <c r="AK95" s="213"/>
      <c r="AL95" s="213"/>
      <c r="AM95" s="213"/>
      <c r="AN95" s="212">
        <f t="shared" si="0"/>
        <v>0</v>
      </c>
      <c r="AO95" s="213"/>
      <c r="AP95" s="213"/>
      <c r="AQ95" s="78" t="s">
        <v>84</v>
      </c>
      <c r="AR95" s="75"/>
      <c r="AS95" s="79">
        <v>0</v>
      </c>
      <c r="AT95" s="80">
        <f t="shared" si="1"/>
        <v>0</v>
      </c>
      <c r="AU95" s="81">
        <f>'01 - VEDLEJŠÍ A OSTATNÍ N...'!P122</f>
        <v>0</v>
      </c>
      <c r="AV95" s="80">
        <f>'01 - VEDLEJŠÍ A OSTATNÍ N...'!J33</f>
        <v>0</v>
      </c>
      <c r="AW95" s="80">
        <f>'01 - VEDLEJŠÍ A OSTATNÍ N...'!J34</f>
        <v>0</v>
      </c>
      <c r="AX95" s="80">
        <f>'01 - VEDLEJŠÍ A OSTATNÍ N...'!J35</f>
        <v>0</v>
      </c>
      <c r="AY95" s="80">
        <f>'01 - VEDLEJŠÍ A OSTATNÍ N...'!J36</f>
        <v>0</v>
      </c>
      <c r="AZ95" s="80">
        <f>'01 - VEDLEJŠÍ A OSTATNÍ N...'!F33</f>
        <v>0</v>
      </c>
      <c r="BA95" s="80">
        <f>'01 - VEDLEJŠÍ A OSTATNÍ N...'!F34</f>
        <v>0</v>
      </c>
      <c r="BB95" s="80">
        <f>'01 - VEDLEJŠÍ A OSTATNÍ N...'!F35</f>
        <v>0</v>
      </c>
      <c r="BC95" s="80">
        <f>'01 - VEDLEJŠÍ A OSTATNÍ N...'!F36</f>
        <v>0</v>
      </c>
      <c r="BD95" s="82">
        <f>'01 - VEDLEJŠÍ A OSTATNÍ N...'!F37</f>
        <v>0</v>
      </c>
      <c r="BT95" s="83" t="s">
        <v>85</v>
      </c>
      <c r="BV95" s="83" t="s">
        <v>79</v>
      </c>
      <c r="BW95" s="83" t="s">
        <v>86</v>
      </c>
      <c r="BX95" s="83" t="s">
        <v>5</v>
      </c>
      <c r="CL95" s="83" t="s">
        <v>1</v>
      </c>
      <c r="CM95" s="83" t="s">
        <v>87</v>
      </c>
    </row>
    <row r="96" spans="1:91" s="6" customFormat="1" ht="16.5" customHeight="1">
      <c r="A96" s="74" t="s">
        <v>81</v>
      </c>
      <c r="B96" s="75"/>
      <c r="C96" s="76"/>
      <c r="D96" s="211" t="s">
        <v>88</v>
      </c>
      <c r="E96" s="211"/>
      <c r="F96" s="211"/>
      <c r="G96" s="211"/>
      <c r="H96" s="211"/>
      <c r="I96" s="77"/>
      <c r="J96" s="211" t="s">
        <v>89</v>
      </c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2">
        <f>'02 - BOURACÍ PRÁCE'!J30</f>
        <v>0</v>
      </c>
      <c r="AH96" s="213"/>
      <c r="AI96" s="213"/>
      <c r="AJ96" s="213"/>
      <c r="AK96" s="213"/>
      <c r="AL96" s="213"/>
      <c r="AM96" s="213"/>
      <c r="AN96" s="212">
        <f t="shared" si="0"/>
        <v>0</v>
      </c>
      <c r="AO96" s="213"/>
      <c r="AP96" s="213"/>
      <c r="AQ96" s="78" t="s">
        <v>84</v>
      </c>
      <c r="AR96" s="75"/>
      <c r="AS96" s="79">
        <v>0</v>
      </c>
      <c r="AT96" s="80">
        <f t="shared" si="1"/>
        <v>0</v>
      </c>
      <c r="AU96" s="81">
        <f>'02 - BOURACÍ PRÁCE'!P124</f>
        <v>0</v>
      </c>
      <c r="AV96" s="80">
        <f>'02 - BOURACÍ PRÁCE'!J33</f>
        <v>0</v>
      </c>
      <c r="AW96" s="80">
        <f>'02 - BOURACÍ PRÁCE'!J34</f>
        <v>0</v>
      </c>
      <c r="AX96" s="80">
        <f>'02 - BOURACÍ PRÁCE'!J35</f>
        <v>0</v>
      </c>
      <c r="AY96" s="80">
        <f>'02 - BOURACÍ PRÁCE'!J36</f>
        <v>0</v>
      </c>
      <c r="AZ96" s="80">
        <f>'02 - BOURACÍ PRÁCE'!F33</f>
        <v>0</v>
      </c>
      <c r="BA96" s="80">
        <f>'02 - BOURACÍ PRÁCE'!F34</f>
        <v>0</v>
      </c>
      <c r="BB96" s="80">
        <f>'02 - BOURACÍ PRÁCE'!F35</f>
        <v>0</v>
      </c>
      <c r="BC96" s="80">
        <f>'02 - BOURACÍ PRÁCE'!F36</f>
        <v>0</v>
      </c>
      <c r="BD96" s="82">
        <f>'02 - BOURACÍ PRÁCE'!F37</f>
        <v>0</v>
      </c>
      <c r="BT96" s="83" t="s">
        <v>85</v>
      </c>
      <c r="BV96" s="83" t="s">
        <v>79</v>
      </c>
      <c r="BW96" s="83" t="s">
        <v>90</v>
      </c>
      <c r="BX96" s="83" t="s">
        <v>5</v>
      </c>
      <c r="CL96" s="83" t="s">
        <v>1</v>
      </c>
      <c r="CM96" s="83" t="s">
        <v>87</v>
      </c>
    </row>
    <row r="97" spans="1:91" s="6" customFormat="1" ht="16.5" customHeight="1">
      <c r="A97" s="74" t="s">
        <v>81</v>
      </c>
      <c r="B97" s="75"/>
      <c r="C97" s="76"/>
      <c r="D97" s="211" t="s">
        <v>91</v>
      </c>
      <c r="E97" s="211"/>
      <c r="F97" s="211"/>
      <c r="G97" s="211"/>
      <c r="H97" s="211"/>
      <c r="I97" s="77"/>
      <c r="J97" s="211" t="s">
        <v>92</v>
      </c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2">
        <f>'03 - STAVEBNÍ PRÁCE'!J30</f>
        <v>0</v>
      </c>
      <c r="AH97" s="213"/>
      <c r="AI97" s="213"/>
      <c r="AJ97" s="213"/>
      <c r="AK97" s="213"/>
      <c r="AL97" s="213"/>
      <c r="AM97" s="213"/>
      <c r="AN97" s="212">
        <f t="shared" si="0"/>
        <v>0</v>
      </c>
      <c r="AO97" s="213"/>
      <c r="AP97" s="213"/>
      <c r="AQ97" s="78" t="s">
        <v>84</v>
      </c>
      <c r="AR97" s="75"/>
      <c r="AS97" s="79">
        <v>0</v>
      </c>
      <c r="AT97" s="80">
        <f t="shared" si="1"/>
        <v>0</v>
      </c>
      <c r="AU97" s="81">
        <f>'03 - STAVEBNÍ PRÁCE'!P132</f>
        <v>0</v>
      </c>
      <c r="AV97" s="80">
        <f>'03 - STAVEBNÍ PRÁCE'!J33</f>
        <v>0</v>
      </c>
      <c r="AW97" s="80">
        <f>'03 - STAVEBNÍ PRÁCE'!J34</f>
        <v>0</v>
      </c>
      <c r="AX97" s="80">
        <f>'03 - STAVEBNÍ PRÁCE'!J35</f>
        <v>0</v>
      </c>
      <c r="AY97" s="80">
        <f>'03 - STAVEBNÍ PRÁCE'!J36</f>
        <v>0</v>
      </c>
      <c r="AZ97" s="80">
        <f>'03 - STAVEBNÍ PRÁCE'!F33</f>
        <v>0</v>
      </c>
      <c r="BA97" s="80">
        <f>'03 - STAVEBNÍ PRÁCE'!F34</f>
        <v>0</v>
      </c>
      <c r="BB97" s="80">
        <f>'03 - STAVEBNÍ PRÁCE'!F35</f>
        <v>0</v>
      </c>
      <c r="BC97" s="80">
        <f>'03 - STAVEBNÍ PRÁCE'!F36</f>
        <v>0</v>
      </c>
      <c r="BD97" s="82">
        <f>'03 - STAVEBNÍ PRÁCE'!F37</f>
        <v>0</v>
      </c>
      <c r="BT97" s="83" t="s">
        <v>85</v>
      </c>
      <c r="BV97" s="83" t="s">
        <v>79</v>
      </c>
      <c r="BW97" s="83" t="s">
        <v>93</v>
      </c>
      <c r="BX97" s="83" t="s">
        <v>5</v>
      </c>
      <c r="CL97" s="83" t="s">
        <v>1</v>
      </c>
      <c r="CM97" s="83" t="s">
        <v>87</v>
      </c>
    </row>
    <row r="98" spans="1:91" s="6" customFormat="1" ht="16.5" customHeight="1">
      <c r="A98" s="74" t="s">
        <v>81</v>
      </c>
      <c r="B98" s="75"/>
      <c r="C98" s="76"/>
      <c r="D98" s="211" t="s">
        <v>94</v>
      </c>
      <c r="E98" s="211"/>
      <c r="F98" s="211"/>
      <c r="G98" s="211"/>
      <c r="H98" s="211"/>
      <c r="I98" s="77"/>
      <c r="J98" s="211" t="s">
        <v>95</v>
      </c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2">
        <f>'04 - ZDRAVOTECHNIKA'!J30</f>
        <v>0</v>
      </c>
      <c r="AH98" s="213"/>
      <c r="AI98" s="213"/>
      <c r="AJ98" s="213"/>
      <c r="AK98" s="213"/>
      <c r="AL98" s="213"/>
      <c r="AM98" s="213"/>
      <c r="AN98" s="212">
        <f t="shared" si="0"/>
        <v>0</v>
      </c>
      <c r="AO98" s="213"/>
      <c r="AP98" s="213"/>
      <c r="AQ98" s="78" t="s">
        <v>84</v>
      </c>
      <c r="AR98" s="75"/>
      <c r="AS98" s="79">
        <v>0</v>
      </c>
      <c r="AT98" s="80">
        <f t="shared" si="1"/>
        <v>0</v>
      </c>
      <c r="AU98" s="81">
        <f>'04 - ZDRAVOTECHNIKA'!P122</f>
        <v>0</v>
      </c>
      <c r="AV98" s="80">
        <f>'04 - ZDRAVOTECHNIKA'!J33</f>
        <v>0</v>
      </c>
      <c r="AW98" s="80">
        <f>'04 - ZDRAVOTECHNIKA'!J34</f>
        <v>0</v>
      </c>
      <c r="AX98" s="80">
        <f>'04 - ZDRAVOTECHNIKA'!J35</f>
        <v>0</v>
      </c>
      <c r="AY98" s="80">
        <f>'04 - ZDRAVOTECHNIKA'!J36</f>
        <v>0</v>
      </c>
      <c r="AZ98" s="80">
        <f>'04 - ZDRAVOTECHNIKA'!F33</f>
        <v>0</v>
      </c>
      <c r="BA98" s="80">
        <f>'04 - ZDRAVOTECHNIKA'!F34</f>
        <v>0</v>
      </c>
      <c r="BB98" s="80">
        <f>'04 - ZDRAVOTECHNIKA'!F35</f>
        <v>0</v>
      </c>
      <c r="BC98" s="80">
        <f>'04 - ZDRAVOTECHNIKA'!F36</f>
        <v>0</v>
      </c>
      <c r="BD98" s="82">
        <f>'04 - ZDRAVOTECHNIKA'!F37</f>
        <v>0</v>
      </c>
      <c r="BT98" s="83" t="s">
        <v>85</v>
      </c>
      <c r="BV98" s="83" t="s">
        <v>79</v>
      </c>
      <c r="BW98" s="83" t="s">
        <v>96</v>
      </c>
      <c r="BX98" s="83" t="s">
        <v>5</v>
      </c>
      <c r="CL98" s="83" t="s">
        <v>1</v>
      </c>
      <c r="CM98" s="83" t="s">
        <v>87</v>
      </c>
    </row>
    <row r="99" spans="1:91" s="6" customFormat="1" ht="16.5" customHeight="1">
      <c r="A99" s="74" t="s">
        <v>81</v>
      </c>
      <c r="B99" s="75"/>
      <c r="C99" s="76"/>
      <c r="D99" s="211" t="s">
        <v>97</v>
      </c>
      <c r="E99" s="211"/>
      <c r="F99" s="211"/>
      <c r="G99" s="211"/>
      <c r="H99" s="211"/>
      <c r="I99" s="77"/>
      <c r="J99" s="211" t="s">
        <v>98</v>
      </c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2">
        <f>'05 - ELEKTROINSTALACE'!J30</f>
        <v>0</v>
      </c>
      <c r="AH99" s="213"/>
      <c r="AI99" s="213"/>
      <c r="AJ99" s="213"/>
      <c r="AK99" s="213"/>
      <c r="AL99" s="213"/>
      <c r="AM99" s="213"/>
      <c r="AN99" s="212">
        <f t="shared" si="0"/>
        <v>0</v>
      </c>
      <c r="AO99" s="213"/>
      <c r="AP99" s="213"/>
      <c r="AQ99" s="78" t="s">
        <v>84</v>
      </c>
      <c r="AR99" s="75"/>
      <c r="AS99" s="79">
        <v>0</v>
      </c>
      <c r="AT99" s="80">
        <f t="shared" si="1"/>
        <v>0</v>
      </c>
      <c r="AU99" s="81">
        <f>'05 - ELEKTROINSTALACE'!P128</f>
        <v>0</v>
      </c>
      <c r="AV99" s="80">
        <f>'05 - ELEKTROINSTALACE'!J33</f>
        <v>0</v>
      </c>
      <c r="AW99" s="80">
        <f>'05 - ELEKTROINSTALACE'!J34</f>
        <v>0</v>
      </c>
      <c r="AX99" s="80">
        <f>'05 - ELEKTROINSTALACE'!J35</f>
        <v>0</v>
      </c>
      <c r="AY99" s="80">
        <f>'05 - ELEKTROINSTALACE'!J36</f>
        <v>0</v>
      </c>
      <c r="AZ99" s="80">
        <f>'05 - ELEKTROINSTALACE'!F33</f>
        <v>0</v>
      </c>
      <c r="BA99" s="80">
        <f>'05 - ELEKTROINSTALACE'!F34</f>
        <v>0</v>
      </c>
      <c r="BB99" s="80">
        <f>'05 - ELEKTROINSTALACE'!F35</f>
        <v>0</v>
      </c>
      <c r="BC99" s="80">
        <f>'05 - ELEKTROINSTALACE'!F36</f>
        <v>0</v>
      </c>
      <c r="BD99" s="82">
        <f>'05 - ELEKTROINSTALACE'!F37</f>
        <v>0</v>
      </c>
      <c r="BT99" s="83" t="s">
        <v>85</v>
      </c>
      <c r="BV99" s="83" t="s">
        <v>79</v>
      </c>
      <c r="BW99" s="83" t="s">
        <v>99</v>
      </c>
      <c r="BX99" s="83" t="s">
        <v>5</v>
      </c>
      <c r="CL99" s="83" t="s">
        <v>1</v>
      </c>
      <c r="CM99" s="83" t="s">
        <v>87</v>
      </c>
    </row>
    <row r="100" spans="1:91" s="6" customFormat="1" ht="16.5" customHeight="1">
      <c r="A100" s="74" t="s">
        <v>81</v>
      </c>
      <c r="B100" s="75"/>
      <c r="C100" s="76"/>
      <c r="D100" s="211" t="s">
        <v>100</v>
      </c>
      <c r="E100" s="211"/>
      <c r="F100" s="211"/>
      <c r="G100" s="211"/>
      <c r="H100" s="211"/>
      <c r="I100" s="77"/>
      <c r="J100" s="211" t="s">
        <v>101</v>
      </c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2">
        <f>'06 - VYTÁPĚNÍ'!J30</f>
        <v>0</v>
      </c>
      <c r="AH100" s="213"/>
      <c r="AI100" s="213"/>
      <c r="AJ100" s="213"/>
      <c r="AK100" s="213"/>
      <c r="AL100" s="213"/>
      <c r="AM100" s="213"/>
      <c r="AN100" s="212">
        <f t="shared" si="0"/>
        <v>0</v>
      </c>
      <c r="AO100" s="213"/>
      <c r="AP100" s="213"/>
      <c r="AQ100" s="78" t="s">
        <v>84</v>
      </c>
      <c r="AR100" s="75"/>
      <c r="AS100" s="84">
        <v>0</v>
      </c>
      <c r="AT100" s="85">
        <f t="shared" si="1"/>
        <v>0</v>
      </c>
      <c r="AU100" s="86">
        <f>'06 - VYTÁPĚNÍ'!P120</f>
        <v>0</v>
      </c>
      <c r="AV100" s="85">
        <f>'06 - VYTÁPĚNÍ'!J33</f>
        <v>0</v>
      </c>
      <c r="AW100" s="85">
        <f>'06 - VYTÁPĚNÍ'!J34</f>
        <v>0</v>
      </c>
      <c r="AX100" s="85">
        <f>'06 - VYTÁPĚNÍ'!J35</f>
        <v>0</v>
      </c>
      <c r="AY100" s="85">
        <f>'06 - VYTÁPĚNÍ'!J36</f>
        <v>0</v>
      </c>
      <c r="AZ100" s="85">
        <f>'06 - VYTÁPĚNÍ'!F33</f>
        <v>0</v>
      </c>
      <c r="BA100" s="85">
        <f>'06 - VYTÁPĚNÍ'!F34</f>
        <v>0</v>
      </c>
      <c r="BB100" s="85">
        <f>'06 - VYTÁPĚNÍ'!F35</f>
        <v>0</v>
      </c>
      <c r="BC100" s="85">
        <f>'06 - VYTÁPĚNÍ'!F36</f>
        <v>0</v>
      </c>
      <c r="BD100" s="87">
        <f>'06 - VYTÁPĚNÍ'!F37</f>
        <v>0</v>
      </c>
      <c r="BT100" s="83" t="s">
        <v>85</v>
      </c>
      <c r="BV100" s="83" t="s">
        <v>79</v>
      </c>
      <c r="BW100" s="83" t="s">
        <v>102</v>
      </c>
      <c r="BX100" s="83" t="s">
        <v>5</v>
      </c>
      <c r="CL100" s="83" t="s">
        <v>1</v>
      </c>
      <c r="CM100" s="83" t="s">
        <v>87</v>
      </c>
    </row>
    <row r="101" spans="1:91" s="1" customFormat="1" ht="30" customHeight="1">
      <c r="B101" s="32"/>
      <c r="AR101" s="32"/>
    </row>
    <row r="102" spans="1:91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32"/>
    </row>
  </sheetData>
  <sheetProtection algorithmName="SHA-512" hashValue="bX3a7EyuzFrYkw2tE70WrzJzWX6lSi9J1GwvDB/BGv5hMTcdklP8Q04xEpyRK9LdzFnKdX8ynMvfk0gh5lodLQ==" saltValue="lWJsYOPwV1sYHy/LMbHsF2VN7HS6N/GJXhyGho1cvIfDe02uBZdWn2jDzKrYhNMNipX0O1DxLjpODKbhHs7t8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 - VEDLEJŠÍ A OSTATNÍ N...'!C2" display="/" xr:uid="{00000000-0004-0000-0000-000000000000}"/>
    <hyperlink ref="A96" location="'02 - BOURACÍ PRÁCE'!C2" display="/" xr:uid="{00000000-0004-0000-0000-000001000000}"/>
    <hyperlink ref="A97" location="'03 - STAVEBNÍ PRÁCE'!C2" display="/" xr:uid="{00000000-0004-0000-0000-000002000000}"/>
    <hyperlink ref="A98" location="'04 - ZDRAVOTECHNIKA'!C2" display="/" xr:uid="{00000000-0004-0000-0000-000003000000}"/>
    <hyperlink ref="A99" location="'05 - ELEKTROINSTALACE'!C2" display="/" xr:uid="{00000000-0004-0000-0000-000004000000}"/>
    <hyperlink ref="A100" location="'06 - VYTÁPĚNÍ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8"/>
  <sheetViews>
    <sheetView showGridLines="0" view="pageBreakPreview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86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103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5" t="str">
        <f>'Rekapitulace stavby'!K6</f>
        <v>MŠ Juárezova - dílčí rekonstrukce objektu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104</v>
      </c>
      <c r="L8" s="32"/>
    </row>
    <row r="9" spans="2:46" s="1" customFormat="1" ht="16.5" hidden="1" customHeight="1">
      <c r="B9" s="32"/>
      <c r="E9" s="197" t="s">
        <v>105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27. 3. 2026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19"/>
      <c r="G18" s="219"/>
      <c r="H18" s="219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24" t="s">
        <v>1</v>
      </c>
      <c r="F27" s="224"/>
      <c r="G27" s="224"/>
      <c r="H27" s="22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ROUND(J122,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ROUND((SUM(BE122:BE137)),  2)</f>
        <v>0</v>
      </c>
      <c r="I33" s="92">
        <v>0.21</v>
      </c>
      <c r="J33" s="91">
        <f>ROUND(((SUM(BE122:BE137))*I33),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ROUND((SUM(BF122:BF137)),  2)</f>
        <v>0</v>
      </c>
      <c r="I34" s="92">
        <v>0.12</v>
      </c>
      <c r="J34" s="91">
        <f>ROUND(((SUM(BF122:BF137))*I34),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ROUND((SUM(BG122:BG137)),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ROUND((SUM(BH122:BH137)),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ROUND((SUM(BI122:BI137)),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5" t="str">
        <f>E7</f>
        <v>MŠ Juárezova - dílčí rekonstrukce objektu</v>
      </c>
      <c r="F85" s="236"/>
      <c r="G85" s="236"/>
      <c r="H85" s="236"/>
      <c r="L85" s="32"/>
    </row>
    <row r="86" spans="2:47" s="1" customFormat="1" ht="12" customHeight="1">
      <c r="B86" s="32"/>
      <c r="C86" s="27" t="s">
        <v>104</v>
      </c>
      <c r="L86" s="32"/>
    </row>
    <row r="87" spans="2:47" s="1" customFormat="1" ht="16.5" customHeight="1">
      <c r="B87" s="32"/>
      <c r="E87" s="197" t="str">
        <f>E9</f>
        <v>01 - VEDLEJŠÍ A OSTATNÍ NÁKLADY</v>
      </c>
      <c r="F87" s="237"/>
      <c r="G87" s="237"/>
      <c r="H87" s="237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Českomalínská 1037, Praha 6 - Bubeneč</v>
      </c>
      <c r="I89" s="27" t="s">
        <v>22</v>
      </c>
      <c r="J89" s="52" t="str">
        <f>IF(J12="","",J12)</f>
        <v>27. 3. 2026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MČ Praha 6</v>
      </c>
      <c r="I91" s="27" t="s">
        <v>30</v>
      </c>
      <c r="J91" s="30" t="str">
        <f>E21</f>
        <v>QUADRA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107</v>
      </c>
      <c r="D94" s="93"/>
      <c r="E94" s="93"/>
      <c r="F94" s="93"/>
      <c r="G94" s="93"/>
      <c r="H94" s="93"/>
      <c r="I94" s="93"/>
      <c r="J94" s="102" t="s">
        <v>108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109</v>
      </c>
      <c r="J96" s="66">
        <f>J122</f>
        <v>0</v>
      </c>
      <c r="L96" s="32"/>
      <c r="AU96" s="17" t="s">
        <v>110</v>
      </c>
    </row>
    <row r="97" spans="2:12" s="8" customFormat="1" ht="24.95" customHeight="1">
      <c r="B97" s="104"/>
      <c r="D97" s="105" t="s">
        <v>111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112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113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19.899999999999999" customHeight="1">
      <c r="B100" s="108"/>
      <c r="D100" s="109" t="s">
        <v>114</v>
      </c>
      <c r="E100" s="110"/>
      <c r="F100" s="110"/>
      <c r="G100" s="110"/>
      <c r="H100" s="110"/>
      <c r="I100" s="110"/>
      <c r="J100" s="111">
        <f>J131</f>
        <v>0</v>
      </c>
      <c r="L100" s="108"/>
    </row>
    <row r="101" spans="2:12" s="9" customFormat="1" ht="19.899999999999999" customHeight="1">
      <c r="B101" s="108"/>
      <c r="D101" s="109" t="s">
        <v>115</v>
      </c>
      <c r="E101" s="110"/>
      <c r="F101" s="110"/>
      <c r="G101" s="110"/>
      <c r="H101" s="110"/>
      <c r="I101" s="110"/>
      <c r="J101" s="111">
        <f>J133</f>
        <v>0</v>
      </c>
      <c r="L101" s="108"/>
    </row>
    <row r="102" spans="2:12" s="9" customFormat="1" ht="19.899999999999999" customHeight="1">
      <c r="B102" s="108"/>
      <c r="D102" s="109" t="s">
        <v>116</v>
      </c>
      <c r="E102" s="110"/>
      <c r="F102" s="110"/>
      <c r="G102" s="110"/>
      <c r="H102" s="110"/>
      <c r="I102" s="110"/>
      <c r="J102" s="111">
        <f>J135</f>
        <v>0</v>
      </c>
      <c r="L102" s="108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117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5" t="str">
        <f>E7</f>
        <v>MŠ Juárezova - dílčí rekonstrukce objektu</v>
      </c>
      <c r="F112" s="236"/>
      <c r="G112" s="236"/>
      <c r="H112" s="236"/>
      <c r="L112" s="32"/>
    </row>
    <row r="113" spans="2:65" s="1" customFormat="1" ht="12" customHeight="1">
      <c r="B113" s="32"/>
      <c r="C113" s="27" t="s">
        <v>104</v>
      </c>
      <c r="L113" s="32"/>
    </row>
    <row r="114" spans="2:65" s="1" customFormat="1" ht="16.5" customHeight="1">
      <c r="B114" s="32"/>
      <c r="E114" s="197" t="str">
        <f>E9</f>
        <v>01 - VEDLEJŠÍ A OSTATNÍ NÁKLADY</v>
      </c>
      <c r="F114" s="237"/>
      <c r="G114" s="237"/>
      <c r="H114" s="237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Českomalínská 1037, Praha 6 - Bubeneč</v>
      </c>
      <c r="I116" s="27" t="s">
        <v>22</v>
      </c>
      <c r="J116" s="52" t="str">
        <f>IF(J12="","",J12)</f>
        <v>27. 3. 2026</v>
      </c>
      <c r="L116" s="32"/>
    </row>
    <row r="117" spans="2:65" s="1" customFormat="1" ht="6.95" customHeight="1">
      <c r="B117" s="32"/>
      <c r="L117" s="32"/>
    </row>
    <row r="118" spans="2:65" s="1" customFormat="1" ht="25.7" customHeight="1">
      <c r="B118" s="32"/>
      <c r="C118" s="27" t="s">
        <v>24</v>
      </c>
      <c r="F118" s="25" t="str">
        <f>E15</f>
        <v>MČ Praha 6</v>
      </c>
      <c r="I118" s="27" t="s">
        <v>30</v>
      </c>
      <c r="J118" s="30" t="str">
        <f>E21</f>
        <v>QUADRA PROJECT s.r.o.</v>
      </c>
      <c r="L118" s="32"/>
    </row>
    <row r="119" spans="2:65" s="1" customFormat="1" ht="15.2" customHeight="1">
      <c r="B119" s="32"/>
      <c r="C119" s="27" t="s">
        <v>28</v>
      </c>
      <c r="F119" s="25" t="str">
        <f>IF(E18="","",E18)</f>
        <v>Vyplň údaj</v>
      </c>
      <c r="I119" s="27" t="s">
        <v>33</v>
      </c>
      <c r="J119" s="30" t="str">
        <f>E24</f>
        <v>Vladimír Mrázek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118</v>
      </c>
      <c r="D121" s="114" t="s">
        <v>62</v>
      </c>
      <c r="E121" s="114" t="s">
        <v>58</v>
      </c>
      <c r="F121" s="114" t="s">
        <v>59</v>
      </c>
      <c r="G121" s="114" t="s">
        <v>119</v>
      </c>
      <c r="H121" s="114" t="s">
        <v>120</v>
      </c>
      <c r="I121" s="114" t="s">
        <v>121</v>
      </c>
      <c r="J121" s="114" t="s">
        <v>108</v>
      </c>
      <c r="K121" s="115" t="s">
        <v>122</v>
      </c>
      <c r="L121" s="112"/>
      <c r="M121" s="59" t="s">
        <v>1</v>
      </c>
      <c r="N121" s="60" t="s">
        <v>41</v>
      </c>
      <c r="O121" s="60" t="s">
        <v>123</v>
      </c>
      <c r="P121" s="60" t="s">
        <v>124</v>
      </c>
      <c r="Q121" s="60" t="s">
        <v>125</v>
      </c>
      <c r="R121" s="60" t="s">
        <v>126</v>
      </c>
      <c r="S121" s="60" t="s">
        <v>127</v>
      </c>
      <c r="T121" s="61" t="s">
        <v>128</v>
      </c>
    </row>
    <row r="122" spans="2:65" s="1" customFormat="1" ht="22.9" customHeight="1">
      <c r="B122" s="32"/>
      <c r="C122" s="64" t="s">
        <v>129</v>
      </c>
      <c r="J122" s="116">
        <f>BK122</f>
        <v>0</v>
      </c>
      <c r="L122" s="32"/>
      <c r="M122" s="62"/>
      <c r="N122" s="53"/>
      <c r="O122" s="53"/>
      <c r="P122" s="117">
        <f>P123</f>
        <v>0</v>
      </c>
      <c r="Q122" s="53"/>
      <c r="R122" s="117">
        <f>R123</f>
        <v>0</v>
      </c>
      <c r="S122" s="53"/>
      <c r="T122" s="118">
        <f>T123</f>
        <v>0</v>
      </c>
      <c r="AT122" s="17" t="s">
        <v>76</v>
      </c>
      <c r="AU122" s="17" t="s">
        <v>110</v>
      </c>
      <c r="BK122" s="119">
        <f>BK123</f>
        <v>0</v>
      </c>
    </row>
    <row r="123" spans="2:65" s="11" customFormat="1" ht="25.9" customHeight="1">
      <c r="B123" s="120"/>
      <c r="D123" s="121" t="s">
        <v>76</v>
      </c>
      <c r="E123" s="122" t="s">
        <v>130</v>
      </c>
      <c r="F123" s="122" t="s">
        <v>131</v>
      </c>
      <c r="I123" s="123"/>
      <c r="J123" s="124">
        <f>BK123</f>
        <v>0</v>
      </c>
      <c r="L123" s="120"/>
      <c r="M123" s="125"/>
      <c r="P123" s="126">
        <f>P124+P126+P131+P133+P135</f>
        <v>0</v>
      </c>
      <c r="R123" s="126">
        <f>R124+R126+R131+R133+R135</f>
        <v>0</v>
      </c>
      <c r="T123" s="127">
        <f>T124+T126+T131+T133+T135</f>
        <v>0</v>
      </c>
      <c r="AR123" s="121" t="s">
        <v>132</v>
      </c>
      <c r="AT123" s="128" t="s">
        <v>76</v>
      </c>
      <c r="AU123" s="128" t="s">
        <v>77</v>
      </c>
      <c r="AY123" s="121" t="s">
        <v>133</v>
      </c>
      <c r="BK123" s="129">
        <f>BK124+BK126+BK131+BK133+BK135</f>
        <v>0</v>
      </c>
    </row>
    <row r="124" spans="2:65" s="11" customFormat="1" ht="22.9" customHeight="1">
      <c r="B124" s="120"/>
      <c r="D124" s="121" t="s">
        <v>76</v>
      </c>
      <c r="E124" s="130" t="s">
        <v>134</v>
      </c>
      <c r="F124" s="130" t="s">
        <v>135</v>
      </c>
      <c r="I124" s="123"/>
      <c r="J124" s="131">
        <f>BK124</f>
        <v>0</v>
      </c>
      <c r="L124" s="120"/>
      <c r="M124" s="125"/>
      <c r="P124" s="126">
        <f>P125</f>
        <v>0</v>
      </c>
      <c r="R124" s="126">
        <f>R125</f>
        <v>0</v>
      </c>
      <c r="T124" s="127">
        <f>T125</f>
        <v>0</v>
      </c>
      <c r="AR124" s="121" t="s">
        <v>132</v>
      </c>
      <c r="AT124" s="128" t="s">
        <v>76</v>
      </c>
      <c r="AU124" s="128" t="s">
        <v>85</v>
      </c>
      <c r="AY124" s="121" t="s">
        <v>133</v>
      </c>
      <c r="BK124" s="129">
        <f>BK125</f>
        <v>0</v>
      </c>
    </row>
    <row r="125" spans="2:65" s="1" customFormat="1" ht="16.5" customHeight="1">
      <c r="B125" s="32"/>
      <c r="C125" s="132" t="s">
        <v>85</v>
      </c>
      <c r="D125" s="132" t="s">
        <v>136</v>
      </c>
      <c r="E125" s="133" t="s">
        <v>137</v>
      </c>
      <c r="F125" s="134" t="s">
        <v>138</v>
      </c>
      <c r="G125" s="135" t="s">
        <v>139</v>
      </c>
      <c r="H125" s="136">
        <v>1</v>
      </c>
      <c r="I125" s="137"/>
      <c r="J125" s="138">
        <f>ROUND(I125*H125,2)</f>
        <v>0</v>
      </c>
      <c r="K125" s="134" t="s">
        <v>1</v>
      </c>
      <c r="L125" s="32"/>
      <c r="M125" s="139" t="s">
        <v>1</v>
      </c>
      <c r="N125" s="140" t="s">
        <v>42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140</v>
      </c>
      <c r="AT125" s="143" t="s">
        <v>136</v>
      </c>
      <c r="AU125" s="143" t="s">
        <v>87</v>
      </c>
      <c r="AY125" s="17" t="s">
        <v>133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7" t="s">
        <v>85</v>
      </c>
      <c r="BK125" s="144">
        <f>ROUND(I125*H125,2)</f>
        <v>0</v>
      </c>
      <c r="BL125" s="17" t="s">
        <v>140</v>
      </c>
      <c r="BM125" s="143" t="s">
        <v>141</v>
      </c>
    </row>
    <row r="126" spans="2:65" s="11" customFormat="1" ht="22.9" customHeight="1">
      <c r="B126" s="120"/>
      <c r="D126" s="121" t="s">
        <v>76</v>
      </c>
      <c r="E126" s="130" t="s">
        <v>142</v>
      </c>
      <c r="F126" s="130" t="s">
        <v>143</v>
      </c>
      <c r="I126" s="123"/>
      <c r="J126" s="131">
        <f>BK126</f>
        <v>0</v>
      </c>
      <c r="L126" s="120"/>
      <c r="M126" s="125"/>
      <c r="P126" s="126">
        <f>SUM(P127:P130)</f>
        <v>0</v>
      </c>
      <c r="R126" s="126">
        <f>SUM(R127:R130)</f>
        <v>0</v>
      </c>
      <c r="T126" s="127">
        <f>SUM(T127:T130)</f>
        <v>0</v>
      </c>
      <c r="AR126" s="121" t="s">
        <v>132</v>
      </c>
      <c r="AT126" s="128" t="s">
        <v>76</v>
      </c>
      <c r="AU126" s="128" t="s">
        <v>85</v>
      </c>
      <c r="AY126" s="121" t="s">
        <v>133</v>
      </c>
      <c r="BK126" s="129">
        <f>SUM(BK127:BK130)</f>
        <v>0</v>
      </c>
    </row>
    <row r="127" spans="2:65" s="1" customFormat="1" ht="16.5" customHeight="1">
      <c r="B127" s="32"/>
      <c r="C127" s="132" t="s">
        <v>87</v>
      </c>
      <c r="D127" s="132" t="s">
        <v>136</v>
      </c>
      <c r="E127" s="133" t="s">
        <v>144</v>
      </c>
      <c r="F127" s="134" t="s">
        <v>143</v>
      </c>
      <c r="G127" s="135" t="s">
        <v>139</v>
      </c>
      <c r="H127" s="136">
        <v>1</v>
      </c>
      <c r="I127" s="137"/>
      <c r="J127" s="138">
        <f>ROUND(I127*H127,2)</f>
        <v>0</v>
      </c>
      <c r="K127" s="134" t="s">
        <v>1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140</v>
      </c>
      <c r="AT127" s="143" t="s">
        <v>136</v>
      </c>
      <c r="AU127" s="143" t="s">
        <v>87</v>
      </c>
      <c r="AY127" s="17" t="s">
        <v>133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140</v>
      </c>
      <c r="BM127" s="143" t="s">
        <v>145</v>
      </c>
    </row>
    <row r="128" spans="2:65" s="1" customFormat="1" ht="126.75">
      <c r="B128" s="32"/>
      <c r="D128" s="145" t="s">
        <v>146</v>
      </c>
      <c r="F128" s="146" t="s">
        <v>147</v>
      </c>
      <c r="I128" s="147"/>
      <c r="L128" s="32"/>
      <c r="M128" s="148"/>
      <c r="T128" s="56"/>
      <c r="AT128" s="17" t="s">
        <v>146</v>
      </c>
      <c r="AU128" s="17" t="s">
        <v>87</v>
      </c>
    </row>
    <row r="129" spans="2:65" s="1" customFormat="1" ht="16.5" customHeight="1">
      <c r="B129" s="32"/>
      <c r="C129" s="132" t="s">
        <v>148</v>
      </c>
      <c r="D129" s="132" t="s">
        <v>136</v>
      </c>
      <c r="E129" s="133" t="s">
        <v>149</v>
      </c>
      <c r="F129" s="134" t="s">
        <v>150</v>
      </c>
      <c r="G129" s="135" t="s">
        <v>139</v>
      </c>
      <c r="H129" s="136">
        <v>1</v>
      </c>
      <c r="I129" s="137"/>
      <c r="J129" s="138">
        <f>ROUND(I129*H129,2)</f>
        <v>0</v>
      </c>
      <c r="K129" s="134" t="s">
        <v>1</v>
      </c>
      <c r="L129" s="32"/>
      <c r="M129" s="139" t="s">
        <v>1</v>
      </c>
      <c r="N129" s="140" t="s">
        <v>42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140</v>
      </c>
      <c r="AT129" s="143" t="s">
        <v>136</v>
      </c>
      <c r="AU129" s="143" t="s">
        <v>87</v>
      </c>
      <c r="AY129" s="17" t="s">
        <v>133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85</v>
      </c>
      <c r="BK129" s="144">
        <f>ROUND(I129*H129,2)</f>
        <v>0</v>
      </c>
      <c r="BL129" s="17" t="s">
        <v>140</v>
      </c>
      <c r="BM129" s="143" t="s">
        <v>151</v>
      </c>
    </row>
    <row r="130" spans="2:65" s="1" customFormat="1" ht="16.5" customHeight="1">
      <c r="B130" s="32"/>
      <c r="C130" s="132" t="s">
        <v>152</v>
      </c>
      <c r="D130" s="132" t="s">
        <v>136</v>
      </c>
      <c r="E130" s="133" t="s">
        <v>153</v>
      </c>
      <c r="F130" s="134" t="s">
        <v>154</v>
      </c>
      <c r="G130" s="135" t="s">
        <v>139</v>
      </c>
      <c r="H130" s="136">
        <v>1</v>
      </c>
      <c r="I130" s="137"/>
      <c r="J130" s="138">
        <f>ROUND(I130*H130,2)</f>
        <v>0</v>
      </c>
      <c r="K130" s="134" t="s">
        <v>1</v>
      </c>
      <c r="L130" s="32"/>
      <c r="M130" s="139" t="s">
        <v>1</v>
      </c>
      <c r="N130" s="140" t="s">
        <v>42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140</v>
      </c>
      <c r="AT130" s="143" t="s">
        <v>136</v>
      </c>
      <c r="AU130" s="143" t="s">
        <v>87</v>
      </c>
      <c r="AY130" s="17" t="s">
        <v>133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85</v>
      </c>
      <c r="BK130" s="144">
        <f>ROUND(I130*H130,2)</f>
        <v>0</v>
      </c>
      <c r="BL130" s="17" t="s">
        <v>140</v>
      </c>
      <c r="BM130" s="143" t="s">
        <v>155</v>
      </c>
    </row>
    <row r="131" spans="2:65" s="11" customFormat="1" ht="22.9" customHeight="1">
      <c r="B131" s="120"/>
      <c r="D131" s="121" t="s">
        <v>76</v>
      </c>
      <c r="E131" s="130" t="s">
        <v>156</v>
      </c>
      <c r="F131" s="130" t="s">
        <v>157</v>
      </c>
      <c r="I131" s="123"/>
      <c r="J131" s="131">
        <f>BK131</f>
        <v>0</v>
      </c>
      <c r="L131" s="120"/>
      <c r="M131" s="125"/>
      <c r="P131" s="126">
        <f>P132</f>
        <v>0</v>
      </c>
      <c r="R131" s="126">
        <f>R132</f>
        <v>0</v>
      </c>
      <c r="T131" s="127">
        <f>T132</f>
        <v>0</v>
      </c>
      <c r="AR131" s="121" t="s">
        <v>132</v>
      </c>
      <c r="AT131" s="128" t="s">
        <v>76</v>
      </c>
      <c r="AU131" s="128" t="s">
        <v>85</v>
      </c>
      <c r="AY131" s="121" t="s">
        <v>133</v>
      </c>
      <c r="BK131" s="129">
        <f>BK132</f>
        <v>0</v>
      </c>
    </row>
    <row r="132" spans="2:65" s="1" customFormat="1" ht="16.5" customHeight="1">
      <c r="B132" s="32"/>
      <c r="C132" s="132" t="s">
        <v>132</v>
      </c>
      <c r="D132" s="132" t="s">
        <v>136</v>
      </c>
      <c r="E132" s="133" t="s">
        <v>158</v>
      </c>
      <c r="F132" s="134" t="s">
        <v>157</v>
      </c>
      <c r="G132" s="135" t="s">
        <v>139</v>
      </c>
      <c r="H132" s="136">
        <v>1</v>
      </c>
      <c r="I132" s="137"/>
      <c r="J132" s="138">
        <f>ROUND(I132*H132,2)</f>
        <v>0</v>
      </c>
      <c r="K132" s="134" t="s">
        <v>1</v>
      </c>
      <c r="L132" s="32"/>
      <c r="M132" s="139" t="s">
        <v>1</v>
      </c>
      <c r="N132" s="140" t="s">
        <v>42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140</v>
      </c>
      <c r="AT132" s="143" t="s">
        <v>136</v>
      </c>
      <c r="AU132" s="143" t="s">
        <v>87</v>
      </c>
      <c r="AY132" s="17" t="s">
        <v>133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85</v>
      </c>
      <c r="BK132" s="144">
        <f>ROUND(I132*H132,2)</f>
        <v>0</v>
      </c>
      <c r="BL132" s="17" t="s">
        <v>140</v>
      </c>
      <c r="BM132" s="143" t="s">
        <v>159</v>
      </c>
    </row>
    <row r="133" spans="2:65" s="11" customFormat="1" ht="22.9" customHeight="1">
      <c r="B133" s="120"/>
      <c r="D133" s="121" t="s">
        <v>76</v>
      </c>
      <c r="E133" s="130" t="s">
        <v>160</v>
      </c>
      <c r="F133" s="130" t="s">
        <v>161</v>
      </c>
      <c r="I133" s="123"/>
      <c r="J133" s="131">
        <f>BK133</f>
        <v>0</v>
      </c>
      <c r="L133" s="120"/>
      <c r="M133" s="125"/>
      <c r="P133" s="126">
        <f>P134</f>
        <v>0</v>
      </c>
      <c r="R133" s="126">
        <f>R134</f>
        <v>0</v>
      </c>
      <c r="T133" s="127">
        <f>T134</f>
        <v>0</v>
      </c>
      <c r="AR133" s="121" t="s">
        <v>132</v>
      </c>
      <c r="AT133" s="128" t="s">
        <v>76</v>
      </c>
      <c r="AU133" s="128" t="s">
        <v>85</v>
      </c>
      <c r="AY133" s="121" t="s">
        <v>133</v>
      </c>
      <c r="BK133" s="129">
        <f>BK134</f>
        <v>0</v>
      </c>
    </row>
    <row r="134" spans="2:65" s="1" customFormat="1" ht="16.5" customHeight="1">
      <c r="B134" s="32"/>
      <c r="C134" s="132" t="s">
        <v>162</v>
      </c>
      <c r="D134" s="132" t="s">
        <v>136</v>
      </c>
      <c r="E134" s="133" t="s">
        <v>163</v>
      </c>
      <c r="F134" s="134" t="s">
        <v>164</v>
      </c>
      <c r="G134" s="135" t="s">
        <v>139</v>
      </c>
      <c r="H134" s="136">
        <v>1</v>
      </c>
      <c r="I134" s="137"/>
      <c r="J134" s="138">
        <f>ROUND(I134*H134,2)</f>
        <v>0</v>
      </c>
      <c r="K134" s="134" t="s">
        <v>1</v>
      </c>
      <c r="L134" s="32"/>
      <c r="M134" s="139" t="s">
        <v>1</v>
      </c>
      <c r="N134" s="140" t="s">
        <v>42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140</v>
      </c>
      <c r="AT134" s="143" t="s">
        <v>136</v>
      </c>
      <c r="AU134" s="143" t="s">
        <v>87</v>
      </c>
      <c r="AY134" s="17" t="s">
        <v>133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140</v>
      </c>
      <c r="BM134" s="143" t="s">
        <v>165</v>
      </c>
    </row>
    <row r="135" spans="2:65" s="11" customFormat="1" ht="22.9" customHeight="1">
      <c r="B135" s="120"/>
      <c r="D135" s="121" t="s">
        <v>76</v>
      </c>
      <c r="E135" s="130" t="s">
        <v>166</v>
      </c>
      <c r="F135" s="130" t="s">
        <v>167</v>
      </c>
      <c r="I135" s="123"/>
      <c r="J135" s="131">
        <f>BK135</f>
        <v>0</v>
      </c>
      <c r="L135" s="120"/>
      <c r="M135" s="125"/>
      <c r="P135" s="126">
        <f>SUM(P136:P137)</f>
        <v>0</v>
      </c>
      <c r="R135" s="126">
        <f>SUM(R136:R137)</f>
        <v>0</v>
      </c>
      <c r="T135" s="127">
        <f>SUM(T136:T137)</f>
        <v>0</v>
      </c>
      <c r="AR135" s="121" t="s">
        <v>132</v>
      </c>
      <c r="AT135" s="128" t="s">
        <v>76</v>
      </c>
      <c r="AU135" s="128" t="s">
        <v>85</v>
      </c>
      <c r="AY135" s="121" t="s">
        <v>133</v>
      </c>
      <c r="BK135" s="129">
        <f>SUM(BK136:BK137)</f>
        <v>0</v>
      </c>
    </row>
    <row r="136" spans="2:65" s="1" customFormat="1" ht="16.5" customHeight="1">
      <c r="B136" s="32"/>
      <c r="C136" s="132" t="s">
        <v>168</v>
      </c>
      <c r="D136" s="132" t="s">
        <v>136</v>
      </c>
      <c r="E136" s="133" t="s">
        <v>169</v>
      </c>
      <c r="F136" s="134" t="s">
        <v>170</v>
      </c>
      <c r="G136" s="135" t="s">
        <v>139</v>
      </c>
      <c r="H136" s="136">
        <v>1</v>
      </c>
      <c r="I136" s="137"/>
      <c r="J136" s="138">
        <f>ROUND(I136*H136,2)</f>
        <v>0</v>
      </c>
      <c r="K136" s="134" t="s">
        <v>1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140</v>
      </c>
      <c r="AT136" s="143" t="s">
        <v>136</v>
      </c>
      <c r="AU136" s="143" t="s">
        <v>87</v>
      </c>
      <c r="AY136" s="17" t="s">
        <v>133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140</v>
      </c>
      <c r="BM136" s="143" t="s">
        <v>171</v>
      </c>
    </row>
    <row r="137" spans="2:65" s="1" customFormat="1" ht="16.5" customHeight="1">
      <c r="B137" s="32"/>
      <c r="C137" s="132" t="s">
        <v>172</v>
      </c>
      <c r="D137" s="132" t="s">
        <v>136</v>
      </c>
      <c r="E137" s="133" t="s">
        <v>173</v>
      </c>
      <c r="F137" s="134" t="s">
        <v>174</v>
      </c>
      <c r="G137" s="135" t="s">
        <v>139</v>
      </c>
      <c r="H137" s="136">
        <v>1</v>
      </c>
      <c r="I137" s="137"/>
      <c r="J137" s="138">
        <f>ROUND(I137*H137,2)</f>
        <v>0</v>
      </c>
      <c r="K137" s="134" t="s">
        <v>1</v>
      </c>
      <c r="L137" s="32"/>
      <c r="M137" s="149" t="s">
        <v>1</v>
      </c>
      <c r="N137" s="150" t="s">
        <v>42</v>
      </c>
      <c r="O137" s="151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AR137" s="143" t="s">
        <v>140</v>
      </c>
      <c r="AT137" s="143" t="s">
        <v>136</v>
      </c>
      <c r="AU137" s="143" t="s">
        <v>87</v>
      </c>
      <c r="AY137" s="17" t="s">
        <v>133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7" t="s">
        <v>85</v>
      </c>
      <c r="BK137" s="144">
        <f>ROUND(I137*H137,2)</f>
        <v>0</v>
      </c>
      <c r="BL137" s="17" t="s">
        <v>140</v>
      </c>
      <c r="BM137" s="143" t="s">
        <v>175</v>
      </c>
    </row>
    <row r="138" spans="2:65" s="1" customFormat="1" ht="6.95" customHeight="1">
      <c r="B138" s="44"/>
      <c r="C138" s="45"/>
      <c r="D138" s="45"/>
      <c r="E138" s="45"/>
      <c r="F138" s="45"/>
      <c r="G138" s="45"/>
      <c r="H138" s="45"/>
      <c r="I138" s="45"/>
      <c r="J138" s="45"/>
      <c r="K138" s="45"/>
      <c r="L138" s="32"/>
    </row>
  </sheetData>
  <sheetProtection algorithmName="SHA-512" hashValue="P8XdqzSBiGVESoSBYKVBdYOxfAUqyRQHmwE0ZYXMKI+l8ro7xBAJPiFOx8Qe74XKHmH7RfsEOv7dcSR27HpEwA==" saltValue="tKkGyrylGdQzGkxtVrs2pOee2zLl1B24o8KqpQx4TUzDL+v5xJFc0iQzi76gFnNkO/5GBL8vYhSAbLI2tcojeA==" spinCount="100000" sheet="1" objects="1" scenarios="1" formatColumns="0" formatRows="0" autoFilter="0"/>
  <autoFilter ref="C121:K137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5"/>
  <sheetViews>
    <sheetView showGridLines="0" view="pageBreakPreview" topLeftCell="A253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103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5" t="str">
        <f>'Rekapitulace stavby'!K6</f>
        <v>MŠ Juárezova - dílčí rekonstrukce objektu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104</v>
      </c>
      <c r="L8" s="32"/>
    </row>
    <row r="9" spans="2:46" s="1" customFormat="1" ht="16.5" hidden="1" customHeight="1">
      <c r="B9" s="32"/>
      <c r="E9" s="197" t="s">
        <v>176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27. 3. 2026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19"/>
      <c r="G18" s="219"/>
      <c r="H18" s="219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24" t="s">
        <v>1</v>
      </c>
      <c r="F27" s="224"/>
      <c r="G27" s="224"/>
      <c r="H27" s="22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ROUND((SUM(BE124:BE294)),  2)</f>
        <v>0</v>
      </c>
      <c r="I33" s="92">
        <v>0.21</v>
      </c>
      <c r="J33" s="91">
        <f>ROUND(((SUM(BE124:BE294))*I33),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ROUND((SUM(BF124:BF294)),  2)</f>
        <v>0</v>
      </c>
      <c r="I34" s="92">
        <v>0.12</v>
      </c>
      <c r="J34" s="91">
        <f>ROUND(((SUM(BF124:BF294))*I34),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ROUND((SUM(BG124:BG294)),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ROUND((SUM(BH124:BH294)),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ROUND((SUM(BI124:BI294)),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5" t="str">
        <f>E7</f>
        <v>MŠ Juárezova - dílčí rekonstrukce objektu</v>
      </c>
      <c r="F85" s="236"/>
      <c r="G85" s="236"/>
      <c r="H85" s="236"/>
      <c r="L85" s="32"/>
    </row>
    <row r="86" spans="2:47" s="1" customFormat="1" ht="12" customHeight="1">
      <c r="B86" s="32"/>
      <c r="C86" s="27" t="s">
        <v>104</v>
      </c>
      <c r="L86" s="32"/>
    </row>
    <row r="87" spans="2:47" s="1" customFormat="1" ht="16.5" customHeight="1">
      <c r="B87" s="32"/>
      <c r="E87" s="197" t="str">
        <f>E9</f>
        <v>02 - BOURACÍ PRÁCE</v>
      </c>
      <c r="F87" s="237"/>
      <c r="G87" s="237"/>
      <c r="H87" s="237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Českomalínská 1037, Praha 6 - Bubeneč</v>
      </c>
      <c r="I89" s="27" t="s">
        <v>22</v>
      </c>
      <c r="J89" s="52" t="str">
        <f>IF(J12="","",J12)</f>
        <v>27. 3. 2026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MČ Praha 6</v>
      </c>
      <c r="I91" s="27" t="s">
        <v>30</v>
      </c>
      <c r="J91" s="30" t="str">
        <f>E21</f>
        <v>QUADRA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107</v>
      </c>
      <c r="D94" s="93"/>
      <c r="E94" s="93"/>
      <c r="F94" s="93"/>
      <c r="G94" s="93"/>
      <c r="H94" s="93"/>
      <c r="I94" s="93"/>
      <c r="J94" s="102" t="s">
        <v>108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109</v>
      </c>
      <c r="J96" s="66">
        <f>J124</f>
        <v>0</v>
      </c>
      <c r="L96" s="32"/>
      <c r="AU96" s="17" t="s">
        <v>110</v>
      </c>
    </row>
    <row r="97" spans="2:12" s="8" customFormat="1" ht="24.95" customHeight="1">
      <c r="B97" s="104"/>
      <c r="D97" s="105" t="s">
        <v>177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178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179</v>
      </c>
      <c r="E99" s="110"/>
      <c r="F99" s="110"/>
      <c r="G99" s="110"/>
      <c r="H99" s="110"/>
      <c r="I99" s="110"/>
      <c r="J99" s="111">
        <f>J186</f>
        <v>0</v>
      </c>
      <c r="L99" s="108"/>
    </row>
    <row r="100" spans="2:12" s="8" customFormat="1" ht="24.95" customHeight="1">
      <c r="B100" s="104"/>
      <c r="D100" s="105" t="s">
        <v>180</v>
      </c>
      <c r="E100" s="106"/>
      <c r="F100" s="106"/>
      <c r="G100" s="106"/>
      <c r="H100" s="106"/>
      <c r="I100" s="106"/>
      <c r="J100" s="107">
        <f>J191</f>
        <v>0</v>
      </c>
      <c r="L100" s="104"/>
    </row>
    <row r="101" spans="2:12" s="9" customFormat="1" ht="19.899999999999999" customHeight="1">
      <c r="B101" s="108"/>
      <c r="D101" s="109" t="s">
        <v>181</v>
      </c>
      <c r="E101" s="110"/>
      <c r="F101" s="110"/>
      <c r="G101" s="110"/>
      <c r="H101" s="110"/>
      <c r="I101" s="110"/>
      <c r="J101" s="111">
        <f>J192</f>
        <v>0</v>
      </c>
      <c r="L101" s="108"/>
    </row>
    <row r="102" spans="2:12" s="9" customFormat="1" ht="19.899999999999999" customHeight="1">
      <c r="B102" s="108"/>
      <c r="D102" s="109" t="s">
        <v>182</v>
      </c>
      <c r="E102" s="110"/>
      <c r="F102" s="110"/>
      <c r="G102" s="110"/>
      <c r="H102" s="110"/>
      <c r="I102" s="110"/>
      <c r="J102" s="111">
        <f>J209</f>
        <v>0</v>
      </c>
      <c r="L102" s="108"/>
    </row>
    <row r="103" spans="2:12" s="9" customFormat="1" ht="19.899999999999999" customHeight="1">
      <c r="B103" s="108"/>
      <c r="D103" s="109" t="s">
        <v>183</v>
      </c>
      <c r="E103" s="110"/>
      <c r="F103" s="110"/>
      <c r="G103" s="110"/>
      <c r="H103" s="110"/>
      <c r="I103" s="110"/>
      <c r="J103" s="111">
        <f>J221</f>
        <v>0</v>
      </c>
      <c r="L103" s="108"/>
    </row>
    <row r="104" spans="2:12" s="9" customFormat="1" ht="19.899999999999999" customHeight="1">
      <c r="B104" s="108"/>
      <c r="D104" s="109" t="s">
        <v>184</v>
      </c>
      <c r="E104" s="110"/>
      <c r="F104" s="110"/>
      <c r="G104" s="110"/>
      <c r="H104" s="110"/>
      <c r="I104" s="110"/>
      <c r="J104" s="111">
        <f>J227</f>
        <v>0</v>
      </c>
      <c r="L104" s="108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117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35" t="str">
        <f>E7</f>
        <v>MŠ Juárezova - dílčí rekonstrukce objektu</v>
      </c>
      <c r="F114" s="236"/>
      <c r="G114" s="236"/>
      <c r="H114" s="236"/>
      <c r="L114" s="32"/>
    </row>
    <row r="115" spans="2:65" s="1" customFormat="1" ht="12" customHeight="1">
      <c r="B115" s="32"/>
      <c r="C115" s="27" t="s">
        <v>104</v>
      </c>
      <c r="L115" s="32"/>
    </row>
    <row r="116" spans="2:65" s="1" customFormat="1" ht="16.5" customHeight="1">
      <c r="B116" s="32"/>
      <c r="E116" s="197" t="str">
        <f>E9</f>
        <v>02 - BOURACÍ PRÁCE</v>
      </c>
      <c r="F116" s="237"/>
      <c r="G116" s="237"/>
      <c r="H116" s="237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Českomalínská 1037, Praha 6 - Bubeneč</v>
      </c>
      <c r="I118" s="27" t="s">
        <v>22</v>
      </c>
      <c r="J118" s="52" t="str">
        <f>IF(J12="","",J12)</f>
        <v>27. 3. 2026</v>
      </c>
      <c r="L118" s="32"/>
    </row>
    <row r="119" spans="2:65" s="1" customFormat="1" ht="6.95" customHeight="1">
      <c r="B119" s="32"/>
      <c r="L119" s="32"/>
    </row>
    <row r="120" spans="2:65" s="1" customFormat="1" ht="25.7" customHeight="1">
      <c r="B120" s="32"/>
      <c r="C120" s="27" t="s">
        <v>24</v>
      </c>
      <c r="F120" s="25" t="str">
        <f>E15</f>
        <v>MČ Praha 6</v>
      </c>
      <c r="I120" s="27" t="s">
        <v>30</v>
      </c>
      <c r="J120" s="30" t="str">
        <f>E21</f>
        <v>QUADRA PROJECT s.r.o.</v>
      </c>
      <c r="L120" s="32"/>
    </row>
    <row r="121" spans="2:65" s="1" customFormat="1" ht="15.2" customHeight="1">
      <c r="B121" s="32"/>
      <c r="C121" s="27" t="s">
        <v>28</v>
      </c>
      <c r="F121" s="25" t="str">
        <f>IF(E18="","",E18)</f>
        <v>Vyplň údaj</v>
      </c>
      <c r="I121" s="27" t="s">
        <v>33</v>
      </c>
      <c r="J121" s="30" t="str">
        <f>E24</f>
        <v>Vladimír Mrázek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118</v>
      </c>
      <c r="D123" s="114" t="s">
        <v>62</v>
      </c>
      <c r="E123" s="114" t="s">
        <v>58</v>
      </c>
      <c r="F123" s="114" t="s">
        <v>59</v>
      </c>
      <c r="G123" s="114" t="s">
        <v>119</v>
      </c>
      <c r="H123" s="114" t="s">
        <v>120</v>
      </c>
      <c r="I123" s="114" t="s">
        <v>121</v>
      </c>
      <c r="J123" s="114" t="s">
        <v>108</v>
      </c>
      <c r="K123" s="115" t="s">
        <v>122</v>
      </c>
      <c r="L123" s="112"/>
      <c r="M123" s="59" t="s">
        <v>1</v>
      </c>
      <c r="N123" s="60" t="s">
        <v>41</v>
      </c>
      <c r="O123" s="60" t="s">
        <v>123</v>
      </c>
      <c r="P123" s="60" t="s">
        <v>124</v>
      </c>
      <c r="Q123" s="60" t="s">
        <v>125</v>
      </c>
      <c r="R123" s="60" t="s">
        <v>126</v>
      </c>
      <c r="S123" s="60" t="s">
        <v>127</v>
      </c>
      <c r="T123" s="61" t="s">
        <v>128</v>
      </c>
    </row>
    <row r="124" spans="2:65" s="1" customFormat="1" ht="22.9" customHeight="1">
      <c r="B124" s="32"/>
      <c r="C124" s="64" t="s">
        <v>129</v>
      </c>
      <c r="J124" s="116">
        <f>BK124</f>
        <v>0</v>
      </c>
      <c r="L124" s="32"/>
      <c r="M124" s="62"/>
      <c r="N124" s="53"/>
      <c r="O124" s="53"/>
      <c r="P124" s="117">
        <f>P125+P191</f>
        <v>0</v>
      </c>
      <c r="Q124" s="53"/>
      <c r="R124" s="117">
        <f>R125+R191</f>
        <v>0.41116600000000003</v>
      </c>
      <c r="S124" s="53"/>
      <c r="T124" s="118">
        <f>T125+T191</f>
        <v>36.138232609999989</v>
      </c>
      <c r="AT124" s="17" t="s">
        <v>76</v>
      </c>
      <c r="AU124" s="17" t="s">
        <v>110</v>
      </c>
      <c r="BK124" s="119">
        <f>BK125+BK191</f>
        <v>0</v>
      </c>
    </row>
    <row r="125" spans="2:65" s="11" customFormat="1" ht="25.9" customHeight="1">
      <c r="B125" s="120"/>
      <c r="D125" s="121" t="s">
        <v>76</v>
      </c>
      <c r="E125" s="122" t="s">
        <v>185</v>
      </c>
      <c r="F125" s="122" t="s">
        <v>186</v>
      </c>
      <c r="I125" s="123"/>
      <c r="J125" s="124">
        <f>BK125</f>
        <v>0</v>
      </c>
      <c r="L125" s="120"/>
      <c r="M125" s="125"/>
      <c r="P125" s="126">
        <f>P126+P186</f>
        <v>0</v>
      </c>
      <c r="R125" s="126">
        <f>R126+R186</f>
        <v>0</v>
      </c>
      <c r="T125" s="127">
        <f>T126+T186</f>
        <v>34.107977999999989</v>
      </c>
      <c r="AR125" s="121" t="s">
        <v>85</v>
      </c>
      <c r="AT125" s="128" t="s">
        <v>76</v>
      </c>
      <c r="AU125" s="128" t="s">
        <v>77</v>
      </c>
      <c r="AY125" s="121" t="s">
        <v>133</v>
      </c>
      <c r="BK125" s="129">
        <f>BK126+BK186</f>
        <v>0</v>
      </c>
    </row>
    <row r="126" spans="2:65" s="11" customFormat="1" ht="22.9" customHeight="1">
      <c r="B126" s="120"/>
      <c r="D126" s="121" t="s">
        <v>76</v>
      </c>
      <c r="E126" s="130" t="s">
        <v>187</v>
      </c>
      <c r="F126" s="130" t="s">
        <v>188</v>
      </c>
      <c r="I126" s="123"/>
      <c r="J126" s="131">
        <f>BK126</f>
        <v>0</v>
      </c>
      <c r="L126" s="120"/>
      <c r="M126" s="125"/>
      <c r="P126" s="126">
        <f>SUM(P127:P185)</f>
        <v>0</v>
      </c>
      <c r="R126" s="126">
        <f>SUM(R127:R185)</f>
        <v>0</v>
      </c>
      <c r="T126" s="127">
        <f>SUM(T127:T185)</f>
        <v>34.107977999999989</v>
      </c>
      <c r="AR126" s="121" t="s">
        <v>85</v>
      </c>
      <c r="AT126" s="128" t="s">
        <v>76</v>
      </c>
      <c r="AU126" s="128" t="s">
        <v>85</v>
      </c>
      <c r="AY126" s="121" t="s">
        <v>133</v>
      </c>
      <c r="BK126" s="129">
        <f>SUM(BK127:BK185)</f>
        <v>0</v>
      </c>
    </row>
    <row r="127" spans="2:65" s="1" customFormat="1" ht="21.75" customHeight="1">
      <c r="B127" s="32"/>
      <c r="C127" s="132" t="s">
        <v>85</v>
      </c>
      <c r="D127" s="132" t="s">
        <v>136</v>
      </c>
      <c r="E127" s="133" t="s">
        <v>189</v>
      </c>
      <c r="F127" s="134" t="s">
        <v>190</v>
      </c>
      <c r="G127" s="135" t="s">
        <v>139</v>
      </c>
      <c r="H127" s="136">
        <v>1</v>
      </c>
      <c r="I127" s="137"/>
      <c r="J127" s="138">
        <f>ROUND(I127*H127,2)</f>
        <v>0</v>
      </c>
      <c r="K127" s="134" t="s">
        <v>1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3.5000000000000003E-2</v>
      </c>
      <c r="T127" s="142">
        <f>S127*H127</f>
        <v>3.5000000000000003E-2</v>
      </c>
      <c r="AR127" s="143" t="s">
        <v>152</v>
      </c>
      <c r="AT127" s="143" t="s">
        <v>136</v>
      </c>
      <c r="AU127" s="143" t="s">
        <v>87</v>
      </c>
      <c r="AY127" s="17" t="s">
        <v>133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152</v>
      </c>
      <c r="BM127" s="143" t="s">
        <v>191</v>
      </c>
    </row>
    <row r="128" spans="2:65" s="1" customFormat="1" ht="16.5" customHeight="1">
      <c r="B128" s="32"/>
      <c r="C128" s="132" t="s">
        <v>87</v>
      </c>
      <c r="D128" s="132" t="s">
        <v>136</v>
      </c>
      <c r="E128" s="133" t="s">
        <v>192</v>
      </c>
      <c r="F128" s="134" t="s">
        <v>193</v>
      </c>
      <c r="G128" s="135" t="s">
        <v>139</v>
      </c>
      <c r="H128" s="136">
        <v>1</v>
      </c>
      <c r="I128" s="137"/>
      <c r="J128" s="138">
        <f>ROUND(I128*H128,2)</f>
        <v>0</v>
      </c>
      <c r="K128" s="134" t="s">
        <v>1</v>
      </c>
      <c r="L128" s="32"/>
      <c r="M128" s="139" t="s">
        <v>1</v>
      </c>
      <c r="N128" s="140" t="s">
        <v>42</v>
      </c>
      <c r="P128" s="141">
        <f>O128*H128</f>
        <v>0</v>
      </c>
      <c r="Q128" s="141">
        <v>0</v>
      </c>
      <c r="R128" s="141">
        <f>Q128*H128</f>
        <v>0</v>
      </c>
      <c r="S128" s="141">
        <v>3.5000000000000003E-2</v>
      </c>
      <c r="T128" s="142">
        <f>S128*H128</f>
        <v>3.5000000000000003E-2</v>
      </c>
      <c r="AR128" s="143" t="s">
        <v>152</v>
      </c>
      <c r="AT128" s="143" t="s">
        <v>136</v>
      </c>
      <c r="AU128" s="143" t="s">
        <v>87</v>
      </c>
      <c r="AY128" s="17" t="s">
        <v>133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85</v>
      </c>
      <c r="BK128" s="144">
        <f>ROUND(I128*H128,2)</f>
        <v>0</v>
      </c>
      <c r="BL128" s="17" t="s">
        <v>152</v>
      </c>
      <c r="BM128" s="143" t="s">
        <v>194</v>
      </c>
    </row>
    <row r="129" spans="2:65" s="1" customFormat="1" ht="16.5" customHeight="1">
      <c r="B129" s="32"/>
      <c r="C129" s="132" t="s">
        <v>148</v>
      </c>
      <c r="D129" s="132" t="s">
        <v>136</v>
      </c>
      <c r="E129" s="133" t="s">
        <v>195</v>
      </c>
      <c r="F129" s="134" t="s">
        <v>196</v>
      </c>
      <c r="G129" s="135" t="s">
        <v>197</v>
      </c>
      <c r="H129" s="136">
        <v>85.4</v>
      </c>
      <c r="I129" s="137"/>
      <c r="J129" s="138">
        <f>ROUND(I129*H129,2)</f>
        <v>0</v>
      </c>
      <c r="K129" s="134" t="s">
        <v>198</v>
      </c>
      <c r="L129" s="32"/>
      <c r="M129" s="139" t="s">
        <v>1</v>
      </c>
      <c r="N129" s="140" t="s">
        <v>42</v>
      </c>
      <c r="P129" s="141">
        <f>O129*H129</f>
        <v>0</v>
      </c>
      <c r="Q129" s="141">
        <v>0</v>
      </c>
      <c r="R129" s="141">
        <f>Q129*H129</f>
        <v>0</v>
      </c>
      <c r="S129" s="141">
        <v>3.5000000000000003E-2</v>
      </c>
      <c r="T129" s="142">
        <f>S129*H129</f>
        <v>2.9890000000000003</v>
      </c>
      <c r="AR129" s="143" t="s">
        <v>152</v>
      </c>
      <c r="AT129" s="143" t="s">
        <v>136</v>
      </c>
      <c r="AU129" s="143" t="s">
        <v>87</v>
      </c>
      <c r="AY129" s="17" t="s">
        <v>133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85</v>
      </c>
      <c r="BK129" s="144">
        <f>ROUND(I129*H129,2)</f>
        <v>0</v>
      </c>
      <c r="BL129" s="17" t="s">
        <v>152</v>
      </c>
      <c r="BM129" s="143" t="s">
        <v>199</v>
      </c>
    </row>
    <row r="130" spans="2:65" s="12" customFormat="1" ht="11.25">
      <c r="B130" s="154"/>
      <c r="D130" s="145" t="s">
        <v>200</v>
      </c>
      <c r="E130" s="155" t="s">
        <v>1</v>
      </c>
      <c r="F130" s="156" t="s">
        <v>201</v>
      </c>
      <c r="H130" s="157">
        <v>18.2</v>
      </c>
      <c r="I130" s="158"/>
      <c r="L130" s="154"/>
      <c r="M130" s="159"/>
      <c r="T130" s="160"/>
      <c r="AT130" s="155" t="s">
        <v>200</v>
      </c>
      <c r="AU130" s="155" t="s">
        <v>87</v>
      </c>
      <c r="AV130" s="12" t="s">
        <v>87</v>
      </c>
      <c r="AW130" s="12" t="s">
        <v>32</v>
      </c>
      <c r="AX130" s="12" t="s">
        <v>77</v>
      </c>
      <c r="AY130" s="155" t="s">
        <v>133</v>
      </c>
    </row>
    <row r="131" spans="2:65" s="12" customFormat="1" ht="11.25">
      <c r="B131" s="154"/>
      <c r="D131" s="145" t="s">
        <v>200</v>
      </c>
      <c r="E131" s="155" t="s">
        <v>1</v>
      </c>
      <c r="F131" s="156" t="s">
        <v>202</v>
      </c>
      <c r="H131" s="157">
        <v>36</v>
      </c>
      <c r="I131" s="158"/>
      <c r="L131" s="154"/>
      <c r="M131" s="159"/>
      <c r="T131" s="160"/>
      <c r="AT131" s="155" t="s">
        <v>200</v>
      </c>
      <c r="AU131" s="155" t="s">
        <v>87</v>
      </c>
      <c r="AV131" s="12" t="s">
        <v>87</v>
      </c>
      <c r="AW131" s="12" t="s">
        <v>32</v>
      </c>
      <c r="AX131" s="12" t="s">
        <v>77</v>
      </c>
      <c r="AY131" s="155" t="s">
        <v>133</v>
      </c>
    </row>
    <row r="132" spans="2:65" s="12" customFormat="1" ht="11.25">
      <c r="B132" s="154"/>
      <c r="D132" s="145" t="s">
        <v>200</v>
      </c>
      <c r="E132" s="155" t="s">
        <v>1</v>
      </c>
      <c r="F132" s="156" t="s">
        <v>203</v>
      </c>
      <c r="H132" s="157">
        <v>31.2</v>
      </c>
      <c r="I132" s="158"/>
      <c r="L132" s="154"/>
      <c r="M132" s="159"/>
      <c r="T132" s="160"/>
      <c r="AT132" s="155" t="s">
        <v>200</v>
      </c>
      <c r="AU132" s="155" t="s">
        <v>87</v>
      </c>
      <c r="AV132" s="12" t="s">
        <v>87</v>
      </c>
      <c r="AW132" s="12" t="s">
        <v>32</v>
      </c>
      <c r="AX132" s="12" t="s">
        <v>77</v>
      </c>
      <c r="AY132" s="155" t="s">
        <v>133</v>
      </c>
    </row>
    <row r="133" spans="2:65" s="13" customFormat="1" ht="11.25">
      <c r="B133" s="161"/>
      <c r="D133" s="145" t="s">
        <v>200</v>
      </c>
      <c r="E133" s="162" t="s">
        <v>1</v>
      </c>
      <c r="F133" s="163" t="s">
        <v>204</v>
      </c>
      <c r="H133" s="164">
        <v>85.4</v>
      </c>
      <c r="I133" s="165"/>
      <c r="L133" s="161"/>
      <c r="M133" s="166"/>
      <c r="T133" s="167"/>
      <c r="AT133" s="162" t="s">
        <v>200</v>
      </c>
      <c r="AU133" s="162" t="s">
        <v>87</v>
      </c>
      <c r="AV133" s="13" t="s">
        <v>152</v>
      </c>
      <c r="AW133" s="13" t="s">
        <v>32</v>
      </c>
      <c r="AX133" s="13" t="s">
        <v>85</v>
      </c>
      <c r="AY133" s="162" t="s">
        <v>133</v>
      </c>
    </row>
    <row r="134" spans="2:65" s="1" customFormat="1" ht="24.2" customHeight="1">
      <c r="B134" s="32"/>
      <c r="C134" s="132" t="s">
        <v>152</v>
      </c>
      <c r="D134" s="132" t="s">
        <v>136</v>
      </c>
      <c r="E134" s="133" t="s">
        <v>205</v>
      </c>
      <c r="F134" s="134" t="s">
        <v>206</v>
      </c>
      <c r="G134" s="135" t="s">
        <v>197</v>
      </c>
      <c r="H134" s="136">
        <v>221.142</v>
      </c>
      <c r="I134" s="137"/>
      <c r="J134" s="138">
        <f>ROUND(I134*H134,2)</f>
        <v>0</v>
      </c>
      <c r="K134" s="134" t="s">
        <v>198</v>
      </c>
      <c r="L134" s="32"/>
      <c r="M134" s="139" t="s">
        <v>1</v>
      </c>
      <c r="N134" s="140" t="s">
        <v>42</v>
      </c>
      <c r="P134" s="141">
        <f>O134*H134</f>
        <v>0</v>
      </c>
      <c r="Q134" s="141">
        <v>0</v>
      </c>
      <c r="R134" s="141">
        <f>Q134*H134</f>
        <v>0</v>
      </c>
      <c r="S134" s="141">
        <v>5.0999999999999997E-2</v>
      </c>
      <c r="T134" s="142">
        <f>S134*H134</f>
        <v>11.278241999999999</v>
      </c>
      <c r="AR134" s="143" t="s">
        <v>152</v>
      </c>
      <c r="AT134" s="143" t="s">
        <v>136</v>
      </c>
      <c r="AU134" s="143" t="s">
        <v>87</v>
      </c>
      <c r="AY134" s="17" t="s">
        <v>133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152</v>
      </c>
      <c r="BM134" s="143" t="s">
        <v>207</v>
      </c>
    </row>
    <row r="135" spans="2:65" s="12" customFormat="1" ht="11.25">
      <c r="B135" s="154"/>
      <c r="D135" s="145" t="s">
        <v>200</v>
      </c>
      <c r="E135" s="155" t="s">
        <v>1</v>
      </c>
      <c r="F135" s="156" t="s">
        <v>208</v>
      </c>
      <c r="H135" s="157">
        <v>221.142</v>
      </c>
      <c r="I135" s="158"/>
      <c r="L135" s="154"/>
      <c r="M135" s="159"/>
      <c r="T135" s="160"/>
      <c r="AT135" s="155" t="s">
        <v>200</v>
      </c>
      <c r="AU135" s="155" t="s">
        <v>87</v>
      </c>
      <c r="AV135" s="12" t="s">
        <v>87</v>
      </c>
      <c r="AW135" s="12" t="s">
        <v>32</v>
      </c>
      <c r="AX135" s="12" t="s">
        <v>85</v>
      </c>
      <c r="AY135" s="155" t="s">
        <v>133</v>
      </c>
    </row>
    <row r="136" spans="2:65" s="1" customFormat="1" ht="16.5" customHeight="1">
      <c r="B136" s="32"/>
      <c r="C136" s="132" t="s">
        <v>132</v>
      </c>
      <c r="D136" s="132" t="s">
        <v>136</v>
      </c>
      <c r="E136" s="133" t="s">
        <v>209</v>
      </c>
      <c r="F136" s="134" t="s">
        <v>210</v>
      </c>
      <c r="G136" s="135" t="s">
        <v>211</v>
      </c>
      <c r="H136" s="136">
        <v>30.79</v>
      </c>
      <c r="I136" s="137"/>
      <c r="J136" s="138">
        <f>ROUND(I136*H136,2)</f>
        <v>0</v>
      </c>
      <c r="K136" s="134" t="s">
        <v>1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5.1999999999999998E-2</v>
      </c>
      <c r="T136" s="142">
        <f>S136*H136</f>
        <v>1.6010799999999998</v>
      </c>
      <c r="AR136" s="143" t="s">
        <v>152</v>
      </c>
      <c r="AT136" s="143" t="s">
        <v>136</v>
      </c>
      <c r="AU136" s="143" t="s">
        <v>87</v>
      </c>
      <c r="AY136" s="17" t="s">
        <v>133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152</v>
      </c>
      <c r="BM136" s="143" t="s">
        <v>212</v>
      </c>
    </row>
    <row r="137" spans="2:65" s="12" customFormat="1" ht="11.25">
      <c r="B137" s="154"/>
      <c r="D137" s="145" t="s">
        <v>200</v>
      </c>
      <c r="E137" s="155" t="s">
        <v>1</v>
      </c>
      <c r="F137" s="156" t="s">
        <v>213</v>
      </c>
      <c r="H137" s="157">
        <v>8.85</v>
      </c>
      <c r="I137" s="158"/>
      <c r="L137" s="154"/>
      <c r="M137" s="159"/>
      <c r="T137" s="160"/>
      <c r="AT137" s="155" t="s">
        <v>200</v>
      </c>
      <c r="AU137" s="155" t="s">
        <v>87</v>
      </c>
      <c r="AV137" s="12" t="s">
        <v>87</v>
      </c>
      <c r="AW137" s="12" t="s">
        <v>32</v>
      </c>
      <c r="AX137" s="12" t="s">
        <v>77</v>
      </c>
      <c r="AY137" s="155" t="s">
        <v>133</v>
      </c>
    </row>
    <row r="138" spans="2:65" s="12" customFormat="1" ht="11.25">
      <c r="B138" s="154"/>
      <c r="D138" s="145" t="s">
        <v>200</v>
      </c>
      <c r="E138" s="155" t="s">
        <v>1</v>
      </c>
      <c r="F138" s="156" t="s">
        <v>214</v>
      </c>
      <c r="H138" s="157">
        <v>13.24</v>
      </c>
      <c r="I138" s="158"/>
      <c r="L138" s="154"/>
      <c r="M138" s="159"/>
      <c r="T138" s="160"/>
      <c r="AT138" s="155" t="s">
        <v>200</v>
      </c>
      <c r="AU138" s="155" t="s">
        <v>87</v>
      </c>
      <c r="AV138" s="12" t="s">
        <v>87</v>
      </c>
      <c r="AW138" s="12" t="s">
        <v>32</v>
      </c>
      <c r="AX138" s="12" t="s">
        <v>77</v>
      </c>
      <c r="AY138" s="155" t="s">
        <v>133</v>
      </c>
    </row>
    <row r="139" spans="2:65" s="12" customFormat="1" ht="11.25">
      <c r="B139" s="154"/>
      <c r="D139" s="145" t="s">
        <v>200</v>
      </c>
      <c r="E139" s="155" t="s">
        <v>1</v>
      </c>
      <c r="F139" s="156" t="s">
        <v>215</v>
      </c>
      <c r="H139" s="157">
        <v>8.6999999999999993</v>
      </c>
      <c r="I139" s="158"/>
      <c r="L139" s="154"/>
      <c r="M139" s="159"/>
      <c r="T139" s="160"/>
      <c r="AT139" s="155" t="s">
        <v>200</v>
      </c>
      <c r="AU139" s="155" t="s">
        <v>87</v>
      </c>
      <c r="AV139" s="12" t="s">
        <v>87</v>
      </c>
      <c r="AW139" s="12" t="s">
        <v>32</v>
      </c>
      <c r="AX139" s="12" t="s">
        <v>77</v>
      </c>
      <c r="AY139" s="155" t="s">
        <v>133</v>
      </c>
    </row>
    <row r="140" spans="2:65" s="13" customFormat="1" ht="11.25">
      <c r="B140" s="161"/>
      <c r="D140" s="145" t="s">
        <v>200</v>
      </c>
      <c r="E140" s="162" t="s">
        <v>1</v>
      </c>
      <c r="F140" s="163" t="s">
        <v>204</v>
      </c>
      <c r="H140" s="164">
        <v>30.79</v>
      </c>
      <c r="I140" s="165"/>
      <c r="L140" s="161"/>
      <c r="M140" s="166"/>
      <c r="T140" s="167"/>
      <c r="AT140" s="162" t="s">
        <v>200</v>
      </c>
      <c r="AU140" s="162" t="s">
        <v>87</v>
      </c>
      <c r="AV140" s="13" t="s">
        <v>152</v>
      </c>
      <c r="AW140" s="13" t="s">
        <v>32</v>
      </c>
      <c r="AX140" s="13" t="s">
        <v>85</v>
      </c>
      <c r="AY140" s="162" t="s">
        <v>133</v>
      </c>
    </row>
    <row r="141" spans="2:65" s="1" customFormat="1" ht="16.5" customHeight="1">
      <c r="B141" s="32"/>
      <c r="C141" s="132" t="s">
        <v>162</v>
      </c>
      <c r="D141" s="132" t="s">
        <v>136</v>
      </c>
      <c r="E141" s="133" t="s">
        <v>216</v>
      </c>
      <c r="F141" s="134" t="s">
        <v>217</v>
      </c>
      <c r="G141" s="135" t="s">
        <v>197</v>
      </c>
      <c r="H141" s="136">
        <v>221.142</v>
      </c>
      <c r="I141" s="137"/>
      <c r="J141" s="138">
        <f>ROUND(I141*H141,2)</f>
        <v>0</v>
      </c>
      <c r="K141" s="134" t="s">
        <v>198</v>
      </c>
      <c r="L141" s="32"/>
      <c r="M141" s="139" t="s">
        <v>1</v>
      </c>
      <c r="N141" s="140" t="s">
        <v>42</v>
      </c>
      <c r="P141" s="141">
        <f>O141*H141</f>
        <v>0</v>
      </c>
      <c r="Q141" s="141">
        <v>0</v>
      </c>
      <c r="R141" s="141">
        <f>Q141*H141</f>
        <v>0</v>
      </c>
      <c r="S141" s="141">
        <v>6.8000000000000005E-2</v>
      </c>
      <c r="T141" s="142">
        <f>S141*H141</f>
        <v>15.037656</v>
      </c>
      <c r="AR141" s="143" t="s">
        <v>152</v>
      </c>
      <c r="AT141" s="143" t="s">
        <v>136</v>
      </c>
      <c r="AU141" s="143" t="s">
        <v>87</v>
      </c>
      <c r="AY141" s="17" t="s">
        <v>133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85</v>
      </c>
      <c r="BK141" s="144">
        <f>ROUND(I141*H141,2)</f>
        <v>0</v>
      </c>
      <c r="BL141" s="17" t="s">
        <v>152</v>
      </c>
      <c r="BM141" s="143" t="s">
        <v>218</v>
      </c>
    </row>
    <row r="142" spans="2:65" s="14" customFormat="1" ht="11.25">
      <c r="B142" s="168"/>
      <c r="D142" s="145" t="s">
        <v>200</v>
      </c>
      <c r="E142" s="169" t="s">
        <v>1</v>
      </c>
      <c r="F142" s="170" t="s">
        <v>219</v>
      </c>
      <c r="H142" s="169" t="s">
        <v>1</v>
      </c>
      <c r="I142" s="171"/>
      <c r="L142" s="168"/>
      <c r="M142" s="172"/>
      <c r="T142" s="173"/>
      <c r="AT142" s="169" t="s">
        <v>200</v>
      </c>
      <c r="AU142" s="169" t="s">
        <v>87</v>
      </c>
      <c r="AV142" s="14" t="s">
        <v>85</v>
      </c>
      <c r="AW142" s="14" t="s">
        <v>32</v>
      </c>
      <c r="AX142" s="14" t="s">
        <v>77</v>
      </c>
      <c r="AY142" s="169" t="s">
        <v>133</v>
      </c>
    </row>
    <row r="143" spans="2:65" s="12" customFormat="1" ht="11.25">
      <c r="B143" s="154"/>
      <c r="D143" s="145" t="s">
        <v>200</v>
      </c>
      <c r="E143" s="155" t="s">
        <v>1</v>
      </c>
      <c r="F143" s="156" t="s">
        <v>220</v>
      </c>
      <c r="H143" s="157">
        <v>4.68</v>
      </c>
      <c r="I143" s="158"/>
      <c r="L143" s="154"/>
      <c r="M143" s="159"/>
      <c r="T143" s="160"/>
      <c r="AT143" s="155" t="s">
        <v>200</v>
      </c>
      <c r="AU143" s="155" t="s">
        <v>87</v>
      </c>
      <c r="AV143" s="12" t="s">
        <v>87</v>
      </c>
      <c r="AW143" s="12" t="s">
        <v>32</v>
      </c>
      <c r="AX143" s="12" t="s">
        <v>77</v>
      </c>
      <c r="AY143" s="155" t="s">
        <v>133</v>
      </c>
    </row>
    <row r="144" spans="2:65" s="12" customFormat="1" ht="11.25">
      <c r="B144" s="154"/>
      <c r="D144" s="145" t="s">
        <v>200</v>
      </c>
      <c r="E144" s="155" t="s">
        <v>1</v>
      </c>
      <c r="F144" s="156" t="s">
        <v>221</v>
      </c>
      <c r="H144" s="157">
        <v>4.5599999999999996</v>
      </c>
      <c r="I144" s="158"/>
      <c r="L144" s="154"/>
      <c r="M144" s="159"/>
      <c r="T144" s="160"/>
      <c r="AT144" s="155" t="s">
        <v>200</v>
      </c>
      <c r="AU144" s="155" t="s">
        <v>87</v>
      </c>
      <c r="AV144" s="12" t="s">
        <v>87</v>
      </c>
      <c r="AW144" s="12" t="s">
        <v>32</v>
      </c>
      <c r="AX144" s="12" t="s">
        <v>77</v>
      </c>
      <c r="AY144" s="155" t="s">
        <v>133</v>
      </c>
    </row>
    <row r="145" spans="2:51" s="12" customFormat="1" ht="11.25">
      <c r="B145" s="154"/>
      <c r="D145" s="145" t="s">
        <v>200</v>
      </c>
      <c r="E145" s="155" t="s">
        <v>1</v>
      </c>
      <c r="F145" s="156" t="s">
        <v>222</v>
      </c>
      <c r="H145" s="157">
        <v>12.48</v>
      </c>
      <c r="I145" s="158"/>
      <c r="L145" s="154"/>
      <c r="M145" s="159"/>
      <c r="T145" s="160"/>
      <c r="AT145" s="155" t="s">
        <v>200</v>
      </c>
      <c r="AU145" s="155" t="s">
        <v>87</v>
      </c>
      <c r="AV145" s="12" t="s">
        <v>87</v>
      </c>
      <c r="AW145" s="12" t="s">
        <v>32</v>
      </c>
      <c r="AX145" s="12" t="s">
        <v>77</v>
      </c>
      <c r="AY145" s="155" t="s">
        <v>133</v>
      </c>
    </row>
    <row r="146" spans="2:51" s="12" customFormat="1" ht="11.25">
      <c r="B146" s="154"/>
      <c r="D146" s="145" t="s">
        <v>200</v>
      </c>
      <c r="E146" s="155" t="s">
        <v>1</v>
      </c>
      <c r="F146" s="156" t="s">
        <v>223</v>
      </c>
      <c r="H146" s="157">
        <v>0.52200000000000002</v>
      </c>
      <c r="I146" s="158"/>
      <c r="L146" s="154"/>
      <c r="M146" s="159"/>
      <c r="T146" s="160"/>
      <c r="AT146" s="155" t="s">
        <v>200</v>
      </c>
      <c r="AU146" s="155" t="s">
        <v>87</v>
      </c>
      <c r="AV146" s="12" t="s">
        <v>87</v>
      </c>
      <c r="AW146" s="12" t="s">
        <v>32</v>
      </c>
      <c r="AX146" s="12" t="s">
        <v>77</v>
      </c>
      <c r="AY146" s="155" t="s">
        <v>133</v>
      </c>
    </row>
    <row r="147" spans="2:51" s="12" customFormat="1" ht="11.25">
      <c r="B147" s="154"/>
      <c r="D147" s="145" t="s">
        <v>200</v>
      </c>
      <c r="E147" s="155" t="s">
        <v>1</v>
      </c>
      <c r="F147" s="156" t="s">
        <v>224</v>
      </c>
      <c r="H147" s="157">
        <v>13.26</v>
      </c>
      <c r="I147" s="158"/>
      <c r="L147" s="154"/>
      <c r="M147" s="159"/>
      <c r="T147" s="160"/>
      <c r="AT147" s="155" t="s">
        <v>200</v>
      </c>
      <c r="AU147" s="155" t="s">
        <v>87</v>
      </c>
      <c r="AV147" s="12" t="s">
        <v>87</v>
      </c>
      <c r="AW147" s="12" t="s">
        <v>32</v>
      </c>
      <c r="AX147" s="12" t="s">
        <v>77</v>
      </c>
      <c r="AY147" s="155" t="s">
        <v>133</v>
      </c>
    </row>
    <row r="148" spans="2:51" s="12" customFormat="1" ht="11.25">
      <c r="B148" s="154"/>
      <c r="D148" s="145" t="s">
        <v>200</v>
      </c>
      <c r="E148" s="155" t="s">
        <v>1</v>
      </c>
      <c r="F148" s="156" t="s">
        <v>225</v>
      </c>
      <c r="H148" s="157">
        <v>6.6</v>
      </c>
      <c r="I148" s="158"/>
      <c r="L148" s="154"/>
      <c r="M148" s="159"/>
      <c r="T148" s="160"/>
      <c r="AT148" s="155" t="s">
        <v>200</v>
      </c>
      <c r="AU148" s="155" t="s">
        <v>87</v>
      </c>
      <c r="AV148" s="12" t="s">
        <v>87</v>
      </c>
      <c r="AW148" s="12" t="s">
        <v>32</v>
      </c>
      <c r="AX148" s="12" t="s">
        <v>77</v>
      </c>
      <c r="AY148" s="155" t="s">
        <v>133</v>
      </c>
    </row>
    <row r="149" spans="2:51" s="12" customFormat="1" ht="11.25">
      <c r="B149" s="154"/>
      <c r="D149" s="145" t="s">
        <v>200</v>
      </c>
      <c r="E149" s="155" t="s">
        <v>1</v>
      </c>
      <c r="F149" s="156" t="s">
        <v>226</v>
      </c>
      <c r="H149" s="157">
        <v>4.71</v>
      </c>
      <c r="I149" s="158"/>
      <c r="L149" s="154"/>
      <c r="M149" s="159"/>
      <c r="T149" s="160"/>
      <c r="AT149" s="155" t="s">
        <v>200</v>
      </c>
      <c r="AU149" s="155" t="s">
        <v>87</v>
      </c>
      <c r="AV149" s="12" t="s">
        <v>87</v>
      </c>
      <c r="AW149" s="12" t="s">
        <v>32</v>
      </c>
      <c r="AX149" s="12" t="s">
        <v>77</v>
      </c>
      <c r="AY149" s="155" t="s">
        <v>133</v>
      </c>
    </row>
    <row r="150" spans="2:51" s="14" customFormat="1" ht="11.25">
      <c r="B150" s="168"/>
      <c r="D150" s="145" t="s">
        <v>200</v>
      </c>
      <c r="E150" s="169" t="s">
        <v>1</v>
      </c>
      <c r="F150" s="170" t="s">
        <v>227</v>
      </c>
      <c r="H150" s="169" t="s">
        <v>1</v>
      </c>
      <c r="I150" s="171"/>
      <c r="L150" s="168"/>
      <c r="M150" s="172"/>
      <c r="T150" s="173"/>
      <c r="AT150" s="169" t="s">
        <v>200</v>
      </c>
      <c r="AU150" s="169" t="s">
        <v>87</v>
      </c>
      <c r="AV150" s="14" t="s">
        <v>85</v>
      </c>
      <c r="AW150" s="14" t="s">
        <v>32</v>
      </c>
      <c r="AX150" s="14" t="s">
        <v>77</v>
      </c>
      <c r="AY150" s="169" t="s">
        <v>133</v>
      </c>
    </row>
    <row r="151" spans="2:51" s="12" customFormat="1" ht="11.25">
      <c r="B151" s="154"/>
      <c r="D151" s="145" t="s">
        <v>200</v>
      </c>
      <c r="E151" s="155" t="s">
        <v>1</v>
      </c>
      <c r="F151" s="156" t="s">
        <v>228</v>
      </c>
      <c r="H151" s="157">
        <v>12.39</v>
      </c>
      <c r="I151" s="158"/>
      <c r="L151" s="154"/>
      <c r="M151" s="159"/>
      <c r="T151" s="160"/>
      <c r="AT151" s="155" t="s">
        <v>200</v>
      </c>
      <c r="AU151" s="155" t="s">
        <v>87</v>
      </c>
      <c r="AV151" s="12" t="s">
        <v>87</v>
      </c>
      <c r="AW151" s="12" t="s">
        <v>32</v>
      </c>
      <c r="AX151" s="12" t="s">
        <v>77</v>
      </c>
      <c r="AY151" s="155" t="s">
        <v>133</v>
      </c>
    </row>
    <row r="152" spans="2:51" s="12" customFormat="1" ht="11.25">
      <c r="B152" s="154"/>
      <c r="D152" s="145" t="s">
        <v>200</v>
      </c>
      <c r="E152" s="155" t="s">
        <v>1</v>
      </c>
      <c r="F152" s="156" t="s">
        <v>229</v>
      </c>
      <c r="H152" s="157">
        <v>15.07</v>
      </c>
      <c r="I152" s="158"/>
      <c r="L152" s="154"/>
      <c r="M152" s="159"/>
      <c r="T152" s="160"/>
      <c r="AT152" s="155" t="s">
        <v>200</v>
      </c>
      <c r="AU152" s="155" t="s">
        <v>87</v>
      </c>
      <c r="AV152" s="12" t="s">
        <v>87</v>
      </c>
      <c r="AW152" s="12" t="s">
        <v>32</v>
      </c>
      <c r="AX152" s="12" t="s">
        <v>77</v>
      </c>
      <c r="AY152" s="155" t="s">
        <v>133</v>
      </c>
    </row>
    <row r="153" spans="2:51" s="12" customFormat="1" ht="11.25">
      <c r="B153" s="154"/>
      <c r="D153" s="145" t="s">
        <v>200</v>
      </c>
      <c r="E153" s="155" t="s">
        <v>1</v>
      </c>
      <c r="F153" s="156" t="s">
        <v>230</v>
      </c>
      <c r="H153" s="157">
        <v>14.72</v>
      </c>
      <c r="I153" s="158"/>
      <c r="L153" s="154"/>
      <c r="M153" s="159"/>
      <c r="T153" s="160"/>
      <c r="AT153" s="155" t="s">
        <v>200</v>
      </c>
      <c r="AU153" s="155" t="s">
        <v>87</v>
      </c>
      <c r="AV153" s="12" t="s">
        <v>87</v>
      </c>
      <c r="AW153" s="12" t="s">
        <v>32</v>
      </c>
      <c r="AX153" s="12" t="s">
        <v>77</v>
      </c>
      <c r="AY153" s="155" t="s">
        <v>133</v>
      </c>
    </row>
    <row r="154" spans="2:51" s="12" customFormat="1" ht="11.25">
      <c r="B154" s="154"/>
      <c r="D154" s="145" t="s">
        <v>200</v>
      </c>
      <c r="E154" s="155" t="s">
        <v>1</v>
      </c>
      <c r="F154" s="156" t="s">
        <v>231</v>
      </c>
      <c r="H154" s="157">
        <v>19.71</v>
      </c>
      <c r="I154" s="158"/>
      <c r="L154" s="154"/>
      <c r="M154" s="159"/>
      <c r="T154" s="160"/>
      <c r="AT154" s="155" t="s">
        <v>200</v>
      </c>
      <c r="AU154" s="155" t="s">
        <v>87</v>
      </c>
      <c r="AV154" s="12" t="s">
        <v>87</v>
      </c>
      <c r="AW154" s="12" t="s">
        <v>32</v>
      </c>
      <c r="AX154" s="12" t="s">
        <v>77</v>
      </c>
      <c r="AY154" s="155" t="s">
        <v>133</v>
      </c>
    </row>
    <row r="155" spans="2:51" s="12" customFormat="1" ht="11.25">
      <c r="B155" s="154"/>
      <c r="D155" s="145" t="s">
        <v>200</v>
      </c>
      <c r="E155" s="155" t="s">
        <v>1</v>
      </c>
      <c r="F155" s="156" t="s">
        <v>232</v>
      </c>
      <c r="H155" s="157">
        <v>15.55</v>
      </c>
      <c r="I155" s="158"/>
      <c r="L155" s="154"/>
      <c r="M155" s="159"/>
      <c r="T155" s="160"/>
      <c r="AT155" s="155" t="s">
        <v>200</v>
      </c>
      <c r="AU155" s="155" t="s">
        <v>87</v>
      </c>
      <c r="AV155" s="12" t="s">
        <v>87</v>
      </c>
      <c r="AW155" s="12" t="s">
        <v>32</v>
      </c>
      <c r="AX155" s="12" t="s">
        <v>77</v>
      </c>
      <c r="AY155" s="155" t="s">
        <v>133</v>
      </c>
    </row>
    <row r="156" spans="2:51" s="12" customFormat="1" ht="11.25">
      <c r="B156" s="154"/>
      <c r="D156" s="145" t="s">
        <v>200</v>
      </c>
      <c r="E156" s="155" t="s">
        <v>1</v>
      </c>
      <c r="F156" s="156" t="s">
        <v>233</v>
      </c>
      <c r="H156" s="157">
        <v>16.350000000000001</v>
      </c>
      <c r="I156" s="158"/>
      <c r="L156" s="154"/>
      <c r="M156" s="159"/>
      <c r="T156" s="160"/>
      <c r="AT156" s="155" t="s">
        <v>200</v>
      </c>
      <c r="AU156" s="155" t="s">
        <v>87</v>
      </c>
      <c r="AV156" s="12" t="s">
        <v>87</v>
      </c>
      <c r="AW156" s="12" t="s">
        <v>32</v>
      </c>
      <c r="AX156" s="12" t="s">
        <v>77</v>
      </c>
      <c r="AY156" s="155" t="s">
        <v>133</v>
      </c>
    </row>
    <row r="157" spans="2:51" s="14" customFormat="1" ht="11.25">
      <c r="B157" s="168"/>
      <c r="D157" s="145" t="s">
        <v>200</v>
      </c>
      <c r="E157" s="169" t="s">
        <v>1</v>
      </c>
      <c r="F157" s="170" t="s">
        <v>234</v>
      </c>
      <c r="H157" s="169" t="s">
        <v>1</v>
      </c>
      <c r="I157" s="171"/>
      <c r="L157" s="168"/>
      <c r="M157" s="172"/>
      <c r="T157" s="173"/>
      <c r="AT157" s="169" t="s">
        <v>200</v>
      </c>
      <c r="AU157" s="169" t="s">
        <v>87</v>
      </c>
      <c r="AV157" s="14" t="s">
        <v>85</v>
      </c>
      <c r="AW157" s="14" t="s">
        <v>32</v>
      </c>
      <c r="AX157" s="14" t="s">
        <v>77</v>
      </c>
      <c r="AY157" s="169" t="s">
        <v>133</v>
      </c>
    </row>
    <row r="158" spans="2:51" s="12" customFormat="1" ht="11.25">
      <c r="B158" s="154"/>
      <c r="D158" s="145" t="s">
        <v>200</v>
      </c>
      <c r="E158" s="155" t="s">
        <v>1</v>
      </c>
      <c r="F158" s="156" t="s">
        <v>235</v>
      </c>
      <c r="H158" s="157">
        <v>12.39</v>
      </c>
      <c r="I158" s="158"/>
      <c r="L158" s="154"/>
      <c r="M158" s="159"/>
      <c r="T158" s="160"/>
      <c r="AT158" s="155" t="s">
        <v>200</v>
      </c>
      <c r="AU158" s="155" t="s">
        <v>87</v>
      </c>
      <c r="AV158" s="12" t="s">
        <v>87</v>
      </c>
      <c r="AW158" s="12" t="s">
        <v>32</v>
      </c>
      <c r="AX158" s="12" t="s">
        <v>77</v>
      </c>
      <c r="AY158" s="155" t="s">
        <v>133</v>
      </c>
    </row>
    <row r="159" spans="2:51" s="12" customFormat="1" ht="11.25">
      <c r="B159" s="154"/>
      <c r="D159" s="145" t="s">
        <v>200</v>
      </c>
      <c r="E159" s="155" t="s">
        <v>1</v>
      </c>
      <c r="F159" s="156" t="s">
        <v>236</v>
      </c>
      <c r="H159" s="157">
        <v>15.07</v>
      </c>
      <c r="I159" s="158"/>
      <c r="L159" s="154"/>
      <c r="M159" s="159"/>
      <c r="T159" s="160"/>
      <c r="AT159" s="155" t="s">
        <v>200</v>
      </c>
      <c r="AU159" s="155" t="s">
        <v>87</v>
      </c>
      <c r="AV159" s="12" t="s">
        <v>87</v>
      </c>
      <c r="AW159" s="12" t="s">
        <v>32</v>
      </c>
      <c r="AX159" s="12" t="s">
        <v>77</v>
      </c>
      <c r="AY159" s="155" t="s">
        <v>133</v>
      </c>
    </row>
    <row r="160" spans="2:51" s="12" customFormat="1" ht="11.25">
      <c r="B160" s="154"/>
      <c r="D160" s="145" t="s">
        <v>200</v>
      </c>
      <c r="E160" s="155" t="s">
        <v>1</v>
      </c>
      <c r="F160" s="156" t="s">
        <v>237</v>
      </c>
      <c r="H160" s="157">
        <v>14.72</v>
      </c>
      <c r="I160" s="158"/>
      <c r="L160" s="154"/>
      <c r="M160" s="159"/>
      <c r="T160" s="160"/>
      <c r="AT160" s="155" t="s">
        <v>200</v>
      </c>
      <c r="AU160" s="155" t="s">
        <v>87</v>
      </c>
      <c r="AV160" s="12" t="s">
        <v>87</v>
      </c>
      <c r="AW160" s="12" t="s">
        <v>32</v>
      </c>
      <c r="AX160" s="12" t="s">
        <v>77</v>
      </c>
      <c r="AY160" s="155" t="s">
        <v>133</v>
      </c>
    </row>
    <row r="161" spans="2:65" s="12" customFormat="1" ht="11.25">
      <c r="B161" s="154"/>
      <c r="D161" s="145" t="s">
        <v>200</v>
      </c>
      <c r="E161" s="155" t="s">
        <v>1</v>
      </c>
      <c r="F161" s="156" t="s">
        <v>238</v>
      </c>
      <c r="H161" s="157">
        <v>4</v>
      </c>
      <c r="I161" s="158"/>
      <c r="L161" s="154"/>
      <c r="M161" s="159"/>
      <c r="T161" s="160"/>
      <c r="AT161" s="155" t="s">
        <v>200</v>
      </c>
      <c r="AU161" s="155" t="s">
        <v>87</v>
      </c>
      <c r="AV161" s="12" t="s">
        <v>87</v>
      </c>
      <c r="AW161" s="12" t="s">
        <v>32</v>
      </c>
      <c r="AX161" s="12" t="s">
        <v>77</v>
      </c>
      <c r="AY161" s="155" t="s">
        <v>133</v>
      </c>
    </row>
    <row r="162" spans="2:65" s="12" customFormat="1" ht="11.25">
      <c r="B162" s="154"/>
      <c r="D162" s="145" t="s">
        <v>200</v>
      </c>
      <c r="E162" s="155" t="s">
        <v>1</v>
      </c>
      <c r="F162" s="156" t="s">
        <v>239</v>
      </c>
      <c r="H162" s="157">
        <v>16.96</v>
      </c>
      <c r="I162" s="158"/>
      <c r="L162" s="154"/>
      <c r="M162" s="159"/>
      <c r="T162" s="160"/>
      <c r="AT162" s="155" t="s">
        <v>200</v>
      </c>
      <c r="AU162" s="155" t="s">
        <v>87</v>
      </c>
      <c r="AV162" s="12" t="s">
        <v>87</v>
      </c>
      <c r="AW162" s="12" t="s">
        <v>32</v>
      </c>
      <c r="AX162" s="12" t="s">
        <v>77</v>
      </c>
      <c r="AY162" s="155" t="s">
        <v>133</v>
      </c>
    </row>
    <row r="163" spans="2:65" s="12" customFormat="1" ht="11.25">
      <c r="B163" s="154"/>
      <c r="D163" s="145" t="s">
        <v>200</v>
      </c>
      <c r="E163" s="155" t="s">
        <v>1</v>
      </c>
      <c r="F163" s="156" t="s">
        <v>240</v>
      </c>
      <c r="H163" s="157">
        <v>17.399999999999999</v>
      </c>
      <c r="I163" s="158"/>
      <c r="L163" s="154"/>
      <c r="M163" s="159"/>
      <c r="T163" s="160"/>
      <c r="AT163" s="155" t="s">
        <v>200</v>
      </c>
      <c r="AU163" s="155" t="s">
        <v>87</v>
      </c>
      <c r="AV163" s="12" t="s">
        <v>87</v>
      </c>
      <c r="AW163" s="12" t="s">
        <v>32</v>
      </c>
      <c r="AX163" s="12" t="s">
        <v>77</v>
      </c>
      <c r="AY163" s="155" t="s">
        <v>133</v>
      </c>
    </row>
    <row r="164" spans="2:65" s="13" customFormat="1" ht="11.25">
      <c r="B164" s="161"/>
      <c r="D164" s="145" t="s">
        <v>200</v>
      </c>
      <c r="E164" s="162" t="s">
        <v>1</v>
      </c>
      <c r="F164" s="163" t="s">
        <v>204</v>
      </c>
      <c r="H164" s="164">
        <v>221.14200000000002</v>
      </c>
      <c r="I164" s="165"/>
      <c r="L164" s="161"/>
      <c r="M164" s="166"/>
      <c r="T164" s="167"/>
      <c r="AT164" s="162" t="s">
        <v>200</v>
      </c>
      <c r="AU164" s="162" t="s">
        <v>87</v>
      </c>
      <c r="AV164" s="13" t="s">
        <v>152</v>
      </c>
      <c r="AW164" s="13" t="s">
        <v>32</v>
      </c>
      <c r="AX164" s="13" t="s">
        <v>85</v>
      </c>
      <c r="AY164" s="162" t="s">
        <v>133</v>
      </c>
    </row>
    <row r="165" spans="2:65" s="1" customFormat="1" ht="16.5" customHeight="1">
      <c r="B165" s="32"/>
      <c r="C165" s="132" t="s">
        <v>168</v>
      </c>
      <c r="D165" s="132" t="s">
        <v>136</v>
      </c>
      <c r="E165" s="133" t="s">
        <v>241</v>
      </c>
      <c r="F165" s="134" t="s">
        <v>242</v>
      </c>
      <c r="G165" s="135" t="s">
        <v>211</v>
      </c>
      <c r="H165" s="136">
        <v>3</v>
      </c>
      <c r="I165" s="137"/>
      <c r="J165" s="138">
        <f>ROUND(I165*H165,2)</f>
        <v>0</v>
      </c>
      <c r="K165" s="134" t="s">
        <v>1</v>
      </c>
      <c r="L165" s="32"/>
      <c r="M165" s="139" t="s">
        <v>1</v>
      </c>
      <c r="N165" s="140" t="s">
        <v>42</v>
      </c>
      <c r="P165" s="141">
        <f>O165*H165</f>
        <v>0</v>
      </c>
      <c r="Q165" s="141">
        <v>0</v>
      </c>
      <c r="R165" s="141">
        <f>Q165*H165</f>
        <v>0</v>
      </c>
      <c r="S165" s="141">
        <v>6.8000000000000005E-2</v>
      </c>
      <c r="T165" s="142">
        <f>S165*H165</f>
        <v>0.20400000000000001</v>
      </c>
      <c r="AR165" s="143" t="s">
        <v>152</v>
      </c>
      <c r="AT165" s="143" t="s">
        <v>136</v>
      </c>
      <c r="AU165" s="143" t="s">
        <v>87</v>
      </c>
      <c r="AY165" s="17" t="s">
        <v>133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7" t="s">
        <v>85</v>
      </c>
      <c r="BK165" s="144">
        <f>ROUND(I165*H165,2)</f>
        <v>0</v>
      </c>
      <c r="BL165" s="17" t="s">
        <v>152</v>
      </c>
      <c r="BM165" s="143" t="s">
        <v>243</v>
      </c>
    </row>
    <row r="166" spans="2:65" s="1" customFormat="1" ht="16.5" customHeight="1">
      <c r="B166" s="32"/>
      <c r="C166" s="132" t="s">
        <v>172</v>
      </c>
      <c r="D166" s="132" t="s">
        <v>136</v>
      </c>
      <c r="E166" s="133" t="s">
        <v>244</v>
      </c>
      <c r="F166" s="134" t="s">
        <v>245</v>
      </c>
      <c r="G166" s="135" t="s">
        <v>139</v>
      </c>
      <c r="H166" s="136">
        <v>1</v>
      </c>
      <c r="I166" s="137"/>
      <c r="J166" s="138">
        <f>ROUND(I166*H166,2)</f>
        <v>0</v>
      </c>
      <c r="K166" s="134" t="s">
        <v>1</v>
      </c>
      <c r="L166" s="32"/>
      <c r="M166" s="139" t="s">
        <v>1</v>
      </c>
      <c r="N166" s="140" t="s">
        <v>42</v>
      </c>
      <c r="P166" s="141">
        <f>O166*H166</f>
        <v>0</v>
      </c>
      <c r="Q166" s="141">
        <v>0</v>
      </c>
      <c r="R166" s="141">
        <f>Q166*H166</f>
        <v>0</v>
      </c>
      <c r="S166" s="141">
        <v>1</v>
      </c>
      <c r="T166" s="142">
        <f>S166*H166</f>
        <v>1</v>
      </c>
      <c r="AR166" s="143" t="s">
        <v>152</v>
      </c>
      <c r="AT166" s="143" t="s">
        <v>136</v>
      </c>
      <c r="AU166" s="143" t="s">
        <v>87</v>
      </c>
      <c r="AY166" s="17" t="s">
        <v>133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85</v>
      </c>
      <c r="BK166" s="144">
        <f>ROUND(I166*H166,2)</f>
        <v>0</v>
      </c>
      <c r="BL166" s="17" t="s">
        <v>152</v>
      </c>
      <c r="BM166" s="143" t="s">
        <v>246</v>
      </c>
    </row>
    <row r="167" spans="2:65" s="1" customFormat="1" ht="16.5" customHeight="1">
      <c r="B167" s="32"/>
      <c r="C167" s="132" t="s">
        <v>187</v>
      </c>
      <c r="D167" s="132" t="s">
        <v>136</v>
      </c>
      <c r="E167" s="133" t="s">
        <v>247</v>
      </c>
      <c r="F167" s="134" t="s">
        <v>248</v>
      </c>
      <c r="G167" s="135" t="s">
        <v>139</v>
      </c>
      <c r="H167" s="136">
        <v>1</v>
      </c>
      <c r="I167" s="137"/>
      <c r="J167" s="138">
        <f>ROUND(I167*H167,2)</f>
        <v>0</v>
      </c>
      <c r="K167" s="134" t="s">
        <v>1</v>
      </c>
      <c r="L167" s="32"/>
      <c r="M167" s="139" t="s">
        <v>1</v>
      </c>
      <c r="N167" s="140" t="s">
        <v>42</v>
      </c>
      <c r="P167" s="141">
        <f>O167*H167</f>
        <v>0</v>
      </c>
      <c r="Q167" s="141">
        <v>0</v>
      </c>
      <c r="R167" s="141">
        <f>Q167*H167</f>
        <v>0</v>
      </c>
      <c r="S167" s="141">
        <v>1</v>
      </c>
      <c r="T167" s="142">
        <f>S167*H167</f>
        <v>1</v>
      </c>
      <c r="AR167" s="143" t="s">
        <v>152</v>
      </c>
      <c r="AT167" s="143" t="s">
        <v>136</v>
      </c>
      <c r="AU167" s="143" t="s">
        <v>87</v>
      </c>
      <c r="AY167" s="17" t="s">
        <v>133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85</v>
      </c>
      <c r="BK167" s="144">
        <f>ROUND(I167*H167,2)</f>
        <v>0</v>
      </c>
      <c r="BL167" s="17" t="s">
        <v>152</v>
      </c>
      <c r="BM167" s="143" t="s">
        <v>249</v>
      </c>
    </row>
    <row r="168" spans="2:65" s="1" customFormat="1" ht="16.5" customHeight="1">
      <c r="B168" s="32"/>
      <c r="C168" s="132" t="s">
        <v>250</v>
      </c>
      <c r="D168" s="132" t="s">
        <v>136</v>
      </c>
      <c r="E168" s="133" t="s">
        <v>251</v>
      </c>
      <c r="F168" s="134" t="s">
        <v>252</v>
      </c>
      <c r="G168" s="135" t="s">
        <v>139</v>
      </c>
      <c r="H168" s="136">
        <v>1</v>
      </c>
      <c r="I168" s="137"/>
      <c r="J168" s="138">
        <f>ROUND(I168*H168,2)</f>
        <v>0</v>
      </c>
      <c r="K168" s="134" t="s">
        <v>1</v>
      </c>
      <c r="L168" s="32"/>
      <c r="M168" s="139" t="s">
        <v>1</v>
      </c>
      <c r="N168" s="140" t="s">
        <v>42</v>
      </c>
      <c r="P168" s="141">
        <f>O168*H168</f>
        <v>0</v>
      </c>
      <c r="Q168" s="141">
        <v>0</v>
      </c>
      <c r="R168" s="141">
        <f>Q168*H168</f>
        <v>0</v>
      </c>
      <c r="S168" s="141">
        <v>0.5</v>
      </c>
      <c r="T168" s="142">
        <f>S168*H168</f>
        <v>0.5</v>
      </c>
      <c r="AR168" s="143" t="s">
        <v>152</v>
      </c>
      <c r="AT168" s="143" t="s">
        <v>136</v>
      </c>
      <c r="AU168" s="143" t="s">
        <v>87</v>
      </c>
      <c r="AY168" s="17" t="s">
        <v>133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85</v>
      </c>
      <c r="BK168" s="144">
        <f>ROUND(I168*H168,2)</f>
        <v>0</v>
      </c>
      <c r="BL168" s="17" t="s">
        <v>152</v>
      </c>
      <c r="BM168" s="143" t="s">
        <v>253</v>
      </c>
    </row>
    <row r="169" spans="2:65" s="1" customFormat="1" ht="16.5" customHeight="1">
      <c r="B169" s="32"/>
      <c r="C169" s="132" t="s">
        <v>254</v>
      </c>
      <c r="D169" s="132" t="s">
        <v>136</v>
      </c>
      <c r="E169" s="133" t="s">
        <v>255</v>
      </c>
      <c r="F169" s="134" t="s">
        <v>256</v>
      </c>
      <c r="G169" s="135" t="s">
        <v>257</v>
      </c>
      <c r="H169" s="136">
        <v>16</v>
      </c>
      <c r="I169" s="137"/>
      <c r="J169" s="138">
        <f>ROUND(I169*H169,2)</f>
        <v>0</v>
      </c>
      <c r="K169" s="134" t="s">
        <v>1</v>
      </c>
      <c r="L169" s="32"/>
      <c r="M169" s="139" t="s">
        <v>1</v>
      </c>
      <c r="N169" s="140" t="s">
        <v>42</v>
      </c>
      <c r="P169" s="141">
        <f>O169*H169</f>
        <v>0</v>
      </c>
      <c r="Q169" s="141">
        <v>0</v>
      </c>
      <c r="R169" s="141">
        <f>Q169*H169</f>
        <v>0</v>
      </c>
      <c r="S169" s="141">
        <v>5.0000000000000001E-3</v>
      </c>
      <c r="T169" s="142">
        <f>S169*H169</f>
        <v>0.08</v>
      </c>
      <c r="AR169" s="143" t="s">
        <v>152</v>
      </c>
      <c r="AT169" s="143" t="s">
        <v>136</v>
      </c>
      <c r="AU169" s="143" t="s">
        <v>87</v>
      </c>
      <c r="AY169" s="17" t="s">
        <v>133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85</v>
      </c>
      <c r="BK169" s="144">
        <f>ROUND(I169*H169,2)</f>
        <v>0</v>
      </c>
      <c r="BL169" s="17" t="s">
        <v>152</v>
      </c>
      <c r="BM169" s="143" t="s">
        <v>258</v>
      </c>
    </row>
    <row r="170" spans="2:65" s="12" customFormat="1" ht="11.25">
      <c r="B170" s="154"/>
      <c r="D170" s="145" t="s">
        <v>200</v>
      </c>
      <c r="E170" s="155" t="s">
        <v>1</v>
      </c>
      <c r="F170" s="156" t="s">
        <v>259</v>
      </c>
      <c r="H170" s="157">
        <v>8</v>
      </c>
      <c r="I170" s="158"/>
      <c r="L170" s="154"/>
      <c r="M170" s="159"/>
      <c r="T170" s="160"/>
      <c r="AT170" s="155" t="s">
        <v>200</v>
      </c>
      <c r="AU170" s="155" t="s">
        <v>87</v>
      </c>
      <c r="AV170" s="12" t="s">
        <v>87</v>
      </c>
      <c r="AW170" s="12" t="s">
        <v>32</v>
      </c>
      <c r="AX170" s="12" t="s">
        <v>77</v>
      </c>
      <c r="AY170" s="155" t="s">
        <v>133</v>
      </c>
    </row>
    <row r="171" spans="2:65" s="12" customFormat="1" ht="11.25">
      <c r="B171" s="154"/>
      <c r="D171" s="145" t="s">
        <v>200</v>
      </c>
      <c r="E171" s="155" t="s">
        <v>1</v>
      </c>
      <c r="F171" s="156" t="s">
        <v>260</v>
      </c>
      <c r="H171" s="157">
        <v>8</v>
      </c>
      <c r="I171" s="158"/>
      <c r="L171" s="154"/>
      <c r="M171" s="159"/>
      <c r="T171" s="160"/>
      <c r="AT171" s="155" t="s">
        <v>200</v>
      </c>
      <c r="AU171" s="155" t="s">
        <v>87</v>
      </c>
      <c r="AV171" s="12" t="s">
        <v>87</v>
      </c>
      <c r="AW171" s="12" t="s">
        <v>32</v>
      </c>
      <c r="AX171" s="12" t="s">
        <v>77</v>
      </c>
      <c r="AY171" s="155" t="s">
        <v>133</v>
      </c>
    </row>
    <row r="172" spans="2:65" s="13" customFormat="1" ht="11.25">
      <c r="B172" s="161"/>
      <c r="D172" s="145" t="s">
        <v>200</v>
      </c>
      <c r="E172" s="162" t="s">
        <v>1</v>
      </c>
      <c r="F172" s="163" t="s">
        <v>204</v>
      </c>
      <c r="H172" s="164">
        <v>16</v>
      </c>
      <c r="I172" s="165"/>
      <c r="L172" s="161"/>
      <c r="M172" s="166"/>
      <c r="T172" s="167"/>
      <c r="AT172" s="162" t="s">
        <v>200</v>
      </c>
      <c r="AU172" s="162" t="s">
        <v>87</v>
      </c>
      <c r="AV172" s="13" t="s">
        <v>152</v>
      </c>
      <c r="AW172" s="13" t="s">
        <v>32</v>
      </c>
      <c r="AX172" s="13" t="s">
        <v>85</v>
      </c>
      <c r="AY172" s="162" t="s">
        <v>133</v>
      </c>
    </row>
    <row r="173" spans="2:65" s="1" customFormat="1" ht="16.5" customHeight="1">
      <c r="B173" s="32"/>
      <c r="C173" s="132" t="s">
        <v>8</v>
      </c>
      <c r="D173" s="132" t="s">
        <v>136</v>
      </c>
      <c r="E173" s="133" t="s">
        <v>261</v>
      </c>
      <c r="F173" s="134" t="s">
        <v>262</v>
      </c>
      <c r="G173" s="135" t="s">
        <v>211</v>
      </c>
      <c r="H173" s="136">
        <v>14</v>
      </c>
      <c r="I173" s="137"/>
      <c r="J173" s="138">
        <f>ROUND(I173*H173,2)</f>
        <v>0</v>
      </c>
      <c r="K173" s="134" t="s">
        <v>1</v>
      </c>
      <c r="L173" s="32"/>
      <c r="M173" s="139" t="s">
        <v>1</v>
      </c>
      <c r="N173" s="140" t="s">
        <v>42</v>
      </c>
      <c r="P173" s="141">
        <f>O173*H173</f>
        <v>0</v>
      </c>
      <c r="Q173" s="141">
        <v>0</v>
      </c>
      <c r="R173" s="141">
        <f>Q173*H173</f>
        <v>0</v>
      </c>
      <c r="S173" s="141">
        <v>2E-3</v>
      </c>
      <c r="T173" s="142">
        <f>S173*H173</f>
        <v>2.8000000000000001E-2</v>
      </c>
      <c r="AR173" s="143" t="s">
        <v>152</v>
      </c>
      <c r="AT173" s="143" t="s">
        <v>136</v>
      </c>
      <c r="AU173" s="143" t="s">
        <v>87</v>
      </c>
      <c r="AY173" s="17" t="s">
        <v>133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85</v>
      </c>
      <c r="BK173" s="144">
        <f>ROUND(I173*H173,2)</f>
        <v>0</v>
      </c>
      <c r="BL173" s="17" t="s">
        <v>152</v>
      </c>
      <c r="BM173" s="143" t="s">
        <v>263</v>
      </c>
    </row>
    <row r="174" spans="2:65" s="12" customFormat="1" ht="11.25">
      <c r="B174" s="154"/>
      <c r="D174" s="145" t="s">
        <v>200</v>
      </c>
      <c r="E174" s="155" t="s">
        <v>1</v>
      </c>
      <c r="F174" s="156" t="s">
        <v>264</v>
      </c>
      <c r="H174" s="157">
        <v>7.5</v>
      </c>
      <c r="I174" s="158"/>
      <c r="L174" s="154"/>
      <c r="M174" s="159"/>
      <c r="T174" s="160"/>
      <c r="AT174" s="155" t="s">
        <v>200</v>
      </c>
      <c r="AU174" s="155" t="s">
        <v>87</v>
      </c>
      <c r="AV174" s="12" t="s">
        <v>87</v>
      </c>
      <c r="AW174" s="12" t="s">
        <v>32</v>
      </c>
      <c r="AX174" s="12" t="s">
        <v>77</v>
      </c>
      <c r="AY174" s="155" t="s">
        <v>133</v>
      </c>
    </row>
    <row r="175" spans="2:65" s="12" customFormat="1" ht="11.25">
      <c r="B175" s="154"/>
      <c r="D175" s="145" t="s">
        <v>200</v>
      </c>
      <c r="E175" s="155" t="s">
        <v>1</v>
      </c>
      <c r="F175" s="156" t="s">
        <v>265</v>
      </c>
      <c r="H175" s="157">
        <v>6.5</v>
      </c>
      <c r="I175" s="158"/>
      <c r="L175" s="154"/>
      <c r="M175" s="159"/>
      <c r="T175" s="160"/>
      <c r="AT175" s="155" t="s">
        <v>200</v>
      </c>
      <c r="AU175" s="155" t="s">
        <v>87</v>
      </c>
      <c r="AV175" s="12" t="s">
        <v>87</v>
      </c>
      <c r="AW175" s="12" t="s">
        <v>32</v>
      </c>
      <c r="AX175" s="12" t="s">
        <v>77</v>
      </c>
      <c r="AY175" s="155" t="s">
        <v>133</v>
      </c>
    </row>
    <row r="176" spans="2:65" s="13" customFormat="1" ht="11.25">
      <c r="B176" s="161"/>
      <c r="D176" s="145" t="s">
        <v>200</v>
      </c>
      <c r="E176" s="162" t="s">
        <v>1</v>
      </c>
      <c r="F176" s="163" t="s">
        <v>204</v>
      </c>
      <c r="H176" s="164">
        <v>14</v>
      </c>
      <c r="I176" s="165"/>
      <c r="L176" s="161"/>
      <c r="M176" s="166"/>
      <c r="T176" s="167"/>
      <c r="AT176" s="162" t="s">
        <v>200</v>
      </c>
      <c r="AU176" s="162" t="s">
        <v>87</v>
      </c>
      <c r="AV176" s="13" t="s">
        <v>152</v>
      </c>
      <c r="AW176" s="13" t="s">
        <v>32</v>
      </c>
      <c r="AX176" s="13" t="s">
        <v>85</v>
      </c>
      <c r="AY176" s="162" t="s">
        <v>133</v>
      </c>
    </row>
    <row r="177" spans="2:65" s="1" customFormat="1" ht="16.5" customHeight="1">
      <c r="B177" s="32"/>
      <c r="C177" s="132" t="s">
        <v>266</v>
      </c>
      <c r="D177" s="132" t="s">
        <v>136</v>
      </c>
      <c r="E177" s="133" t="s">
        <v>267</v>
      </c>
      <c r="F177" s="134" t="s">
        <v>268</v>
      </c>
      <c r="G177" s="135" t="s">
        <v>257</v>
      </c>
      <c r="H177" s="136">
        <v>8</v>
      </c>
      <c r="I177" s="137"/>
      <c r="J177" s="138">
        <f t="shared" ref="J177:J185" si="0">ROUND(I177*H177,2)</f>
        <v>0</v>
      </c>
      <c r="K177" s="134" t="s">
        <v>1</v>
      </c>
      <c r="L177" s="32"/>
      <c r="M177" s="139" t="s">
        <v>1</v>
      </c>
      <c r="N177" s="140" t="s">
        <v>42</v>
      </c>
      <c r="P177" s="141">
        <f t="shared" ref="P177:P185" si="1">O177*H177</f>
        <v>0</v>
      </c>
      <c r="Q177" s="141">
        <v>0</v>
      </c>
      <c r="R177" s="141">
        <f t="shared" ref="R177:R185" si="2">Q177*H177</f>
        <v>0</v>
      </c>
      <c r="S177" s="141">
        <v>0.02</v>
      </c>
      <c r="T177" s="142">
        <f t="shared" ref="T177:T185" si="3">S177*H177</f>
        <v>0.16</v>
      </c>
      <c r="AR177" s="143" t="s">
        <v>152</v>
      </c>
      <c r="AT177" s="143" t="s">
        <v>136</v>
      </c>
      <c r="AU177" s="143" t="s">
        <v>87</v>
      </c>
      <c r="AY177" s="17" t="s">
        <v>133</v>
      </c>
      <c r="BE177" s="144">
        <f t="shared" ref="BE177:BE185" si="4">IF(N177="základní",J177,0)</f>
        <v>0</v>
      </c>
      <c r="BF177" s="144">
        <f t="shared" ref="BF177:BF185" si="5">IF(N177="snížená",J177,0)</f>
        <v>0</v>
      </c>
      <c r="BG177" s="144">
        <f t="shared" ref="BG177:BG185" si="6">IF(N177="zákl. přenesená",J177,0)</f>
        <v>0</v>
      </c>
      <c r="BH177" s="144">
        <f t="shared" ref="BH177:BH185" si="7">IF(N177="sníž. přenesená",J177,0)</f>
        <v>0</v>
      </c>
      <c r="BI177" s="144">
        <f t="shared" ref="BI177:BI185" si="8">IF(N177="nulová",J177,0)</f>
        <v>0</v>
      </c>
      <c r="BJ177" s="17" t="s">
        <v>85</v>
      </c>
      <c r="BK177" s="144">
        <f t="shared" ref="BK177:BK185" si="9">ROUND(I177*H177,2)</f>
        <v>0</v>
      </c>
      <c r="BL177" s="17" t="s">
        <v>152</v>
      </c>
      <c r="BM177" s="143" t="s">
        <v>269</v>
      </c>
    </row>
    <row r="178" spans="2:65" s="1" customFormat="1" ht="16.5" customHeight="1">
      <c r="B178" s="32"/>
      <c r="C178" s="132" t="s">
        <v>270</v>
      </c>
      <c r="D178" s="132" t="s">
        <v>136</v>
      </c>
      <c r="E178" s="133" t="s">
        <v>271</v>
      </c>
      <c r="F178" s="134" t="s">
        <v>272</v>
      </c>
      <c r="G178" s="135" t="s">
        <v>257</v>
      </c>
      <c r="H178" s="136">
        <v>8</v>
      </c>
      <c r="I178" s="137"/>
      <c r="J178" s="138">
        <f t="shared" si="0"/>
        <v>0</v>
      </c>
      <c r="K178" s="134" t="s">
        <v>1</v>
      </c>
      <c r="L178" s="32"/>
      <c r="M178" s="139" t="s">
        <v>1</v>
      </c>
      <c r="N178" s="140" t="s">
        <v>42</v>
      </c>
      <c r="P178" s="141">
        <f t="shared" si="1"/>
        <v>0</v>
      </c>
      <c r="Q178" s="141">
        <v>0</v>
      </c>
      <c r="R178" s="141">
        <f t="shared" si="2"/>
        <v>0</v>
      </c>
      <c r="S178" s="141">
        <v>0.02</v>
      </c>
      <c r="T178" s="142">
        <f t="shared" si="3"/>
        <v>0.16</v>
      </c>
      <c r="AR178" s="143" t="s">
        <v>152</v>
      </c>
      <c r="AT178" s="143" t="s">
        <v>136</v>
      </c>
      <c r="AU178" s="143" t="s">
        <v>87</v>
      </c>
      <c r="AY178" s="17" t="s">
        <v>133</v>
      </c>
      <c r="BE178" s="144">
        <f t="shared" si="4"/>
        <v>0</v>
      </c>
      <c r="BF178" s="144">
        <f t="shared" si="5"/>
        <v>0</v>
      </c>
      <c r="BG178" s="144">
        <f t="shared" si="6"/>
        <v>0</v>
      </c>
      <c r="BH178" s="144">
        <f t="shared" si="7"/>
        <v>0</v>
      </c>
      <c r="BI178" s="144">
        <f t="shared" si="8"/>
        <v>0</v>
      </c>
      <c r="BJ178" s="17" t="s">
        <v>85</v>
      </c>
      <c r="BK178" s="144">
        <f t="shared" si="9"/>
        <v>0</v>
      </c>
      <c r="BL178" s="17" t="s">
        <v>152</v>
      </c>
      <c r="BM178" s="143" t="s">
        <v>273</v>
      </c>
    </row>
    <row r="179" spans="2:65" s="1" customFormat="1" ht="16.5" customHeight="1">
      <c r="B179" s="32"/>
      <c r="C179" s="132" t="s">
        <v>274</v>
      </c>
      <c r="D179" s="132" t="s">
        <v>136</v>
      </c>
      <c r="E179" s="133" t="s">
        <v>275</v>
      </c>
      <c r="F179" s="134" t="s">
        <v>276</v>
      </c>
      <c r="G179" s="135" t="s">
        <v>257</v>
      </c>
      <c r="H179" s="136">
        <v>4</v>
      </c>
      <c r="I179" s="137"/>
      <c r="J179" s="138">
        <f t="shared" si="0"/>
        <v>0</v>
      </c>
      <c r="K179" s="134" t="s">
        <v>1</v>
      </c>
      <c r="L179" s="32"/>
      <c r="M179" s="139" t="s">
        <v>1</v>
      </c>
      <c r="N179" s="140" t="s">
        <v>42</v>
      </c>
      <c r="P179" s="141">
        <f t="shared" si="1"/>
        <v>0</v>
      </c>
      <c r="Q179" s="141">
        <v>0</v>
      </c>
      <c r="R179" s="141">
        <f t="shared" si="2"/>
        <v>0</v>
      </c>
      <c r="S179" s="141">
        <v>0</v>
      </c>
      <c r="T179" s="142">
        <f t="shared" si="3"/>
        <v>0</v>
      </c>
      <c r="AR179" s="143" t="s">
        <v>152</v>
      </c>
      <c r="AT179" s="143" t="s">
        <v>136</v>
      </c>
      <c r="AU179" s="143" t="s">
        <v>87</v>
      </c>
      <c r="AY179" s="17" t="s">
        <v>133</v>
      </c>
      <c r="BE179" s="144">
        <f t="shared" si="4"/>
        <v>0</v>
      </c>
      <c r="BF179" s="144">
        <f t="shared" si="5"/>
        <v>0</v>
      </c>
      <c r="BG179" s="144">
        <f t="shared" si="6"/>
        <v>0</v>
      </c>
      <c r="BH179" s="144">
        <f t="shared" si="7"/>
        <v>0</v>
      </c>
      <c r="BI179" s="144">
        <f t="shared" si="8"/>
        <v>0</v>
      </c>
      <c r="BJ179" s="17" t="s">
        <v>85</v>
      </c>
      <c r="BK179" s="144">
        <f t="shared" si="9"/>
        <v>0</v>
      </c>
      <c r="BL179" s="17" t="s">
        <v>152</v>
      </c>
      <c r="BM179" s="143" t="s">
        <v>277</v>
      </c>
    </row>
    <row r="180" spans="2:65" s="1" customFormat="1" ht="16.5" customHeight="1">
      <c r="B180" s="32"/>
      <c r="C180" s="132" t="s">
        <v>278</v>
      </c>
      <c r="D180" s="132" t="s">
        <v>136</v>
      </c>
      <c r="E180" s="133" t="s">
        <v>279</v>
      </c>
      <c r="F180" s="134" t="s">
        <v>280</v>
      </c>
      <c r="G180" s="135" t="s">
        <v>257</v>
      </c>
      <c r="H180" s="136">
        <v>3</v>
      </c>
      <c r="I180" s="137"/>
      <c r="J180" s="138">
        <f t="shared" si="0"/>
        <v>0</v>
      </c>
      <c r="K180" s="134" t="s">
        <v>1</v>
      </c>
      <c r="L180" s="32"/>
      <c r="M180" s="139" t="s">
        <v>1</v>
      </c>
      <c r="N180" s="140" t="s">
        <v>42</v>
      </c>
      <c r="P180" s="141">
        <f t="shared" si="1"/>
        <v>0</v>
      </c>
      <c r="Q180" s="141">
        <v>0</v>
      </c>
      <c r="R180" s="141">
        <f t="shared" si="2"/>
        <v>0</v>
      </c>
      <c r="S180" s="141">
        <v>0</v>
      </c>
      <c r="T180" s="142">
        <f t="shared" si="3"/>
        <v>0</v>
      </c>
      <c r="AR180" s="143" t="s">
        <v>152</v>
      </c>
      <c r="AT180" s="143" t="s">
        <v>136</v>
      </c>
      <c r="AU180" s="143" t="s">
        <v>87</v>
      </c>
      <c r="AY180" s="17" t="s">
        <v>133</v>
      </c>
      <c r="BE180" s="144">
        <f t="shared" si="4"/>
        <v>0</v>
      </c>
      <c r="BF180" s="144">
        <f t="shared" si="5"/>
        <v>0</v>
      </c>
      <c r="BG180" s="144">
        <f t="shared" si="6"/>
        <v>0</v>
      </c>
      <c r="BH180" s="144">
        <f t="shared" si="7"/>
        <v>0</v>
      </c>
      <c r="BI180" s="144">
        <f t="shared" si="8"/>
        <v>0</v>
      </c>
      <c r="BJ180" s="17" t="s">
        <v>85</v>
      </c>
      <c r="BK180" s="144">
        <f t="shared" si="9"/>
        <v>0</v>
      </c>
      <c r="BL180" s="17" t="s">
        <v>152</v>
      </c>
      <c r="BM180" s="143" t="s">
        <v>281</v>
      </c>
    </row>
    <row r="181" spans="2:65" s="1" customFormat="1" ht="16.5" customHeight="1">
      <c r="B181" s="32"/>
      <c r="C181" s="132" t="s">
        <v>282</v>
      </c>
      <c r="D181" s="132" t="s">
        <v>136</v>
      </c>
      <c r="E181" s="133" t="s">
        <v>283</v>
      </c>
      <c r="F181" s="134" t="s">
        <v>284</v>
      </c>
      <c r="G181" s="135" t="s">
        <v>139</v>
      </c>
      <c r="H181" s="136">
        <v>1</v>
      </c>
      <c r="I181" s="137"/>
      <c r="J181" s="138">
        <f t="shared" si="0"/>
        <v>0</v>
      </c>
      <c r="K181" s="134" t="s">
        <v>1</v>
      </c>
      <c r="L181" s="32"/>
      <c r="M181" s="139" t="s">
        <v>1</v>
      </c>
      <c r="N181" s="140" t="s">
        <v>42</v>
      </c>
      <c r="P181" s="141">
        <f t="shared" si="1"/>
        <v>0</v>
      </c>
      <c r="Q181" s="141">
        <v>0</v>
      </c>
      <c r="R181" s="141">
        <f t="shared" si="2"/>
        <v>0</v>
      </c>
      <c r="S181" s="141">
        <v>0</v>
      </c>
      <c r="T181" s="142">
        <f t="shared" si="3"/>
        <v>0</v>
      </c>
      <c r="AR181" s="143" t="s">
        <v>152</v>
      </c>
      <c r="AT181" s="143" t="s">
        <v>136</v>
      </c>
      <c r="AU181" s="143" t="s">
        <v>87</v>
      </c>
      <c r="AY181" s="17" t="s">
        <v>133</v>
      </c>
      <c r="BE181" s="144">
        <f t="shared" si="4"/>
        <v>0</v>
      </c>
      <c r="BF181" s="144">
        <f t="shared" si="5"/>
        <v>0</v>
      </c>
      <c r="BG181" s="144">
        <f t="shared" si="6"/>
        <v>0</v>
      </c>
      <c r="BH181" s="144">
        <f t="shared" si="7"/>
        <v>0</v>
      </c>
      <c r="BI181" s="144">
        <f t="shared" si="8"/>
        <v>0</v>
      </c>
      <c r="BJ181" s="17" t="s">
        <v>85</v>
      </c>
      <c r="BK181" s="144">
        <f t="shared" si="9"/>
        <v>0</v>
      </c>
      <c r="BL181" s="17" t="s">
        <v>152</v>
      </c>
      <c r="BM181" s="143" t="s">
        <v>285</v>
      </c>
    </row>
    <row r="182" spans="2:65" s="1" customFormat="1" ht="16.5" customHeight="1">
      <c r="B182" s="32"/>
      <c r="C182" s="132" t="s">
        <v>286</v>
      </c>
      <c r="D182" s="132" t="s">
        <v>136</v>
      </c>
      <c r="E182" s="133" t="s">
        <v>287</v>
      </c>
      <c r="F182" s="134" t="s">
        <v>288</v>
      </c>
      <c r="G182" s="135" t="s">
        <v>257</v>
      </c>
      <c r="H182" s="136">
        <v>1</v>
      </c>
      <c r="I182" s="137"/>
      <c r="J182" s="138">
        <f t="shared" si="0"/>
        <v>0</v>
      </c>
      <c r="K182" s="134" t="s">
        <v>1</v>
      </c>
      <c r="L182" s="32"/>
      <c r="M182" s="139" t="s">
        <v>1</v>
      </c>
      <c r="N182" s="140" t="s">
        <v>42</v>
      </c>
      <c r="P182" s="141">
        <f t="shared" si="1"/>
        <v>0</v>
      </c>
      <c r="Q182" s="141">
        <v>0</v>
      </c>
      <c r="R182" s="141">
        <f t="shared" si="2"/>
        <v>0</v>
      </c>
      <c r="S182" s="141">
        <v>0</v>
      </c>
      <c r="T182" s="142">
        <f t="shared" si="3"/>
        <v>0</v>
      </c>
      <c r="AR182" s="143" t="s">
        <v>152</v>
      </c>
      <c r="AT182" s="143" t="s">
        <v>136</v>
      </c>
      <c r="AU182" s="143" t="s">
        <v>87</v>
      </c>
      <c r="AY182" s="17" t="s">
        <v>133</v>
      </c>
      <c r="BE182" s="144">
        <f t="shared" si="4"/>
        <v>0</v>
      </c>
      <c r="BF182" s="144">
        <f t="shared" si="5"/>
        <v>0</v>
      </c>
      <c r="BG182" s="144">
        <f t="shared" si="6"/>
        <v>0</v>
      </c>
      <c r="BH182" s="144">
        <f t="shared" si="7"/>
        <v>0</v>
      </c>
      <c r="BI182" s="144">
        <f t="shared" si="8"/>
        <v>0</v>
      </c>
      <c r="BJ182" s="17" t="s">
        <v>85</v>
      </c>
      <c r="BK182" s="144">
        <f t="shared" si="9"/>
        <v>0</v>
      </c>
      <c r="BL182" s="17" t="s">
        <v>152</v>
      </c>
      <c r="BM182" s="143" t="s">
        <v>289</v>
      </c>
    </row>
    <row r="183" spans="2:65" s="1" customFormat="1" ht="16.5" customHeight="1">
      <c r="B183" s="32"/>
      <c r="C183" s="132" t="s">
        <v>290</v>
      </c>
      <c r="D183" s="132" t="s">
        <v>136</v>
      </c>
      <c r="E183" s="133" t="s">
        <v>291</v>
      </c>
      <c r="F183" s="134" t="s">
        <v>292</v>
      </c>
      <c r="G183" s="135" t="s">
        <v>257</v>
      </c>
      <c r="H183" s="136">
        <v>1</v>
      </c>
      <c r="I183" s="137"/>
      <c r="J183" s="138">
        <f t="shared" si="0"/>
        <v>0</v>
      </c>
      <c r="K183" s="134" t="s">
        <v>1</v>
      </c>
      <c r="L183" s="32"/>
      <c r="M183" s="139" t="s">
        <v>1</v>
      </c>
      <c r="N183" s="140" t="s">
        <v>42</v>
      </c>
      <c r="P183" s="141">
        <f t="shared" si="1"/>
        <v>0</v>
      </c>
      <c r="Q183" s="141">
        <v>0</v>
      </c>
      <c r="R183" s="141">
        <f t="shared" si="2"/>
        <v>0</v>
      </c>
      <c r="S183" s="141">
        <v>0</v>
      </c>
      <c r="T183" s="142">
        <f t="shared" si="3"/>
        <v>0</v>
      </c>
      <c r="AR183" s="143" t="s">
        <v>152</v>
      </c>
      <c r="AT183" s="143" t="s">
        <v>136</v>
      </c>
      <c r="AU183" s="143" t="s">
        <v>87</v>
      </c>
      <c r="AY183" s="17" t="s">
        <v>133</v>
      </c>
      <c r="BE183" s="144">
        <f t="shared" si="4"/>
        <v>0</v>
      </c>
      <c r="BF183" s="144">
        <f t="shared" si="5"/>
        <v>0</v>
      </c>
      <c r="BG183" s="144">
        <f t="shared" si="6"/>
        <v>0</v>
      </c>
      <c r="BH183" s="144">
        <f t="shared" si="7"/>
        <v>0</v>
      </c>
      <c r="BI183" s="144">
        <f t="shared" si="8"/>
        <v>0</v>
      </c>
      <c r="BJ183" s="17" t="s">
        <v>85</v>
      </c>
      <c r="BK183" s="144">
        <f t="shared" si="9"/>
        <v>0</v>
      </c>
      <c r="BL183" s="17" t="s">
        <v>152</v>
      </c>
      <c r="BM183" s="143" t="s">
        <v>293</v>
      </c>
    </row>
    <row r="184" spans="2:65" s="1" customFormat="1" ht="16.5" customHeight="1">
      <c r="B184" s="32"/>
      <c r="C184" s="132" t="s">
        <v>294</v>
      </c>
      <c r="D184" s="132" t="s">
        <v>136</v>
      </c>
      <c r="E184" s="133" t="s">
        <v>295</v>
      </c>
      <c r="F184" s="134" t="s">
        <v>296</v>
      </c>
      <c r="G184" s="135" t="s">
        <v>257</v>
      </c>
      <c r="H184" s="136">
        <v>1</v>
      </c>
      <c r="I184" s="137"/>
      <c r="J184" s="138">
        <f t="shared" si="0"/>
        <v>0</v>
      </c>
      <c r="K184" s="134" t="s">
        <v>1</v>
      </c>
      <c r="L184" s="32"/>
      <c r="M184" s="139" t="s">
        <v>1</v>
      </c>
      <c r="N184" s="140" t="s">
        <v>42</v>
      </c>
      <c r="P184" s="141">
        <f t="shared" si="1"/>
        <v>0</v>
      </c>
      <c r="Q184" s="141">
        <v>0</v>
      </c>
      <c r="R184" s="141">
        <f t="shared" si="2"/>
        <v>0</v>
      </c>
      <c r="S184" s="141">
        <v>0</v>
      </c>
      <c r="T184" s="142">
        <f t="shared" si="3"/>
        <v>0</v>
      </c>
      <c r="AR184" s="143" t="s">
        <v>152</v>
      </c>
      <c r="AT184" s="143" t="s">
        <v>136</v>
      </c>
      <c r="AU184" s="143" t="s">
        <v>87</v>
      </c>
      <c r="AY184" s="17" t="s">
        <v>133</v>
      </c>
      <c r="BE184" s="144">
        <f t="shared" si="4"/>
        <v>0</v>
      </c>
      <c r="BF184" s="144">
        <f t="shared" si="5"/>
        <v>0</v>
      </c>
      <c r="BG184" s="144">
        <f t="shared" si="6"/>
        <v>0</v>
      </c>
      <c r="BH184" s="144">
        <f t="shared" si="7"/>
        <v>0</v>
      </c>
      <c r="BI184" s="144">
        <f t="shared" si="8"/>
        <v>0</v>
      </c>
      <c r="BJ184" s="17" t="s">
        <v>85</v>
      </c>
      <c r="BK184" s="144">
        <f t="shared" si="9"/>
        <v>0</v>
      </c>
      <c r="BL184" s="17" t="s">
        <v>152</v>
      </c>
      <c r="BM184" s="143" t="s">
        <v>297</v>
      </c>
    </row>
    <row r="185" spans="2:65" s="1" customFormat="1" ht="16.5" customHeight="1">
      <c r="B185" s="32"/>
      <c r="C185" s="132" t="s">
        <v>7</v>
      </c>
      <c r="D185" s="132" t="s">
        <v>136</v>
      </c>
      <c r="E185" s="133" t="s">
        <v>298</v>
      </c>
      <c r="F185" s="134" t="s">
        <v>299</v>
      </c>
      <c r="G185" s="135" t="s">
        <v>257</v>
      </c>
      <c r="H185" s="136">
        <v>98</v>
      </c>
      <c r="I185" s="137"/>
      <c r="J185" s="138">
        <f t="shared" si="0"/>
        <v>0</v>
      </c>
      <c r="K185" s="134" t="s">
        <v>1</v>
      </c>
      <c r="L185" s="32"/>
      <c r="M185" s="139" t="s">
        <v>1</v>
      </c>
      <c r="N185" s="140" t="s">
        <v>42</v>
      </c>
      <c r="P185" s="141">
        <f t="shared" si="1"/>
        <v>0</v>
      </c>
      <c r="Q185" s="141">
        <v>0</v>
      </c>
      <c r="R185" s="141">
        <f t="shared" si="2"/>
        <v>0</v>
      </c>
      <c r="S185" s="141">
        <v>0</v>
      </c>
      <c r="T185" s="142">
        <f t="shared" si="3"/>
        <v>0</v>
      </c>
      <c r="AR185" s="143" t="s">
        <v>152</v>
      </c>
      <c r="AT185" s="143" t="s">
        <v>136</v>
      </c>
      <c r="AU185" s="143" t="s">
        <v>87</v>
      </c>
      <c r="AY185" s="17" t="s">
        <v>133</v>
      </c>
      <c r="BE185" s="144">
        <f t="shared" si="4"/>
        <v>0</v>
      </c>
      <c r="BF185" s="144">
        <f t="shared" si="5"/>
        <v>0</v>
      </c>
      <c r="BG185" s="144">
        <f t="shared" si="6"/>
        <v>0</v>
      </c>
      <c r="BH185" s="144">
        <f t="shared" si="7"/>
        <v>0</v>
      </c>
      <c r="BI185" s="144">
        <f t="shared" si="8"/>
        <v>0</v>
      </c>
      <c r="BJ185" s="17" t="s">
        <v>85</v>
      </c>
      <c r="BK185" s="144">
        <f t="shared" si="9"/>
        <v>0</v>
      </c>
      <c r="BL185" s="17" t="s">
        <v>152</v>
      </c>
      <c r="BM185" s="143" t="s">
        <v>300</v>
      </c>
    </row>
    <row r="186" spans="2:65" s="11" customFormat="1" ht="22.9" customHeight="1">
      <c r="B186" s="120"/>
      <c r="D186" s="121" t="s">
        <v>76</v>
      </c>
      <c r="E186" s="130" t="s">
        <v>301</v>
      </c>
      <c r="F186" s="130" t="s">
        <v>302</v>
      </c>
      <c r="I186" s="123"/>
      <c r="J186" s="131">
        <f>BK186</f>
        <v>0</v>
      </c>
      <c r="L186" s="120"/>
      <c r="M186" s="125"/>
      <c r="P186" s="126">
        <f>SUM(P187:P190)</f>
        <v>0</v>
      </c>
      <c r="R186" s="126">
        <f>SUM(R187:R190)</f>
        <v>0</v>
      </c>
      <c r="T186" s="127">
        <f>SUM(T187:T190)</f>
        <v>0</v>
      </c>
      <c r="AR186" s="121" t="s">
        <v>85</v>
      </c>
      <c r="AT186" s="128" t="s">
        <v>76</v>
      </c>
      <c r="AU186" s="128" t="s">
        <v>85</v>
      </c>
      <c r="AY186" s="121" t="s">
        <v>133</v>
      </c>
      <c r="BK186" s="129">
        <f>SUM(BK187:BK190)</f>
        <v>0</v>
      </c>
    </row>
    <row r="187" spans="2:65" s="1" customFormat="1" ht="16.5" customHeight="1">
      <c r="B187" s="32"/>
      <c r="C187" s="132" t="s">
        <v>303</v>
      </c>
      <c r="D187" s="132" t="s">
        <v>136</v>
      </c>
      <c r="E187" s="133" t="s">
        <v>304</v>
      </c>
      <c r="F187" s="134" t="s">
        <v>305</v>
      </c>
      <c r="G187" s="135" t="s">
        <v>306</v>
      </c>
      <c r="H187" s="136">
        <v>36.137999999999998</v>
      </c>
      <c r="I187" s="137"/>
      <c r="J187" s="138">
        <f>ROUND(I187*H187,2)</f>
        <v>0</v>
      </c>
      <c r="K187" s="134" t="s">
        <v>198</v>
      </c>
      <c r="L187" s="32"/>
      <c r="M187" s="139" t="s">
        <v>1</v>
      </c>
      <c r="N187" s="140" t="s">
        <v>42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152</v>
      </c>
      <c r="AT187" s="143" t="s">
        <v>136</v>
      </c>
      <c r="AU187" s="143" t="s">
        <v>87</v>
      </c>
      <c r="AY187" s="17" t="s">
        <v>133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7" t="s">
        <v>85</v>
      </c>
      <c r="BK187" s="144">
        <f>ROUND(I187*H187,2)</f>
        <v>0</v>
      </c>
      <c r="BL187" s="17" t="s">
        <v>152</v>
      </c>
      <c r="BM187" s="143" t="s">
        <v>307</v>
      </c>
    </row>
    <row r="188" spans="2:65" s="1" customFormat="1" ht="16.5" customHeight="1">
      <c r="B188" s="32"/>
      <c r="C188" s="132" t="s">
        <v>308</v>
      </c>
      <c r="D188" s="132" t="s">
        <v>136</v>
      </c>
      <c r="E188" s="133" t="s">
        <v>309</v>
      </c>
      <c r="F188" s="134" t="s">
        <v>310</v>
      </c>
      <c r="G188" s="135" t="s">
        <v>306</v>
      </c>
      <c r="H188" s="136">
        <v>36.137999999999998</v>
      </c>
      <c r="I188" s="137"/>
      <c r="J188" s="138">
        <f>ROUND(I188*H188,2)</f>
        <v>0</v>
      </c>
      <c r="K188" s="134" t="s">
        <v>198</v>
      </c>
      <c r="L188" s="32"/>
      <c r="M188" s="139" t="s">
        <v>1</v>
      </c>
      <c r="N188" s="140" t="s">
        <v>42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152</v>
      </c>
      <c r="AT188" s="143" t="s">
        <v>136</v>
      </c>
      <c r="AU188" s="143" t="s">
        <v>87</v>
      </c>
      <c r="AY188" s="17" t="s">
        <v>133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85</v>
      </c>
      <c r="BK188" s="144">
        <f>ROUND(I188*H188,2)</f>
        <v>0</v>
      </c>
      <c r="BL188" s="17" t="s">
        <v>152</v>
      </c>
      <c r="BM188" s="143" t="s">
        <v>311</v>
      </c>
    </row>
    <row r="189" spans="2:65" s="1" customFormat="1" ht="16.5" customHeight="1">
      <c r="B189" s="32"/>
      <c r="C189" s="132" t="s">
        <v>312</v>
      </c>
      <c r="D189" s="132" t="s">
        <v>136</v>
      </c>
      <c r="E189" s="133" t="s">
        <v>313</v>
      </c>
      <c r="F189" s="134" t="s">
        <v>314</v>
      </c>
      <c r="G189" s="135" t="s">
        <v>306</v>
      </c>
      <c r="H189" s="136">
        <v>36.137999999999998</v>
      </c>
      <c r="I189" s="137"/>
      <c r="J189" s="138">
        <f>ROUND(I189*H189,2)</f>
        <v>0</v>
      </c>
      <c r="K189" s="134" t="s">
        <v>198</v>
      </c>
      <c r="L189" s="32"/>
      <c r="M189" s="139" t="s">
        <v>1</v>
      </c>
      <c r="N189" s="140" t="s">
        <v>42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152</v>
      </c>
      <c r="AT189" s="143" t="s">
        <v>136</v>
      </c>
      <c r="AU189" s="143" t="s">
        <v>87</v>
      </c>
      <c r="AY189" s="17" t="s">
        <v>133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7" t="s">
        <v>85</v>
      </c>
      <c r="BK189" s="144">
        <f>ROUND(I189*H189,2)</f>
        <v>0</v>
      </c>
      <c r="BL189" s="17" t="s">
        <v>152</v>
      </c>
      <c r="BM189" s="143" t="s">
        <v>315</v>
      </c>
    </row>
    <row r="190" spans="2:65" s="1" customFormat="1" ht="21.75" customHeight="1">
      <c r="B190" s="32"/>
      <c r="C190" s="132" t="s">
        <v>316</v>
      </c>
      <c r="D190" s="132" t="s">
        <v>136</v>
      </c>
      <c r="E190" s="133" t="s">
        <v>317</v>
      </c>
      <c r="F190" s="134" t="s">
        <v>318</v>
      </c>
      <c r="G190" s="135" t="s">
        <v>306</v>
      </c>
      <c r="H190" s="136">
        <v>36.137999999999998</v>
      </c>
      <c r="I190" s="137"/>
      <c r="J190" s="138">
        <f>ROUND(I190*H190,2)</f>
        <v>0</v>
      </c>
      <c r="K190" s="134" t="s">
        <v>198</v>
      </c>
      <c r="L190" s="32"/>
      <c r="M190" s="139" t="s">
        <v>1</v>
      </c>
      <c r="N190" s="140" t="s">
        <v>42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152</v>
      </c>
      <c r="AT190" s="143" t="s">
        <v>136</v>
      </c>
      <c r="AU190" s="143" t="s">
        <v>87</v>
      </c>
      <c r="AY190" s="17" t="s">
        <v>133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85</v>
      </c>
      <c r="BK190" s="144">
        <f>ROUND(I190*H190,2)</f>
        <v>0</v>
      </c>
      <c r="BL190" s="17" t="s">
        <v>152</v>
      </c>
      <c r="BM190" s="143" t="s">
        <v>319</v>
      </c>
    </row>
    <row r="191" spans="2:65" s="11" customFormat="1" ht="25.9" customHeight="1">
      <c r="B191" s="120"/>
      <c r="D191" s="121" t="s">
        <v>76</v>
      </c>
      <c r="E191" s="122" t="s">
        <v>320</v>
      </c>
      <c r="F191" s="122" t="s">
        <v>321</v>
      </c>
      <c r="I191" s="123"/>
      <c r="J191" s="124">
        <f>BK191</f>
        <v>0</v>
      </c>
      <c r="L191" s="120"/>
      <c r="M191" s="125"/>
      <c r="P191" s="126">
        <f>P192+P209+P221+P227</f>
        <v>0</v>
      </c>
      <c r="R191" s="126">
        <f>R192+R209+R221+R227</f>
        <v>0.41116600000000003</v>
      </c>
      <c r="T191" s="127">
        <f>T192+T209+T221+T227</f>
        <v>2.0302546100000001</v>
      </c>
      <c r="AR191" s="121" t="s">
        <v>87</v>
      </c>
      <c r="AT191" s="128" t="s">
        <v>76</v>
      </c>
      <c r="AU191" s="128" t="s">
        <v>77</v>
      </c>
      <c r="AY191" s="121" t="s">
        <v>133</v>
      </c>
      <c r="BK191" s="129">
        <f>BK192+BK209+BK221+BK227</f>
        <v>0</v>
      </c>
    </row>
    <row r="192" spans="2:65" s="11" customFormat="1" ht="22.9" customHeight="1">
      <c r="B192" s="120"/>
      <c r="D192" s="121" t="s">
        <v>76</v>
      </c>
      <c r="E192" s="130" t="s">
        <v>322</v>
      </c>
      <c r="F192" s="130" t="s">
        <v>323</v>
      </c>
      <c r="I192" s="123"/>
      <c r="J192" s="131">
        <f>BK192</f>
        <v>0</v>
      </c>
      <c r="L192" s="120"/>
      <c r="M192" s="125"/>
      <c r="P192" s="126">
        <f>SUM(P193:P208)</f>
        <v>0</v>
      </c>
      <c r="R192" s="126">
        <f>SUM(R193:R208)</f>
        <v>0</v>
      </c>
      <c r="T192" s="127">
        <f>SUM(T193:T208)</f>
        <v>1.4082000000000001</v>
      </c>
      <c r="AR192" s="121" t="s">
        <v>87</v>
      </c>
      <c r="AT192" s="128" t="s">
        <v>76</v>
      </c>
      <c r="AU192" s="128" t="s">
        <v>85</v>
      </c>
      <c r="AY192" s="121" t="s">
        <v>133</v>
      </c>
      <c r="BK192" s="129">
        <f>SUM(BK193:BK208)</f>
        <v>0</v>
      </c>
    </row>
    <row r="193" spans="2:65" s="1" customFormat="1" ht="16.5" customHeight="1">
      <c r="B193" s="32"/>
      <c r="C193" s="132" t="s">
        <v>324</v>
      </c>
      <c r="D193" s="132" t="s">
        <v>136</v>
      </c>
      <c r="E193" s="133" t="s">
        <v>325</v>
      </c>
      <c r="F193" s="134" t="s">
        <v>326</v>
      </c>
      <c r="G193" s="135" t="s">
        <v>327</v>
      </c>
      <c r="H193" s="136">
        <v>22</v>
      </c>
      <c r="I193" s="137"/>
      <c r="J193" s="138">
        <f>ROUND(I193*H193,2)</f>
        <v>0</v>
      </c>
      <c r="K193" s="134" t="s">
        <v>198</v>
      </c>
      <c r="L193" s="32"/>
      <c r="M193" s="139" t="s">
        <v>1</v>
      </c>
      <c r="N193" s="140" t="s">
        <v>42</v>
      </c>
      <c r="P193" s="141">
        <f>O193*H193</f>
        <v>0</v>
      </c>
      <c r="Q193" s="141">
        <v>0</v>
      </c>
      <c r="R193" s="141">
        <f>Q193*H193</f>
        <v>0</v>
      </c>
      <c r="S193" s="141">
        <v>3.4200000000000001E-2</v>
      </c>
      <c r="T193" s="142">
        <f>S193*H193</f>
        <v>0.75240000000000007</v>
      </c>
      <c r="AR193" s="143" t="s">
        <v>278</v>
      </c>
      <c r="AT193" s="143" t="s">
        <v>136</v>
      </c>
      <c r="AU193" s="143" t="s">
        <v>87</v>
      </c>
      <c r="AY193" s="17" t="s">
        <v>133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278</v>
      </c>
      <c r="BM193" s="143" t="s">
        <v>328</v>
      </c>
    </row>
    <row r="194" spans="2:65" s="12" customFormat="1" ht="11.25">
      <c r="B194" s="154"/>
      <c r="D194" s="145" t="s">
        <v>200</v>
      </c>
      <c r="E194" s="155" t="s">
        <v>1</v>
      </c>
      <c r="F194" s="156" t="s">
        <v>329</v>
      </c>
      <c r="H194" s="157">
        <v>4</v>
      </c>
      <c r="I194" s="158"/>
      <c r="L194" s="154"/>
      <c r="M194" s="159"/>
      <c r="T194" s="160"/>
      <c r="AT194" s="155" t="s">
        <v>200</v>
      </c>
      <c r="AU194" s="155" t="s">
        <v>87</v>
      </c>
      <c r="AV194" s="12" t="s">
        <v>87</v>
      </c>
      <c r="AW194" s="12" t="s">
        <v>32</v>
      </c>
      <c r="AX194" s="12" t="s">
        <v>77</v>
      </c>
      <c r="AY194" s="155" t="s">
        <v>133</v>
      </c>
    </row>
    <row r="195" spans="2:65" s="12" customFormat="1" ht="11.25">
      <c r="B195" s="154"/>
      <c r="D195" s="145" t="s">
        <v>200</v>
      </c>
      <c r="E195" s="155" t="s">
        <v>1</v>
      </c>
      <c r="F195" s="156" t="s">
        <v>330</v>
      </c>
      <c r="H195" s="157">
        <v>9</v>
      </c>
      <c r="I195" s="158"/>
      <c r="L195" s="154"/>
      <c r="M195" s="159"/>
      <c r="T195" s="160"/>
      <c r="AT195" s="155" t="s">
        <v>200</v>
      </c>
      <c r="AU195" s="155" t="s">
        <v>87</v>
      </c>
      <c r="AV195" s="12" t="s">
        <v>87</v>
      </c>
      <c r="AW195" s="12" t="s">
        <v>32</v>
      </c>
      <c r="AX195" s="12" t="s">
        <v>77</v>
      </c>
      <c r="AY195" s="155" t="s">
        <v>133</v>
      </c>
    </row>
    <row r="196" spans="2:65" s="12" customFormat="1" ht="11.25">
      <c r="B196" s="154"/>
      <c r="D196" s="145" t="s">
        <v>200</v>
      </c>
      <c r="E196" s="155" t="s">
        <v>1</v>
      </c>
      <c r="F196" s="156" t="s">
        <v>331</v>
      </c>
      <c r="H196" s="157">
        <v>9</v>
      </c>
      <c r="I196" s="158"/>
      <c r="L196" s="154"/>
      <c r="M196" s="159"/>
      <c r="T196" s="160"/>
      <c r="AT196" s="155" t="s">
        <v>200</v>
      </c>
      <c r="AU196" s="155" t="s">
        <v>87</v>
      </c>
      <c r="AV196" s="12" t="s">
        <v>87</v>
      </c>
      <c r="AW196" s="12" t="s">
        <v>32</v>
      </c>
      <c r="AX196" s="12" t="s">
        <v>77</v>
      </c>
      <c r="AY196" s="155" t="s">
        <v>133</v>
      </c>
    </row>
    <row r="197" spans="2:65" s="13" customFormat="1" ht="11.25">
      <c r="B197" s="161"/>
      <c r="D197" s="145" t="s">
        <v>200</v>
      </c>
      <c r="E197" s="162" t="s">
        <v>1</v>
      </c>
      <c r="F197" s="163" t="s">
        <v>204</v>
      </c>
      <c r="H197" s="164">
        <v>22</v>
      </c>
      <c r="I197" s="165"/>
      <c r="L197" s="161"/>
      <c r="M197" s="166"/>
      <c r="T197" s="167"/>
      <c r="AT197" s="162" t="s">
        <v>200</v>
      </c>
      <c r="AU197" s="162" t="s">
        <v>87</v>
      </c>
      <c r="AV197" s="13" t="s">
        <v>152</v>
      </c>
      <c r="AW197" s="13" t="s">
        <v>32</v>
      </c>
      <c r="AX197" s="13" t="s">
        <v>85</v>
      </c>
      <c r="AY197" s="162" t="s">
        <v>133</v>
      </c>
    </row>
    <row r="198" spans="2:65" s="1" customFormat="1" ht="16.5" customHeight="1">
      <c r="B198" s="32"/>
      <c r="C198" s="132" t="s">
        <v>332</v>
      </c>
      <c r="D198" s="132" t="s">
        <v>136</v>
      </c>
      <c r="E198" s="133" t="s">
        <v>333</v>
      </c>
      <c r="F198" s="134" t="s">
        <v>334</v>
      </c>
      <c r="G198" s="135" t="s">
        <v>327</v>
      </c>
      <c r="H198" s="136">
        <v>25</v>
      </c>
      <c r="I198" s="137"/>
      <c r="J198" s="138">
        <f>ROUND(I198*H198,2)</f>
        <v>0</v>
      </c>
      <c r="K198" s="134" t="s">
        <v>198</v>
      </c>
      <c r="L198" s="32"/>
      <c r="M198" s="139" t="s">
        <v>1</v>
      </c>
      <c r="N198" s="140" t="s">
        <v>42</v>
      </c>
      <c r="P198" s="141">
        <f>O198*H198</f>
        <v>0</v>
      </c>
      <c r="Q198" s="141">
        <v>0</v>
      </c>
      <c r="R198" s="141">
        <f>Q198*H198</f>
        <v>0</v>
      </c>
      <c r="S198" s="141">
        <v>1.9460000000000002E-2</v>
      </c>
      <c r="T198" s="142">
        <f>S198*H198</f>
        <v>0.48650000000000004</v>
      </c>
      <c r="AR198" s="143" t="s">
        <v>278</v>
      </c>
      <c r="AT198" s="143" t="s">
        <v>136</v>
      </c>
      <c r="AU198" s="143" t="s">
        <v>87</v>
      </c>
      <c r="AY198" s="17" t="s">
        <v>133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7" t="s">
        <v>85</v>
      </c>
      <c r="BK198" s="144">
        <f>ROUND(I198*H198,2)</f>
        <v>0</v>
      </c>
      <c r="BL198" s="17" t="s">
        <v>278</v>
      </c>
      <c r="BM198" s="143" t="s">
        <v>335</v>
      </c>
    </row>
    <row r="199" spans="2:65" s="12" customFormat="1" ht="11.25">
      <c r="B199" s="154"/>
      <c r="D199" s="145" t="s">
        <v>200</v>
      </c>
      <c r="E199" s="155" t="s">
        <v>1</v>
      </c>
      <c r="F199" s="156" t="s">
        <v>336</v>
      </c>
      <c r="H199" s="157">
        <v>5</v>
      </c>
      <c r="I199" s="158"/>
      <c r="L199" s="154"/>
      <c r="M199" s="159"/>
      <c r="T199" s="160"/>
      <c r="AT199" s="155" t="s">
        <v>200</v>
      </c>
      <c r="AU199" s="155" t="s">
        <v>87</v>
      </c>
      <c r="AV199" s="12" t="s">
        <v>87</v>
      </c>
      <c r="AW199" s="12" t="s">
        <v>32</v>
      </c>
      <c r="AX199" s="12" t="s">
        <v>77</v>
      </c>
      <c r="AY199" s="155" t="s">
        <v>133</v>
      </c>
    </row>
    <row r="200" spans="2:65" s="12" customFormat="1" ht="11.25">
      <c r="B200" s="154"/>
      <c r="D200" s="145" t="s">
        <v>200</v>
      </c>
      <c r="E200" s="155" t="s">
        <v>1</v>
      </c>
      <c r="F200" s="156" t="s">
        <v>337</v>
      </c>
      <c r="H200" s="157">
        <v>10</v>
      </c>
      <c r="I200" s="158"/>
      <c r="L200" s="154"/>
      <c r="M200" s="159"/>
      <c r="T200" s="160"/>
      <c r="AT200" s="155" t="s">
        <v>200</v>
      </c>
      <c r="AU200" s="155" t="s">
        <v>87</v>
      </c>
      <c r="AV200" s="12" t="s">
        <v>87</v>
      </c>
      <c r="AW200" s="12" t="s">
        <v>32</v>
      </c>
      <c r="AX200" s="12" t="s">
        <v>77</v>
      </c>
      <c r="AY200" s="155" t="s">
        <v>133</v>
      </c>
    </row>
    <row r="201" spans="2:65" s="12" customFormat="1" ht="11.25">
      <c r="B201" s="154"/>
      <c r="D201" s="145" t="s">
        <v>200</v>
      </c>
      <c r="E201" s="155" t="s">
        <v>1</v>
      </c>
      <c r="F201" s="156" t="s">
        <v>338</v>
      </c>
      <c r="H201" s="157">
        <v>10</v>
      </c>
      <c r="I201" s="158"/>
      <c r="L201" s="154"/>
      <c r="M201" s="159"/>
      <c r="T201" s="160"/>
      <c r="AT201" s="155" t="s">
        <v>200</v>
      </c>
      <c r="AU201" s="155" t="s">
        <v>87</v>
      </c>
      <c r="AV201" s="12" t="s">
        <v>87</v>
      </c>
      <c r="AW201" s="12" t="s">
        <v>32</v>
      </c>
      <c r="AX201" s="12" t="s">
        <v>77</v>
      </c>
      <c r="AY201" s="155" t="s">
        <v>133</v>
      </c>
    </row>
    <row r="202" spans="2:65" s="13" customFormat="1" ht="11.25">
      <c r="B202" s="161"/>
      <c r="D202" s="145" t="s">
        <v>200</v>
      </c>
      <c r="E202" s="162" t="s">
        <v>1</v>
      </c>
      <c r="F202" s="163" t="s">
        <v>204</v>
      </c>
      <c r="H202" s="164">
        <v>25</v>
      </c>
      <c r="I202" s="165"/>
      <c r="L202" s="161"/>
      <c r="M202" s="166"/>
      <c r="T202" s="167"/>
      <c r="AT202" s="162" t="s">
        <v>200</v>
      </c>
      <c r="AU202" s="162" t="s">
        <v>87</v>
      </c>
      <c r="AV202" s="13" t="s">
        <v>152</v>
      </c>
      <c r="AW202" s="13" t="s">
        <v>32</v>
      </c>
      <c r="AX202" s="13" t="s">
        <v>85</v>
      </c>
      <c r="AY202" s="162" t="s">
        <v>133</v>
      </c>
    </row>
    <row r="203" spans="2:65" s="1" customFormat="1" ht="16.5" customHeight="1">
      <c r="B203" s="32"/>
      <c r="C203" s="132" t="s">
        <v>339</v>
      </c>
      <c r="D203" s="132" t="s">
        <v>136</v>
      </c>
      <c r="E203" s="133" t="s">
        <v>340</v>
      </c>
      <c r="F203" s="134" t="s">
        <v>341</v>
      </c>
      <c r="G203" s="135" t="s">
        <v>327</v>
      </c>
      <c r="H203" s="136">
        <v>5</v>
      </c>
      <c r="I203" s="137"/>
      <c r="J203" s="138">
        <f>ROUND(I203*H203,2)</f>
        <v>0</v>
      </c>
      <c r="K203" s="134" t="s">
        <v>198</v>
      </c>
      <c r="L203" s="32"/>
      <c r="M203" s="139" t="s">
        <v>1</v>
      </c>
      <c r="N203" s="140" t="s">
        <v>42</v>
      </c>
      <c r="P203" s="141">
        <f>O203*H203</f>
        <v>0</v>
      </c>
      <c r="Q203" s="141">
        <v>0</v>
      </c>
      <c r="R203" s="141">
        <f>Q203*H203</f>
        <v>0</v>
      </c>
      <c r="S203" s="141">
        <v>2.4500000000000001E-2</v>
      </c>
      <c r="T203" s="142">
        <f>S203*H203</f>
        <v>0.1225</v>
      </c>
      <c r="AR203" s="143" t="s">
        <v>278</v>
      </c>
      <c r="AT203" s="143" t="s">
        <v>136</v>
      </c>
      <c r="AU203" s="143" t="s">
        <v>87</v>
      </c>
      <c r="AY203" s="17" t="s">
        <v>133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85</v>
      </c>
      <c r="BK203" s="144">
        <f>ROUND(I203*H203,2)</f>
        <v>0</v>
      </c>
      <c r="BL203" s="17" t="s">
        <v>278</v>
      </c>
      <c r="BM203" s="143" t="s">
        <v>342</v>
      </c>
    </row>
    <row r="204" spans="2:65" s="12" customFormat="1" ht="11.25">
      <c r="B204" s="154"/>
      <c r="D204" s="145" t="s">
        <v>200</v>
      </c>
      <c r="E204" s="155" t="s">
        <v>1</v>
      </c>
      <c r="F204" s="156" t="s">
        <v>343</v>
      </c>
      <c r="H204" s="157">
        <v>1</v>
      </c>
      <c r="I204" s="158"/>
      <c r="L204" s="154"/>
      <c r="M204" s="159"/>
      <c r="T204" s="160"/>
      <c r="AT204" s="155" t="s">
        <v>200</v>
      </c>
      <c r="AU204" s="155" t="s">
        <v>87</v>
      </c>
      <c r="AV204" s="12" t="s">
        <v>87</v>
      </c>
      <c r="AW204" s="12" t="s">
        <v>32</v>
      </c>
      <c r="AX204" s="12" t="s">
        <v>77</v>
      </c>
      <c r="AY204" s="155" t="s">
        <v>133</v>
      </c>
    </row>
    <row r="205" spans="2:65" s="12" customFormat="1" ht="11.25">
      <c r="B205" s="154"/>
      <c r="D205" s="145" t="s">
        <v>200</v>
      </c>
      <c r="E205" s="155" t="s">
        <v>1</v>
      </c>
      <c r="F205" s="156" t="s">
        <v>344</v>
      </c>
      <c r="H205" s="157">
        <v>2</v>
      </c>
      <c r="I205" s="158"/>
      <c r="L205" s="154"/>
      <c r="M205" s="159"/>
      <c r="T205" s="160"/>
      <c r="AT205" s="155" t="s">
        <v>200</v>
      </c>
      <c r="AU205" s="155" t="s">
        <v>87</v>
      </c>
      <c r="AV205" s="12" t="s">
        <v>87</v>
      </c>
      <c r="AW205" s="12" t="s">
        <v>32</v>
      </c>
      <c r="AX205" s="12" t="s">
        <v>77</v>
      </c>
      <c r="AY205" s="155" t="s">
        <v>133</v>
      </c>
    </row>
    <row r="206" spans="2:65" s="12" customFormat="1" ht="11.25">
      <c r="B206" s="154"/>
      <c r="D206" s="145" t="s">
        <v>200</v>
      </c>
      <c r="E206" s="155" t="s">
        <v>1</v>
      </c>
      <c r="F206" s="156" t="s">
        <v>345</v>
      </c>
      <c r="H206" s="157">
        <v>2</v>
      </c>
      <c r="I206" s="158"/>
      <c r="L206" s="154"/>
      <c r="M206" s="159"/>
      <c r="T206" s="160"/>
      <c r="AT206" s="155" t="s">
        <v>200</v>
      </c>
      <c r="AU206" s="155" t="s">
        <v>87</v>
      </c>
      <c r="AV206" s="12" t="s">
        <v>87</v>
      </c>
      <c r="AW206" s="12" t="s">
        <v>32</v>
      </c>
      <c r="AX206" s="12" t="s">
        <v>77</v>
      </c>
      <c r="AY206" s="155" t="s">
        <v>133</v>
      </c>
    </row>
    <row r="207" spans="2:65" s="13" customFormat="1" ht="11.25">
      <c r="B207" s="161"/>
      <c r="D207" s="145" t="s">
        <v>200</v>
      </c>
      <c r="E207" s="162" t="s">
        <v>1</v>
      </c>
      <c r="F207" s="163" t="s">
        <v>204</v>
      </c>
      <c r="H207" s="164">
        <v>5</v>
      </c>
      <c r="I207" s="165"/>
      <c r="L207" s="161"/>
      <c r="M207" s="166"/>
      <c r="T207" s="167"/>
      <c r="AT207" s="162" t="s">
        <v>200</v>
      </c>
      <c r="AU207" s="162" t="s">
        <v>87</v>
      </c>
      <c r="AV207" s="13" t="s">
        <v>152</v>
      </c>
      <c r="AW207" s="13" t="s">
        <v>32</v>
      </c>
      <c r="AX207" s="13" t="s">
        <v>85</v>
      </c>
      <c r="AY207" s="162" t="s">
        <v>133</v>
      </c>
    </row>
    <row r="208" spans="2:65" s="1" customFormat="1" ht="16.5" customHeight="1">
      <c r="B208" s="32"/>
      <c r="C208" s="132" t="s">
        <v>346</v>
      </c>
      <c r="D208" s="132" t="s">
        <v>136</v>
      </c>
      <c r="E208" s="133" t="s">
        <v>347</v>
      </c>
      <c r="F208" s="134" t="s">
        <v>348</v>
      </c>
      <c r="G208" s="135" t="s">
        <v>327</v>
      </c>
      <c r="H208" s="136">
        <v>30</v>
      </c>
      <c r="I208" s="137"/>
      <c r="J208" s="138">
        <f>ROUND(I208*H208,2)</f>
        <v>0</v>
      </c>
      <c r="K208" s="134" t="s">
        <v>198</v>
      </c>
      <c r="L208" s="32"/>
      <c r="M208" s="139" t="s">
        <v>1</v>
      </c>
      <c r="N208" s="140" t="s">
        <v>42</v>
      </c>
      <c r="P208" s="141">
        <f>O208*H208</f>
        <v>0</v>
      </c>
      <c r="Q208" s="141">
        <v>0</v>
      </c>
      <c r="R208" s="141">
        <f>Q208*H208</f>
        <v>0</v>
      </c>
      <c r="S208" s="141">
        <v>1.56E-3</v>
      </c>
      <c r="T208" s="142">
        <f>S208*H208</f>
        <v>4.6800000000000001E-2</v>
      </c>
      <c r="AR208" s="143" t="s">
        <v>278</v>
      </c>
      <c r="AT208" s="143" t="s">
        <v>136</v>
      </c>
      <c r="AU208" s="143" t="s">
        <v>87</v>
      </c>
      <c r="AY208" s="17" t="s">
        <v>133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85</v>
      </c>
      <c r="BK208" s="144">
        <f>ROUND(I208*H208,2)</f>
        <v>0</v>
      </c>
      <c r="BL208" s="17" t="s">
        <v>278</v>
      </c>
      <c r="BM208" s="143" t="s">
        <v>349</v>
      </c>
    </row>
    <row r="209" spans="2:65" s="11" customFormat="1" ht="22.9" customHeight="1">
      <c r="B209" s="120"/>
      <c r="D209" s="121" t="s">
        <v>76</v>
      </c>
      <c r="E209" s="130" t="s">
        <v>350</v>
      </c>
      <c r="F209" s="130" t="s">
        <v>351</v>
      </c>
      <c r="I209" s="123"/>
      <c r="J209" s="131">
        <f>BK209</f>
        <v>0</v>
      </c>
      <c r="L209" s="120"/>
      <c r="M209" s="125"/>
      <c r="P209" s="126">
        <f>SUM(P210:P220)</f>
        <v>0</v>
      </c>
      <c r="R209" s="126">
        <f>SUM(R210:R220)</f>
        <v>0</v>
      </c>
      <c r="T209" s="127">
        <f>SUM(T210:T220)</f>
        <v>0.18321879999999999</v>
      </c>
      <c r="AR209" s="121" t="s">
        <v>87</v>
      </c>
      <c r="AT209" s="128" t="s">
        <v>76</v>
      </c>
      <c r="AU209" s="128" t="s">
        <v>85</v>
      </c>
      <c r="AY209" s="121" t="s">
        <v>133</v>
      </c>
      <c r="BK209" s="129">
        <f>SUM(BK210:BK220)</f>
        <v>0</v>
      </c>
    </row>
    <row r="210" spans="2:65" s="1" customFormat="1" ht="16.5" customHeight="1">
      <c r="B210" s="32"/>
      <c r="C210" s="132" t="s">
        <v>352</v>
      </c>
      <c r="D210" s="132" t="s">
        <v>136</v>
      </c>
      <c r="E210" s="133" t="s">
        <v>353</v>
      </c>
      <c r="F210" s="134" t="s">
        <v>354</v>
      </c>
      <c r="G210" s="135" t="s">
        <v>197</v>
      </c>
      <c r="H210" s="136">
        <v>4.5999999999999996</v>
      </c>
      <c r="I210" s="137"/>
      <c r="J210" s="138">
        <f>ROUND(I210*H210,2)</f>
        <v>0</v>
      </c>
      <c r="K210" s="134" t="s">
        <v>198</v>
      </c>
      <c r="L210" s="32"/>
      <c r="M210" s="139" t="s">
        <v>1</v>
      </c>
      <c r="N210" s="140" t="s">
        <v>42</v>
      </c>
      <c r="P210" s="141">
        <f>O210*H210</f>
        <v>0</v>
      </c>
      <c r="Q210" s="141">
        <v>0</v>
      </c>
      <c r="R210" s="141">
        <f>Q210*H210</f>
        <v>0</v>
      </c>
      <c r="S210" s="141">
        <v>1.7250000000000001E-2</v>
      </c>
      <c r="T210" s="142">
        <f>S210*H210</f>
        <v>7.9350000000000004E-2</v>
      </c>
      <c r="AR210" s="143" t="s">
        <v>278</v>
      </c>
      <c r="AT210" s="143" t="s">
        <v>136</v>
      </c>
      <c r="AU210" s="143" t="s">
        <v>87</v>
      </c>
      <c r="AY210" s="17" t="s">
        <v>133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85</v>
      </c>
      <c r="BK210" s="144">
        <f>ROUND(I210*H210,2)</f>
        <v>0</v>
      </c>
      <c r="BL210" s="17" t="s">
        <v>278</v>
      </c>
      <c r="BM210" s="143" t="s">
        <v>355</v>
      </c>
    </row>
    <row r="211" spans="2:65" s="12" customFormat="1" ht="11.25">
      <c r="B211" s="154"/>
      <c r="D211" s="145" t="s">
        <v>200</v>
      </c>
      <c r="E211" s="155" t="s">
        <v>1</v>
      </c>
      <c r="F211" s="156" t="s">
        <v>356</v>
      </c>
      <c r="H211" s="157">
        <v>4.5999999999999996</v>
      </c>
      <c r="I211" s="158"/>
      <c r="L211" s="154"/>
      <c r="M211" s="159"/>
      <c r="T211" s="160"/>
      <c r="AT211" s="155" t="s">
        <v>200</v>
      </c>
      <c r="AU211" s="155" t="s">
        <v>87</v>
      </c>
      <c r="AV211" s="12" t="s">
        <v>87</v>
      </c>
      <c r="AW211" s="12" t="s">
        <v>32</v>
      </c>
      <c r="AX211" s="12" t="s">
        <v>85</v>
      </c>
      <c r="AY211" s="155" t="s">
        <v>133</v>
      </c>
    </row>
    <row r="212" spans="2:65" s="1" customFormat="1" ht="16.5" customHeight="1">
      <c r="B212" s="32"/>
      <c r="C212" s="132" t="s">
        <v>357</v>
      </c>
      <c r="D212" s="132" t="s">
        <v>136</v>
      </c>
      <c r="E212" s="133" t="s">
        <v>358</v>
      </c>
      <c r="F212" s="134" t="s">
        <v>359</v>
      </c>
      <c r="G212" s="135" t="s">
        <v>197</v>
      </c>
      <c r="H212" s="136">
        <v>9.2739999999999991</v>
      </c>
      <c r="I212" s="137"/>
      <c r="J212" s="138">
        <f>ROUND(I212*H212,2)</f>
        <v>0</v>
      </c>
      <c r="K212" s="134" t="s">
        <v>198</v>
      </c>
      <c r="L212" s="32"/>
      <c r="M212" s="139" t="s">
        <v>1</v>
      </c>
      <c r="N212" s="140" t="s">
        <v>42</v>
      </c>
      <c r="P212" s="141">
        <f>O212*H212</f>
        <v>0</v>
      </c>
      <c r="Q212" s="141">
        <v>0</v>
      </c>
      <c r="R212" s="141">
        <f>Q212*H212</f>
        <v>0</v>
      </c>
      <c r="S212" s="141">
        <v>1.12E-2</v>
      </c>
      <c r="T212" s="142">
        <f>S212*H212</f>
        <v>0.10386879999999998</v>
      </c>
      <c r="AR212" s="143" t="s">
        <v>278</v>
      </c>
      <c r="AT212" s="143" t="s">
        <v>136</v>
      </c>
      <c r="AU212" s="143" t="s">
        <v>87</v>
      </c>
      <c r="AY212" s="17" t="s">
        <v>133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85</v>
      </c>
      <c r="BK212" s="144">
        <f>ROUND(I212*H212,2)</f>
        <v>0</v>
      </c>
      <c r="BL212" s="17" t="s">
        <v>278</v>
      </c>
      <c r="BM212" s="143" t="s">
        <v>360</v>
      </c>
    </row>
    <row r="213" spans="2:65" s="14" customFormat="1" ht="11.25">
      <c r="B213" s="168"/>
      <c r="D213" s="145" t="s">
        <v>200</v>
      </c>
      <c r="E213" s="169" t="s">
        <v>1</v>
      </c>
      <c r="F213" s="170" t="s">
        <v>219</v>
      </c>
      <c r="H213" s="169" t="s">
        <v>1</v>
      </c>
      <c r="I213" s="171"/>
      <c r="L213" s="168"/>
      <c r="M213" s="172"/>
      <c r="T213" s="173"/>
      <c r="AT213" s="169" t="s">
        <v>200</v>
      </c>
      <c r="AU213" s="169" t="s">
        <v>87</v>
      </c>
      <c r="AV213" s="14" t="s">
        <v>85</v>
      </c>
      <c r="AW213" s="14" t="s">
        <v>32</v>
      </c>
      <c r="AX213" s="14" t="s">
        <v>77</v>
      </c>
      <c r="AY213" s="169" t="s">
        <v>133</v>
      </c>
    </row>
    <row r="214" spans="2:65" s="12" customFormat="1" ht="11.25">
      <c r="B214" s="154"/>
      <c r="D214" s="145" t="s">
        <v>200</v>
      </c>
      <c r="E214" s="155" t="s">
        <v>1</v>
      </c>
      <c r="F214" s="156" t="s">
        <v>361</v>
      </c>
      <c r="H214" s="157">
        <v>7.7539999999999996</v>
      </c>
      <c r="I214" s="158"/>
      <c r="L214" s="154"/>
      <c r="M214" s="159"/>
      <c r="T214" s="160"/>
      <c r="AT214" s="155" t="s">
        <v>200</v>
      </c>
      <c r="AU214" s="155" t="s">
        <v>87</v>
      </c>
      <c r="AV214" s="12" t="s">
        <v>87</v>
      </c>
      <c r="AW214" s="12" t="s">
        <v>32</v>
      </c>
      <c r="AX214" s="12" t="s">
        <v>77</v>
      </c>
      <c r="AY214" s="155" t="s">
        <v>133</v>
      </c>
    </row>
    <row r="215" spans="2:65" s="12" customFormat="1" ht="11.25">
      <c r="B215" s="154"/>
      <c r="D215" s="145" t="s">
        <v>200</v>
      </c>
      <c r="E215" s="155" t="s">
        <v>1</v>
      </c>
      <c r="F215" s="156" t="s">
        <v>362</v>
      </c>
      <c r="H215" s="157">
        <v>0.72</v>
      </c>
      <c r="I215" s="158"/>
      <c r="L215" s="154"/>
      <c r="M215" s="159"/>
      <c r="T215" s="160"/>
      <c r="AT215" s="155" t="s">
        <v>200</v>
      </c>
      <c r="AU215" s="155" t="s">
        <v>87</v>
      </c>
      <c r="AV215" s="12" t="s">
        <v>87</v>
      </c>
      <c r="AW215" s="12" t="s">
        <v>32</v>
      </c>
      <c r="AX215" s="12" t="s">
        <v>77</v>
      </c>
      <c r="AY215" s="155" t="s">
        <v>133</v>
      </c>
    </row>
    <row r="216" spans="2:65" s="14" customFormat="1" ht="11.25">
      <c r="B216" s="168"/>
      <c r="D216" s="145" t="s">
        <v>200</v>
      </c>
      <c r="E216" s="169" t="s">
        <v>1</v>
      </c>
      <c r="F216" s="170" t="s">
        <v>227</v>
      </c>
      <c r="H216" s="169" t="s">
        <v>1</v>
      </c>
      <c r="I216" s="171"/>
      <c r="L216" s="168"/>
      <c r="M216" s="172"/>
      <c r="T216" s="173"/>
      <c r="AT216" s="169" t="s">
        <v>200</v>
      </c>
      <c r="AU216" s="169" t="s">
        <v>87</v>
      </c>
      <c r="AV216" s="14" t="s">
        <v>85</v>
      </c>
      <c r="AW216" s="14" t="s">
        <v>32</v>
      </c>
      <c r="AX216" s="14" t="s">
        <v>77</v>
      </c>
      <c r="AY216" s="169" t="s">
        <v>133</v>
      </c>
    </row>
    <row r="217" spans="2:65" s="12" customFormat="1" ht="11.25">
      <c r="B217" s="154"/>
      <c r="D217" s="145" t="s">
        <v>200</v>
      </c>
      <c r="E217" s="155" t="s">
        <v>1</v>
      </c>
      <c r="F217" s="156" t="s">
        <v>363</v>
      </c>
      <c r="H217" s="157">
        <v>0.4</v>
      </c>
      <c r="I217" s="158"/>
      <c r="L217" s="154"/>
      <c r="M217" s="159"/>
      <c r="T217" s="160"/>
      <c r="AT217" s="155" t="s">
        <v>200</v>
      </c>
      <c r="AU217" s="155" t="s">
        <v>87</v>
      </c>
      <c r="AV217" s="12" t="s">
        <v>87</v>
      </c>
      <c r="AW217" s="12" t="s">
        <v>32</v>
      </c>
      <c r="AX217" s="12" t="s">
        <v>77</v>
      </c>
      <c r="AY217" s="155" t="s">
        <v>133</v>
      </c>
    </row>
    <row r="218" spans="2:65" s="14" customFormat="1" ht="11.25">
      <c r="B218" s="168"/>
      <c r="D218" s="145" t="s">
        <v>200</v>
      </c>
      <c r="E218" s="169" t="s">
        <v>1</v>
      </c>
      <c r="F218" s="170" t="s">
        <v>234</v>
      </c>
      <c r="H218" s="169" t="s">
        <v>1</v>
      </c>
      <c r="I218" s="171"/>
      <c r="L218" s="168"/>
      <c r="M218" s="172"/>
      <c r="T218" s="173"/>
      <c r="AT218" s="169" t="s">
        <v>200</v>
      </c>
      <c r="AU218" s="169" t="s">
        <v>87</v>
      </c>
      <c r="AV218" s="14" t="s">
        <v>85</v>
      </c>
      <c r="AW218" s="14" t="s">
        <v>32</v>
      </c>
      <c r="AX218" s="14" t="s">
        <v>77</v>
      </c>
      <c r="AY218" s="169" t="s">
        <v>133</v>
      </c>
    </row>
    <row r="219" spans="2:65" s="12" customFormat="1" ht="11.25">
      <c r="B219" s="154"/>
      <c r="D219" s="145" t="s">
        <v>200</v>
      </c>
      <c r="E219" s="155" t="s">
        <v>1</v>
      </c>
      <c r="F219" s="156" t="s">
        <v>363</v>
      </c>
      <c r="H219" s="157">
        <v>0.4</v>
      </c>
      <c r="I219" s="158"/>
      <c r="L219" s="154"/>
      <c r="M219" s="159"/>
      <c r="T219" s="160"/>
      <c r="AT219" s="155" t="s">
        <v>200</v>
      </c>
      <c r="AU219" s="155" t="s">
        <v>87</v>
      </c>
      <c r="AV219" s="12" t="s">
        <v>87</v>
      </c>
      <c r="AW219" s="12" t="s">
        <v>32</v>
      </c>
      <c r="AX219" s="12" t="s">
        <v>77</v>
      </c>
      <c r="AY219" s="155" t="s">
        <v>133</v>
      </c>
    </row>
    <row r="220" spans="2:65" s="13" customFormat="1" ht="11.25">
      <c r="B220" s="161"/>
      <c r="D220" s="145" t="s">
        <v>200</v>
      </c>
      <c r="E220" s="162" t="s">
        <v>1</v>
      </c>
      <c r="F220" s="163" t="s">
        <v>204</v>
      </c>
      <c r="H220" s="164">
        <v>9.2740000000000009</v>
      </c>
      <c r="I220" s="165"/>
      <c r="L220" s="161"/>
      <c r="M220" s="166"/>
      <c r="T220" s="167"/>
      <c r="AT220" s="162" t="s">
        <v>200</v>
      </c>
      <c r="AU220" s="162" t="s">
        <v>87</v>
      </c>
      <c r="AV220" s="13" t="s">
        <v>152</v>
      </c>
      <c r="AW220" s="13" t="s">
        <v>32</v>
      </c>
      <c r="AX220" s="13" t="s">
        <v>85</v>
      </c>
      <c r="AY220" s="162" t="s">
        <v>133</v>
      </c>
    </row>
    <row r="221" spans="2:65" s="11" customFormat="1" ht="22.9" customHeight="1">
      <c r="B221" s="120"/>
      <c r="D221" s="121" t="s">
        <v>76</v>
      </c>
      <c r="E221" s="130" t="s">
        <v>364</v>
      </c>
      <c r="F221" s="130" t="s">
        <v>365</v>
      </c>
      <c r="I221" s="123"/>
      <c r="J221" s="131">
        <f>BK221</f>
        <v>0</v>
      </c>
      <c r="L221" s="120"/>
      <c r="M221" s="125"/>
      <c r="P221" s="126">
        <f>SUM(P222:P226)</f>
        <v>0</v>
      </c>
      <c r="R221" s="126">
        <f>SUM(R222:R226)</f>
        <v>0</v>
      </c>
      <c r="T221" s="127">
        <f>SUM(T222:T226)</f>
        <v>3.0000000000000001E-3</v>
      </c>
      <c r="AR221" s="121" t="s">
        <v>87</v>
      </c>
      <c r="AT221" s="128" t="s">
        <v>76</v>
      </c>
      <c r="AU221" s="128" t="s">
        <v>85</v>
      </c>
      <c r="AY221" s="121" t="s">
        <v>133</v>
      </c>
      <c r="BK221" s="129">
        <f>SUM(BK222:BK226)</f>
        <v>0</v>
      </c>
    </row>
    <row r="222" spans="2:65" s="1" customFormat="1" ht="16.5" customHeight="1">
      <c r="B222" s="32"/>
      <c r="C222" s="132" t="s">
        <v>366</v>
      </c>
      <c r="D222" s="132" t="s">
        <v>136</v>
      </c>
      <c r="E222" s="133" t="s">
        <v>367</v>
      </c>
      <c r="F222" s="134" t="s">
        <v>368</v>
      </c>
      <c r="G222" s="135" t="s">
        <v>257</v>
      </c>
      <c r="H222" s="136">
        <v>3</v>
      </c>
      <c r="I222" s="137"/>
      <c r="J222" s="138">
        <f>ROUND(I222*H222,2)</f>
        <v>0</v>
      </c>
      <c r="K222" s="134" t="s">
        <v>198</v>
      </c>
      <c r="L222" s="32"/>
      <c r="M222" s="139" t="s">
        <v>1</v>
      </c>
      <c r="N222" s="140" t="s">
        <v>42</v>
      </c>
      <c r="P222" s="141">
        <f>O222*H222</f>
        <v>0</v>
      </c>
      <c r="Q222" s="141">
        <v>0</v>
      </c>
      <c r="R222" s="141">
        <f>Q222*H222</f>
        <v>0</v>
      </c>
      <c r="S222" s="141">
        <v>1E-3</v>
      </c>
      <c r="T222" s="142">
        <f>S222*H222</f>
        <v>3.0000000000000001E-3</v>
      </c>
      <c r="AR222" s="143" t="s">
        <v>278</v>
      </c>
      <c r="AT222" s="143" t="s">
        <v>136</v>
      </c>
      <c r="AU222" s="143" t="s">
        <v>87</v>
      </c>
      <c r="AY222" s="17" t="s">
        <v>133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85</v>
      </c>
      <c r="BK222" s="144">
        <f>ROUND(I222*H222,2)</f>
        <v>0</v>
      </c>
      <c r="BL222" s="17" t="s">
        <v>278</v>
      </c>
      <c r="BM222" s="143" t="s">
        <v>369</v>
      </c>
    </row>
    <row r="223" spans="2:65" s="12" customFormat="1" ht="11.25">
      <c r="B223" s="154"/>
      <c r="D223" s="145" t="s">
        <v>200</v>
      </c>
      <c r="E223" s="155" t="s">
        <v>1</v>
      </c>
      <c r="F223" s="156" t="s">
        <v>343</v>
      </c>
      <c r="H223" s="157">
        <v>1</v>
      </c>
      <c r="I223" s="158"/>
      <c r="L223" s="154"/>
      <c r="M223" s="159"/>
      <c r="T223" s="160"/>
      <c r="AT223" s="155" t="s">
        <v>200</v>
      </c>
      <c r="AU223" s="155" t="s">
        <v>87</v>
      </c>
      <c r="AV223" s="12" t="s">
        <v>87</v>
      </c>
      <c r="AW223" s="12" t="s">
        <v>32</v>
      </c>
      <c r="AX223" s="12" t="s">
        <v>77</v>
      </c>
      <c r="AY223" s="155" t="s">
        <v>133</v>
      </c>
    </row>
    <row r="224" spans="2:65" s="12" customFormat="1" ht="11.25">
      <c r="B224" s="154"/>
      <c r="D224" s="145" t="s">
        <v>200</v>
      </c>
      <c r="E224" s="155" t="s">
        <v>1</v>
      </c>
      <c r="F224" s="156" t="s">
        <v>370</v>
      </c>
      <c r="H224" s="157">
        <v>1</v>
      </c>
      <c r="I224" s="158"/>
      <c r="L224" s="154"/>
      <c r="M224" s="159"/>
      <c r="T224" s="160"/>
      <c r="AT224" s="155" t="s">
        <v>200</v>
      </c>
      <c r="AU224" s="155" t="s">
        <v>87</v>
      </c>
      <c r="AV224" s="12" t="s">
        <v>87</v>
      </c>
      <c r="AW224" s="12" t="s">
        <v>32</v>
      </c>
      <c r="AX224" s="12" t="s">
        <v>77</v>
      </c>
      <c r="AY224" s="155" t="s">
        <v>133</v>
      </c>
    </row>
    <row r="225" spans="2:65" s="12" customFormat="1" ht="11.25">
      <c r="B225" s="154"/>
      <c r="D225" s="145" t="s">
        <v>200</v>
      </c>
      <c r="E225" s="155" t="s">
        <v>1</v>
      </c>
      <c r="F225" s="156" t="s">
        <v>371</v>
      </c>
      <c r="H225" s="157">
        <v>1</v>
      </c>
      <c r="I225" s="158"/>
      <c r="L225" s="154"/>
      <c r="M225" s="159"/>
      <c r="T225" s="160"/>
      <c r="AT225" s="155" t="s">
        <v>200</v>
      </c>
      <c r="AU225" s="155" t="s">
        <v>87</v>
      </c>
      <c r="AV225" s="12" t="s">
        <v>87</v>
      </c>
      <c r="AW225" s="12" t="s">
        <v>32</v>
      </c>
      <c r="AX225" s="12" t="s">
        <v>77</v>
      </c>
      <c r="AY225" s="155" t="s">
        <v>133</v>
      </c>
    </row>
    <row r="226" spans="2:65" s="13" customFormat="1" ht="11.25">
      <c r="B226" s="161"/>
      <c r="D226" s="145" t="s">
        <v>200</v>
      </c>
      <c r="E226" s="162" t="s">
        <v>1</v>
      </c>
      <c r="F226" s="163" t="s">
        <v>204</v>
      </c>
      <c r="H226" s="164">
        <v>3</v>
      </c>
      <c r="I226" s="165"/>
      <c r="L226" s="161"/>
      <c r="M226" s="166"/>
      <c r="T226" s="167"/>
      <c r="AT226" s="162" t="s">
        <v>200</v>
      </c>
      <c r="AU226" s="162" t="s">
        <v>87</v>
      </c>
      <c r="AV226" s="13" t="s">
        <v>152</v>
      </c>
      <c r="AW226" s="13" t="s">
        <v>32</v>
      </c>
      <c r="AX226" s="13" t="s">
        <v>85</v>
      </c>
      <c r="AY226" s="162" t="s">
        <v>133</v>
      </c>
    </row>
    <row r="227" spans="2:65" s="11" customFormat="1" ht="22.9" customHeight="1">
      <c r="B227" s="120"/>
      <c r="D227" s="121" t="s">
        <v>76</v>
      </c>
      <c r="E227" s="130" t="s">
        <v>372</v>
      </c>
      <c r="F227" s="130" t="s">
        <v>373</v>
      </c>
      <c r="I227" s="123"/>
      <c r="J227" s="131">
        <f>BK227</f>
        <v>0</v>
      </c>
      <c r="L227" s="120"/>
      <c r="M227" s="125"/>
      <c r="P227" s="126">
        <f>SUM(P228:P294)</f>
        <v>0</v>
      </c>
      <c r="R227" s="126">
        <f>SUM(R228:R294)</f>
        <v>0.41116600000000003</v>
      </c>
      <c r="T227" s="127">
        <f>SUM(T228:T294)</f>
        <v>0.43583581000000005</v>
      </c>
      <c r="AR227" s="121" t="s">
        <v>87</v>
      </c>
      <c r="AT227" s="128" t="s">
        <v>76</v>
      </c>
      <c r="AU227" s="128" t="s">
        <v>85</v>
      </c>
      <c r="AY227" s="121" t="s">
        <v>133</v>
      </c>
      <c r="BK227" s="129">
        <f>SUM(BK228:BK294)</f>
        <v>0</v>
      </c>
    </row>
    <row r="228" spans="2:65" s="1" customFormat="1" ht="16.5" customHeight="1">
      <c r="B228" s="32"/>
      <c r="C228" s="132" t="s">
        <v>374</v>
      </c>
      <c r="D228" s="132" t="s">
        <v>136</v>
      </c>
      <c r="E228" s="133" t="s">
        <v>375</v>
      </c>
      <c r="F228" s="134" t="s">
        <v>376</v>
      </c>
      <c r="G228" s="135" t="s">
        <v>197</v>
      </c>
      <c r="H228" s="136">
        <v>2055.8290000000002</v>
      </c>
      <c r="I228" s="137"/>
      <c r="J228" s="138">
        <f>ROUND(I228*H228,2)</f>
        <v>0</v>
      </c>
      <c r="K228" s="134" t="s">
        <v>198</v>
      </c>
      <c r="L228" s="32"/>
      <c r="M228" s="139" t="s">
        <v>1</v>
      </c>
      <c r="N228" s="140" t="s">
        <v>42</v>
      </c>
      <c r="P228" s="141">
        <f>O228*H228</f>
        <v>0</v>
      </c>
      <c r="Q228" s="141">
        <v>0</v>
      </c>
      <c r="R228" s="141">
        <f>Q228*H228</f>
        <v>0</v>
      </c>
      <c r="S228" s="141">
        <v>1.4999999999999999E-4</v>
      </c>
      <c r="T228" s="142">
        <f>S228*H228</f>
        <v>0.30837435000000002</v>
      </c>
      <c r="AR228" s="143" t="s">
        <v>278</v>
      </c>
      <c r="AT228" s="143" t="s">
        <v>136</v>
      </c>
      <c r="AU228" s="143" t="s">
        <v>87</v>
      </c>
      <c r="AY228" s="17" t="s">
        <v>133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85</v>
      </c>
      <c r="BK228" s="144">
        <f>ROUND(I228*H228,2)</f>
        <v>0</v>
      </c>
      <c r="BL228" s="17" t="s">
        <v>278</v>
      </c>
      <c r="BM228" s="143" t="s">
        <v>377</v>
      </c>
    </row>
    <row r="229" spans="2:65" s="14" customFormat="1" ht="11.25">
      <c r="B229" s="168"/>
      <c r="D229" s="145" t="s">
        <v>200</v>
      </c>
      <c r="E229" s="169" t="s">
        <v>1</v>
      </c>
      <c r="F229" s="170" t="s">
        <v>219</v>
      </c>
      <c r="H229" s="169" t="s">
        <v>1</v>
      </c>
      <c r="I229" s="171"/>
      <c r="L229" s="168"/>
      <c r="M229" s="172"/>
      <c r="T229" s="173"/>
      <c r="AT229" s="169" t="s">
        <v>200</v>
      </c>
      <c r="AU229" s="169" t="s">
        <v>87</v>
      </c>
      <c r="AV229" s="14" t="s">
        <v>85</v>
      </c>
      <c r="AW229" s="14" t="s">
        <v>32</v>
      </c>
      <c r="AX229" s="14" t="s">
        <v>77</v>
      </c>
      <c r="AY229" s="169" t="s">
        <v>133</v>
      </c>
    </row>
    <row r="230" spans="2:65" s="12" customFormat="1" ht="22.5">
      <c r="B230" s="154"/>
      <c r="D230" s="145" t="s">
        <v>200</v>
      </c>
      <c r="E230" s="155" t="s">
        <v>1</v>
      </c>
      <c r="F230" s="156" t="s">
        <v>378</v>
      </c>
      <c r="H230" s="157">
        <v>165.4</v>
      </c>
      <c r="I230" s="158"/>
      <c r="L230" s="154"/>
      <c r="M230" s="159"/>
      <c r="T230" s="160"/>
      <c r="AT230" s="155" t="s">
        <v>200</v>
      </c>
      <c r="AU230" s="155" t="s">
        <v>87</v>
      </c>
      <c r="AV230" s="12" t="s">
        <v>87</v>
      </c>
      <c r="AW230" s="12" t="s">
        <v>32</v>
      </c>
      <c r="AX230" s="12" t="s">
        <v>77</v>
      </c>
      <c r="AY230" s="155" t="s">
        <v>133</v>
      </c>
    </row>
    <row r="231" spans="2:65" s="14" customFormat="1" ht="11.25">
      <c r="B231" s="168"/>
      <c r="D231" s="145" t="s">
        <v>200</v>
      </c>
      <c r="E231" s="169" t="s">
        <v>1</v>
      </c>
      <c r="F231" s="170" t="s">
        <v>379</v>
      </c>
      <c r="H231" s="169" t="s">
        <v>1</v>
      </c>
      <c r="I231" s="171"/>
      <c r="L231" s="168"/>
      <c r="M231" s="172"/>
      <c r="T231" s="173"/>
      <c r="AT231" s="169" t="s">
        <v>200</v>
      </c>
      <c r="AU231" s="169" t="s">
        <v>87</v>
      </c>
      <c r="AV231" s="14" t="s">
        <v>85</v>
      </c>
      <c r="AW231" s="14" t="s">
        <v>32</v>
      </c>
      <c r="AX231" s="14" t="s">
        <v>77</v>
      </c>
      <c r="AY231" s="169" t="s">
        <v>133</v>
      </c>
    </row>
    <row r="232" spans="2:65" s="12" customFormat="1" ht="11.25">
      <c r="B232" s="154"/>
      <c r="D232" s="145" t="s">
        <v>200</v>
      </c>
      <c r="E232" s="155" t="s">
        <v>1</v>
      </c>
      <c r="F232" s="156" t="s">
        <v>380</v>
      </c>
      <c r="H232" s="157">
        <v>82.8</v>
      </c>
      <c r="I232" s="158"/>
      <c r="L232" s="154"/>
      <c r="M232" s="159"/>
      <c r="T232" s="160"/>
      <c r="AT232" s="155" t="s">
        <v>200</v>
      </c>
      <c r="AU232" s="155" t="s">
        <v>87</v>
      </c>
      <c r="AV232" s="12" t="s">
        <v>87</v>
      </c>
      <c r="AW232" s="12" t="s">
        <v>32</v>
      </c>
      <c r="AX232" s="12" t="s">
        <v>77</v>
      </c>
      <c r="AY232" s="155" t="s">
        <v>133</v>
      </c>
    </row>
    <row r="233" spans="2:65" s="12" customFormat="1" ht="11.25">
      <c r="B233" s="154"/>
      <c r="D233" s="145" t="s">
        <v>200</v>
      </c>
      <c r="E233" s="155" t="s">
        <v>1</v>
      </c>
      <c r="F233" s="156" t="s">
        <v>381</v>
      </c>
      <c r="H233" s="157">
        <v>9.9</v>
      </c>
      <c r="I233" s="158"/>
      <c r="L233" s="154"/>
      <c r="M233" s="159"/>
      <c r="T233" s="160"/>
      <c r="AT233" s="155" t="s">
        <v>200</v>
      </c>
      <c r="AU233" s="155" t="s">
        <v>87</v>
      </c>
      <c r="AV233" s="12" t="s">
        <v>87</v>
      </c>
      <c r="AW233" s="12" t="s">
        <v>32</v>
      </c>
      <c r="AX233" s="12" t="s">
        <v>77</v>
      </c>
      <c r="AY233" s="155" t="s">
        <v>133</v>
      </c>
    </row>
    <row r="234" spans="2:65" s="12" customFormat="1" ht="11.25">
      <c r="B234" s="154"/>
      <c r="D234" s="145" t="s">
        <v>200</v>
      </c>
      <c r="E234" s="155" t="s">
        <v>1</v>
      </c>
      <c r="F234" s="156" t="s">
        <v>382</v>
      </c>
      <c r="H234" s="157">
        <v>7.92</v>
      </c>
      <c r="I234" s="158"/>
      <c r="L234" s="154"/>
      <c r="M234" s="159"/>
      <c r="T234" s="160"/>
      <c r="AT234" s="155" t="s">
        <v>200</v>
      </c>
      <c r="AU234" s="155" t="s">
        <v>87</v>
      </c>
      <c r="AV234" s="12" t="s">
        <v>87</v>
      </c>
      <c r="AW234" s="12" t="s">
        <v>32</v>
      </c>
      <c r="AX234" s="12" t="s">
        <v>77</v>
      </c>
      <c r="AY234" s="155" t="s">
        <v>133</v>
      </c>
    </row>
    <row r="235" spans="2:65" s="12" customFormat="1" ht="11.25">
      <c r="B235" s="154"/>
      <c r="D235" s="145" t="s">
        <v>200</v>
      </c>
      <c r="E235" s="155" t="s">
        <v>1</v>
      </c>
      <c r="F235" s="156" t="s">
        <v>383</v>
      </c>
      <c r="H235" s="157">
        <v>10.5</v>
      </c>
      <c r="I235" s="158"/>
      <c r="L235" s="154"/>
      <c r="M235" s="159"/>
      <c r="T235" s="160"/>
      <c r="AT235" s="155" t="s">
        <v>200</v>
      </c>
      <c r="AU235" s="155" t="s">
        <v>87</v>
      </c>
      <c r="AV235" s="12" t="s">
        <v>87</v>
      </c>
      <c r="AW235" s="12" t="s">
        <v>32</v>
      </c>
      <c r="AX235" s="12" t="s">
        <v>77</v>
      </c>
      <c r="AY235" s="155" t="s">
        <v>133</v>
      </c>
    </row>
    <row r="236" spans="2:65" s="12" customFormat="1" ht="11.25">
      <c r="B236" s="154"/>
      <c r="D236" s="145" t="s">
        <v>200</v>
      </c>
      <c r="E236" s="155" t="s">
        <v>1</v>
      </c>
      <c r="F236" s="156" t="s">
        <v>384</v>
      </c>
      <c r="H236" s="157">
        <v>37.200000000000003</v>
      </c>
      <c r="I236" s="158"/>
      <c r="L236" s="154"/>
      <c r="M236" s="159"/>
      <c r="T236" s="160"/>
      <c r="AT236" s="155" t="s">
        <v>200</v>
      </c>
      <c r="AU236" s="155" t="s">
        <v>87</v>
      </c>
      <c r="AV236" s="12" t="s">
        <v>87</v>
      </c>
      <c r="AW236" s="12" t="s">
        <v>32</v>
      </c>
      <c r="AX236" s="12" t="s">
        <v>77</v>
      </c>
      <c r="AY236" s="155" t="s">
        <v>133</v>
      </c>
    </row>
    <row r="237" spans="2:65" s="12" customFormat="1" ht="11.25">
      <c r="B237" s="154"/>
      <c r="D237" s="145" t="s">
        <v>200</v>
      </c>
      <c r="E237" s="155" t="s">
        <v>1</v>
      </c>
      <c r="F237" s="156" t="s">
        <v>385</v>
      </c>
      <c r="H237" s="157">
        <v>48.6</v>
      </c>
      <c r="I237" s="158"/>
      <c r="L237" s="154"/>
      <c r="M237" s="159"/>
      <c r="T237" s="160"/>
      <c r="AT237" s="155" t="s">
        <v>200</v>
      </c>
      <c r="AU237" s="155" t="s">
        <v>87</v>
      </c>
      <c r="AV237" s="12" t="s">
        <v>87</v>
      </c>
      <c r="AW237" s="12" t="s">
        <v>32</v>
      </c>
      <c r="AX237" s="12" t="s">
        <v>77</v>
      </c>
      <c r="AY237" s="155" t="s">
        <v>133</v>
      </c>
    </row>
    <row r="238" spans="2:65" s="12" customFormat="1" ht="11.25">
      <c r="B238" s="154"/>
      <c r="D238" s="145" t="s">
        <v>200</v>
      </c>
      <c r="E238" s="155" t="s">
        <v>1</v>
      </c>
      <c r="F238" s="156" t="s">
        <v>386</v>
      </c>
      <c r="H238" s="157">
        <v>48</v>
      </c>
      <c r="I238" s="158"/>
      <c r="L238" s="154"/>
      <c r="M238" s="159"/>
      <c r="T238" s="160"/>
      <c r="AT238" s="155" t="s">
        <v>200</v>
      </c>
      <c r="AU238" s="155" t="s">
        <v>87</v>
      </c>
      <c r="AV238" s="12" t="s">
        <v>87</v>
      </c>
      <c r="AW238" s="12" t="s">
        <v>32</v>
      </c>
      <c r="AX238" s="12" t="s">
        <v>77</v>
      </c>
      <c r="AY238" s="155" t="s">
        <v>133</v>
      </c>
    </row>
    <row r="239" spans="2:65" s="12" customFormat="1" ht="11.25">
      <c r="B239" s="154"/>
      <c r="D239" s="145" t="s">
        <v>200</v>
      </c>
      <c r="E239" s="155" t="s">
        <v>1</v>
      </c>
      <c r="F239" s="156" t="s">
        <v>387</v>
      </c>
      <c r="H239" s="157">
        <v>48</v>
      </c>
      <c r="I239" s="158"/>
      <c r="L239" s="154"/>
      <c r="M239" s="159"/>
      <c r="T239" s="160"/>
      <c r="AT239" s="155" t="s">
        <v>200</v>
      </c>
      <c r="AU239" s="155" t="s">
        <v>87</v>
      </c>
      <c r="AV239" s="12" t="s">
        <v>87</v>
      </c>
      <c r="AW239" s="12" t="s">
        <v>32</v>
      </c>
      <c r="AX239" s="12" t="s">
        <v>77</v>
      </c>
      <c r="AY239" s="155" t="s">
        <v>133</v>
      </c>
    </row>
    <row r="240" spans="2:65" s="12" customFormat="1" ht="11.25">
      <c r="B240" s="154"/>
      <c r="D240" s="145" t="s">
        <v>200</v>
      </c>
      <c r="E240" s="155" t="s">
        <v>1</v>
      </c>
      <c r="F240" s="156" t="s">
        <v>388</v>
      </c>
      <c r="H240" s="157">
        <v>55.8</v>
      </c>
      <c r="I240" s="158"/>
      <c r="L240" s="154"/>
      <c r="M240" s="159"/>
      <c r="T240" s="160"/>
      <c r="AT240" s="155" t="s">
        <v>200</v>
      </c>
      <c r="AU240" s="155" t="s">
        <v>87</v>
      </c>
      <c r="AV240" s="12" t="s">
        <v>87</v>
      </c>
      <c r="AW240" s="12" t="s">
        <v>32</v>
      </c>
      <c r="AX240" s="12" t="s">
        <v>77</v>
      </c>
      <c r="AY240" s="155" t="s">
        <v>133</v>
      </c>
    </row>
    <row r="241" spans="2:51" s="12" customFormat="1" ht="11.25">
      <c r="B241" s="154"/>
      <c r="D241" s="145" t="s">
        <v>200</v>
      </c>
      <c r="E241" s="155" t="s">
        <v>1</v>
      </c>
      <c r="F241" s="156" t="s">
        <v>389</v>
      </c>
      <c r="H241" s="157">
        <v>36.6</v>
      </c>
      <c r="I241" s="158"/>
      <c r="L241" s="154"/>
      <c r="M241" s="159"/>
      <c r="T241" s="160"/>
      <c r="AT241" s="155" t="s">
        <v>200</v>
      </c>
      <c r="AU241" s="155" t="s">
        <v>87</v>
      </c>
      <c r="AV241" s="12" t="s">
        <v>87</v>
      </c>
      <c r="AW241" s="12" t="s">
        <v>32</v>
      </c>
      <c r="AX241" s="12" t="s">
        <v>77</v>
      </c>
      <c r="AY241" s="155" t="s">
        <v>133</v>
      </c>
    </row>
    <row r="242" spans="2:51" s="12" customFormat="1" ht="11.25">
      <c r="B242" s="154"/>
      <c r="D242" s="145" t="s">
        <v>200</v>
      </c>
      <c r="E242" s="155" t="s">
        <v>1</v>
      </c>
      <c r="F242" s="156" t="s">
        <v>390</v>
      </c>
      <c r="H242" s="157">
        <v>20.399999999999999</v>
      </c>
      <c r="I242" s="158"/>
      <c r="L242" s="154"/>
      <c r="M242" s="159"/>
      <c r="T242" s="160"/>
      <c r="AT242" s="155" t="s">
        <v>200</v>
      </c>
      <c r="AU242" s="155" t="s">
        <v>87</v>
      </c>
      <c r="AV242" s="12" t="s">
        <v>87</v>
      </c>
      <c r="AW242" s="12" t="s">
        <v>32</v>
      </c>
      <c r="AX242" s="12" t="s">
        <v>77</v>
      </c>
      <c r="AY242" s="155" t="s">
        <v>133</v>
      </c>
    </row>
    <row r="243" spans="2:51" s="12" customFormat="1" ht="11.25">
      <c r="B243" s="154"/>
      <c r="D243" s="145" t="s">
        <v>200</v>
      </c>
      <c r="E243" s="155" t="s">
        <v>1</v>
      </c>
      <c r="F243" s="156" t="s">
        <v>391</v>
      </c>
      <c r="H243" s="157">
        <v>37.200000000000003</v>
      </c>
      <c r="I243" s="158"/>
      <c r="L243" s="154"/>
      <c r="M243" s="159"/>
      <c r="T243" s="160"/>
      <c r="AT243" s="155" t="s">
        <v>200</v>
      </c>
      <c r="AU243" s="155" t="s">
        <v>87</v>
      </c>
      <c r="AV243" s="12" t="s">
        <v>87</v>
      </c>
      <c r="AW243" s="12" t="s">
        <v>32</v>
      </c>
      <c r="AX243" s="12" t="s">
        <v>77</v>
      </c>
      <c r="AY243" s="155" t="s">
        <v>133</v>
      </c>
    </row>
    <row r="244" spans="2:51" s="12" customFormat="1" ht="11.25">
      <c r="B244" s="154"/>
      <c r="D244" s="145" t="s">
        <v>200</v>
      </c>
      <c r="E244" s="155" t="s">
        <v>1</v>
      </c>
      <c r="F244" s="156" t="s">
        <v>392</v>
      </c>
      <c r="H244" s="157">
        <v>4.8</v>
      </c>
      <c r="I244" s="158"/>
      <c r="L244" s="154"/>
      <c r="M244" s="159"/>
      <c r="T244" s="160"/>
      <c r="AT244" s="155" t="s">
        <v>200</v>
      </c>
      <c r="AU244" s="155" t="s">
        <v>87</v>
      </c>
      <c r="AV244" s="12" t="s">
        <v>87</v>
      </c>
      <c r="AW244" s="12" t="s">
        <v>32</v>
      </c>
      <c r="AX244" s="12" t="s">
        <v>77</v>
      </c>
      <c r="AY244" s="155" t="s">
        <v>133</v>
      </c>
    </row>
    <row r="245" spans="2:51" s="12" customFormat="1" ht="11.25">
      <c r="B245" s="154"/>
      <c r="D245" s="145" t="s">
        <v>200</v>
      </c>
      <c r="E245" s="155" t="s">
        <v>1</v>
      </c>
      <c r="F245" s="156" t="s">
        <v>393</v>
      </c>
      <c r="H245" s="157">
        <v>6.72</v>
      </c>
      <c r="I245" s="158"/>
      <c r="L245" s="154"/>
      <c r="M245" s="159"/>
      <c r="T245" s="160"/>
      <c r="AT245" s="155" t="s">
        <v>200</v>
      </c>
      <c r="AU245" s="155" t="s">
        <v>87</v>
      </c>
      <c r="AV245" s="12" t="s">
        <v>87</v>
      </c>
      <c r="AW245" s="12" t="s">
        <v>32</v>
      </c>
      <c r="AX245" s="12" t="s">
        <v>77</v>
      </c>
      <c r="AY245" s="155" t="s">
        <v>133</v>
      </c>
    </row>
    <row r="246" spans="2:51" s="12" customFormat="1" ht="11.25">
      <c r="B246" s="154"/>
      <c r="D246" s="145" t="s">
        <v>200</v>
      </c>
      <c r="E246" s="155" t="s">
        <v>1</v>
      </c>
      <c r="F246" s="156" t="s">
        <v>394</v>
      </c>
      <c r="H246" s="157">
        <v>29.4</v>
      </c>
      <c r="I246" s="158"/>
      <c r="L246" s="154"/>
      <c r="M246" s="159"/>
      <c r="T246" s="160"/>
      <c r="AT246" s="155" t="s">
        <v>200</v>
      </c>
      <c r="AU246" s="155" t="s">
        <v>87</v>
      </c>
      <c r="AV246" s="12" t="s">
        <v>87</v>
      </c>
      <c r="AW246" s="12" t="s">
        <v>32</v>
      </c>
      <c r="AX246" s="12" t="s">
        <v>77</v>
      </c>
      <c r="AY246" s="155" t="s">
        <v>133</v>
      </c>
    </row>
    <row r="247" spans="2:51" s="12" customFormat="1" ht="11.25">
      <c r="B247" s="154"/>
      <c r="D247" s="145" t="s">
        <v>200</v>
      </c>
      <c r="E247" s="155" t="s">
        <v>1</v>
      </c>
      <c r="F247" s="156" t="s">
        <v>395</v>
      </c>
      <c r="H247" s="157">
        <v>35.4</v>
      </c>
      <c r="I247" s="158"/>
      <c r="L247" s="154"/>
      <c r="M247" s="159"/>
      <c r="T247" s="160"/>
      <c r="AT247" s="155" t="s">
        <v>200</v>
      </c>
      <c r="AU247" s="155" t="s">
        <v>87</v>
      </c>
      <c r="AV247" s="12" t="s">
        <v>87</v>
      </c>
      <c r="AW247" s="12" t="s">
        <v>32</v>
      </c>
      <c r="AX247" s="12" t="s">
        <v>77</v>
      </c>
      <c r="AY247" s="155" t="s">
        <v>133</v>
      </c>
    </row>
    <row r="248" spans="2:51" s="12" customFormat="1" ht="11.25">
      <c r="B248" s="154"/>
      <c r="D248" s="145" t="s">
        <v>200</v>
      </c>
      <c r="E248" s="155" t="s">
        <v>1</v>
      </c>
      <c r="F248" s="156" t="s">
        <v>396</v>
      </c>
      <c r="H248" s="157">
        <v>5.07</v>
      </c>
      <c r="I248" s="158"/>
      <c r="L248" s="154"/>
      <c r="M248" s="159"/>
      <c r="T248" s="160"/>
      <c r="AT248" s="155" t="s">
        <v>200</v>
      </c>
      <c r="AU248" s="155" t="s">
        <v>87</v>
      </c>
      <c r="AV248" s="12" t="s">
        <v>87</v>
      </c>
      <c r="AW248" s="12" t="s">
        <v>32</v>
      </c>
      <c r="AX248" s="12" t="s">
        <v>77</v>
      </c>
      <c r="AY248" s="155" t="s">
        <v>133</v>
      </c>
    </row>
    <row r="249" spans="2:51" s="12" customFormat="1" ht="11.25">
      <c r="B249" s="154"/>
      <c r="D249" s="145" t="s">
        <v>200</v>
      </c>
      <c r="E249" s="155" t="s">
        <v>1</v>
      </c>
      <c r="F249" s="156" t="s">
        <v>397</v>
      </c>
      <c r="H249" s="157">
        <v>7.25</v>
      </c>
      <c r="I249" s="158"/>
      <c r="L249" s="154"/>
      <c r="M249" s="159"/>
      <c r="T249" s="160"/>
      <c r="AT249" s="155" t="s">
        <v>200</v>
      </c>
      <c r="AU249" s="155" t="s">
        <v>87</v>
      </c>
      <c r="AV249" s="12" t="s">
        <v>87</v>
      </c>
      <c r="AW249" s="12" t="s">
        <v>32</v>
      </c>
      <c r="AX249" s="12" t="s">
        <v>77</v>
      </c>
      <c r="AY249" s="155" t="s">
        <v>133</v>
      </c>
    </row>
    <row r="250" spans="2:51" s="12" customFormat="1" ht="11.25">
      <c r="B250" s="154"/>
      <c r="D250" s="145" t="s">
        <v>200</v>
      </c>
      <c r="E250" s="155" t="s">
        <v>1</v>
      </c>
      <c r="F250" s="156" t="s">
        <v>398</v>
      </c>
      <c r="H250" s="157">
        <v>4.75</v>
      </c>
      <c r="I250" s="158"/>
      <c r="L250" s="154"/>
      <c r="M250" s="159"/>
      <c r="T250" s="160"/>
      <c r="AT250" s="155" t="s">
        <v>200</v>
      </c>
      <c r="AU250" s="155" t="s">
        <v>87</v>
      </c>
      <c r="AV250" s="12" t="s">
        <v>87</v>
      </c>
      <c r="AW250" s="12" t="s">
        <v>32</v>
      </c>
      <c r="AX250" s="12" t="s">
        <v>77</v>
      </c>
      <c r="AY250" s="155" t="s">
        <v>133</v>
      </c>
    </row>
    <row r="251" spans="2:51" s="12" customFormat="1" ht="11.25">
      <c r="B251" s="154"/>
      <c r="D251" s="145" t="s">
        <v>200</v>
      </c>
      <c r="E251" s="155" t="s">
        <v>1</v>
      </c>
      <c r="F251" s="156" t="s">
        <v>399</v>
      </c>
      <c r="H251" s="157">
        <v>25.2</v>
      </c>
      <c r="I251" s="158"/>
      <c r="L251" s="154"/>
      <c r="M251" s="159"/>
      <c r="T251" s="160"/>
      <c r="AT251" s="155" t="s">
        <v>200</v>
      </c>
      <c r="AU251" s="155" t="s">
        <v>87</v>
      </c>
      <c r="AV251" s="12" t="s">
        <v>87</v>
      </c>
      <c r="AW251" s="12" t="s">
        <v>32</v>
      </c>
      <c r="AX251" s="12" t="s">
        <v>77</v>
      </c>
      <c r="AY251" s="155" t="s">
        <v>133</v>
      </c>
    </row>
    <row r="252" spans="2:51" s="12" customFormat="1" ht="11.25">
      <c r="B252" s="154"/>
      <c r="D252" s="145" t="s">
        <v>200</v>
      </c>
      <c r="E252" s="155" t="s">
        <v>1</v>
      </c>
      <c r="F252" s="156" t="s">
        <v>400</v>
      </c>
      <c r="H252" s="157">
        <v>24.6</v>
      </c>
      <c r="I252" s="158"/>
      <c r="L252" s="154"/>
      <c r="M252" s="159"/>
      <c r="T252" s="160"/>
      <c r="AT252" s="155" t="s">
        <v>200</v>
      </c>
      <c r="AU252" s="155" t="s">
        <v>87</v>
      </c>
      <c r="AV252" s="12" t="s">
        <v>87</v>
      </c>
      <c r="AW252" s="12" t="s">
        <v>32</v>
      </c>
      <c r="AX252" s="12" t="s">
        <v>77</v>
      </c>
      <c r="AY252" s="155" t="s">
        <v>133</v>
      </c>
    </row>
    <row r="253" spans="2:51" s="12" customFormat="1" ht="11.25">
      <c r="B253" s="154"/>
      <c r="D253" s="145" t="s">
        <v>200</v>
      </c>
      <c r="E253" s="155" t="s">
        <v>1</v>
      </c>
      <c r="F253" s="156" t="s">
        <v>401</v>
      </c>
      <c r="H253" s="157">
        <v>23.4</v>
      </c>
      <c r="I253" s="158"/>
      <c r="L253" s="154"/>
      <c r="M253" s="159"/>
      <c r="T253" s="160"/>
      <c r="AT253" s="155" t="s">
        <v>200</v>
      </c>
      <c r="AU253" s="155" t="s">
        <v>87</v>
      </c>
      <c r="AV253" s="12" t="s">
        <v>87</v>
      </c>
      <c r="AW253" s="12" t="s">
        <v>32</v>
      </c>
      <c r="AX253" s="12" t="s">
        <v>77</v>
      </c>
      <c r="AY253" s="155" t="s">
        <v>133</v>
      </c>
    </row>
    <row r="254" spans="2:51" s="12" customFormat="1" ht="11.25">
      <c r="B254" s="154"/>
      <c r="D254" s="145" t="s">
        <v>200</v>
      </c>
      <c r="E254" s="155" t="s">
        <v>1</v>
      </c>
      <c r="F254" s="156" t="s">
        <v>402</v>
      </c>
      <c r="H254" s="157">
        <v>20.399999999999999</v>
      </c>
      <c r="I254" s="158"/>
      <c r="L254" s="154"/>
      <c r="M254" s="159"/>
      <c r="T254" s="160"/>
      <c r="AT254" s="155" t="s">
        <v>200</v>
      </c>
      <c r="AU254" s="155" t="s">
        <v>87</v>
      </c>
      <c r="AV254" s="12" t="s">
        <v>87</v>
      </c>
      <c r="AW254" s="12" t="s">
        <v>32</v>
      </c>
      <c r="AX254" s="12" t="s">
        <v>77</v>
      </c>
      <c r="AY254" s="155" t="s">
        <v>133</v>
      </c>
    </row>
    <row r="255" spans="2:51" s="12" customFormat="1" ht="11.25">
      <c r="B255" s="154"/>
      <c r="D255" s="145" t="s">
        <v>200</v>
      </c>
      <c r="E255" s="155" t="s">
        <v>1</v>
      </c>
      <c r="F255" s="156" t="s">
        <v>403</v>
      </c>
      <c r="H255" s="157">
        <v>34</v>
      </c>
      <c r="I255" s="158"/>
      <c r="L255" s="154"/>
      <c r="M255" s="159"/>
      <c r="T255" s="160"/>
      <c r="AT255" s="155" t="s">
        <v>200</v>
      </c>
      <c r="AU255" s="155" t="s">
        <v>87</v>
      </c>
      <c r="AV255" s="12" t="s">
        <v>87</v>
      </c>
      <c r="AW255" s="12" t="s">
        <v>32</v>
      </c>
      <c r="AX255" s="12" t="s">
        <v>77</v>
      </c>
      <c r="AY255" s="155" t="s">
        <v>133</v>
      </c>
    </row>
    <row r="256" spans="2:51" s="12" customFormat="1" ht="11.25">
      <c r="B256" s="154"/>
      <c r="D256" s="145" t="s">
        <v>200</v>
      </c>
      <c r="E256" s="155" t="s">
        <v>1</v>
      </c>
      <c r="F256" s="156" t="s">
        <v>404</v>
      </c>
      <c r="H256" s="157">
        <v>11.76</v>
      </c>
      <c r="I256" s="158"/>
      <c r="L256" s="154"/>
      <c r="M256" s="159"/>
      <c r="T256" s="160"/>
      <c r="AT256" s="155" t="s">
        <v>200</v>
      </c>
      <c r="AU256" s="155" t="s">
        <v>87</v>
      </c>
      <c r="AV256" s="12" t="s">
        <v>87</v>
      </c>
      <c r="AW256" s="12" t="s">
        <v>32</v>
      </c>
      <c r="AX256" s="12" t="s">
        <v>77</v>
      </c>
      <c r="AY256" s="155" t="s">
        <v>133</v>
      </c>
    </row>
    <row r="257" spans="2:51" s="12" customFormat="1" ht="11.25">
      <c r="B257" s="154"/>
      <c r="D257" s="145" t="s">
        <v>200</v>
      </c>
      <c r="E257" s="155" t="s">
        <v>1</v>
      </c>
      <c r="F257" s="156" t="s">
        <v>405</v>
      </c>
      <c r="H257" s="157">
        <v>14.4</v>
      </c>
      <c r="I257" s="158"/>
      <c r="L257" s="154"/>
      <c r="M257" s="159"/>
      <c r="T257" s="160"/>
      <c r="AT257" s="155" t="s">
        <v>200</v>
      </c>
      <c r="AU257" s="155" t="s">
        <v>87</v>
      </c>
      <c r="AV257" s="12" t="s">
        <v>87</v>
      </c>
      <c r="AW257" s="12" t="s">
        <v>32</v>
      </c>
      <c r="AX257" s="12" t="s">
        <v>77</v>
      </c>
      <c r="AY257" s="155" t="s">
        <v>133</v>
      </c>
    </row>
    <row r="258" spans="2:51" s="15" customFormat="1" ht="11.25">
      <c r="B258" s="174"/>
      <c r="D258" s="145" t="s">
        <v>200</v>
      </c>
      <c r="E258" s="175" t="s">
        <v>1</v>
      </c>
      <c r="F258" s="176" t="s">
        <v>406</v>
      </c>
      <c r="H258" s="177">
        <v>855.47</v>
      </c>
      <c r="I258" s="178"/>
      <c r="L258" s="174"/>
      <c r="M258" s="179"/>
      <c r="T258" s="180"/>
      <c r="AT258" s="175" t="s">
        <v>200</v>
      </c>
      <c r="AU258" s="175" t="s">
        <v>87</v>
      </c>
      <c r="AV258" s="15" t="s">
        <v>148</v>
      </c>
      <c r="AW258" s="15" t="s">
        <v>32</v>
      </c>
      <c r="AX258" s="15" t="s">
        <v>77</v>
      </c>
      <c r="AY258" s="175" t="s">
        <v>133</v>
      </c>
    </row>
    <row r="259" spans="2:51" s="14" customFormat="1" ht="11.25">
      <c r="B259" s="168"/>
      <c r="D259" s="145" t="s">
        <v>200</v>
      </c>
      <c r="E259" s="169" t="s">
        <v>1</v>
      </c>
      <c r="F259" s="170" t="s">
        <v>227</v>
      </c>
      <c r="H259" s="169" t="s">
        <v>1</v>
      </c>
      <c r="I259" s="171"/>
      <c r="L259" s="168"/>
      <c r="M259" s="172"/>
      <c r="T259" s="173"/>
      <c r="AT259" s="169" t="s">
        <v>200</v>
      </c>
      <c r="AU259" s="169" t="s">
        <v>87</v>
      </c>
      <c r="AV259" s="14" t="s">
        <v>85</v>
      </c>
      <c r="AW259" s="14" t="s">
        <v>32</v>
      </c>
      <c r="AX259" s="14" t="s">
        <v>77</v>
      </c>
      <c r="AY259" s="169" t="s">
        <v>133</v>
      </c>
    </row>
    <row r="260" spans="2:51" s="12" customFormat="1" ht="11.25">
      <c r="B260" s="154"/>
      <c r="D260" s="145" t="s">
        <v>200</v>
      </c>
      <c r="E260" s="155" t="s">
        <v>1</v>
      </c>
      <c r="F260" s="156" t="s">
        <v>407</v>
      </c>
      <c r="H260" s="157">
        <v>286.10000000000002</v>
      </c>
      <c r="I260" s="158"/>
      <c r="L260" s="154"/>
      <c r="M260" s="159"/>
      <c r="T260" s="160"/>
      <c r="AT260" s="155" t="s">
        <v>200</v>
      </c>
      <c r="AU260" s="155" t="s">
        <v>87</v>
      </c>
      <c r="AV260" s="12" t="s">
        <v>87</v>
      </c>
      <c r="AW260" s="12" t="s">
        <v>32</v>
      </c>
      <c r="AX260" s="12" t="s">
        <v>77</v>
      </c>
      <c r="AY260" s="155" t="s">
        <v>133</v>
      </c>
    </row>
    <row r="261" spans="2:51" s="14" customFormat="1" ht="11.25">
      <c r="B261" s="168"/>
      <c r="D261" s="145" t="s">
        <v>200</v>
      </c>
      <c r="E261" s="169" t="s">
        <v>1</v>
      </c>
      <c r="F261" s="170" t="s">
        <v>379</v>
      </c>
      <c r="H261" s="169" t="s">
        <v>1</v>
      </c>
      <c r="I261" s="171"/>
      <c r="L261" s="168"/>
      <c r="M261" s="172"/>
      <c r="T261" s="173"/>
      <c r="AT261" s="169" t="s">
        <v>200</v>
      </c>
      <c r="AU261" s="169" t="s">
        <v>87</v>
      </c>
      <c r="AV261" s="14" t="s">
        <v>85</v>
      </c>
      <c r="AW261" s="14" t="s">
        <v>32</v>
      </c>
      <c r="AX261" s="14" t="s">
        <v>77</v>
      </c>
      <c r="AY261" s="169" t="s">
        <v>133</v>
      </c>
    </row>
    <row r="262" spans="2:51" s="12" customFormat="1" ht="11.25">
      <c r="B262" s="154"/>
      <c r="D262" s="145" t="s">
        <v>200</v>
      </c>
      <c r="E262" s="155" t="s">
        <v>1</v>
      </c>
      <c r="F262" s="156" t="s">
        <v>408</v>
      </c>
      <c r="H262" s="157">
        <v>55.607999999999997</v>
      </c>
      <c r="I262" s="158"/>
      <c r="L262" s="154"/>
      <c r="M262" s="159"/>
      <c r="T262" s="160"/>
      <c r="AT262" s="155" t="s">
        <v>200</v>
      </c>
      <c r="AU262" s="155" t="s">
        <v>87</v>
      </c>
      <c r="AV262" s="12" t="s">
        <v>87</v>
      </c>
      <c r="AW262" s="12" t="s">
        <v>32</v>
      </c>
      <c r="AX262" s="12" t="s">
        <v>77</v>
      </c>
      <c r="AY262" s="155" t="s">
        <v>133</v>
      </c>
    </row>
    <row r="263" spans="2:51" s="12" customFormat="1" ht="11.25">
      <c r="B263" s="154"/>
      <c r="D263" s="145" t="s">
        <v>200</v>
      </c>
      <c r="E263" s="155" t="s">
        <v>1</v>
      </c>
      <c r="F263" s="156" t="s">
        <v>409</v>
      </c>
      <c r="H263" s="157">
        <v>33.1</v>
      </c>
      <c r="I263" s="158"/>
      <c r="L263" s="154"/>
      <c r="M263" s="159"/>
      <c r="T263" s="160"/>
      <c r="AT263" s="155" t="s">
        <v>200</v>
      </c>
      <c r="AU263" s="155" t="s">
        <v>87</v>
      </c>
      <c r="AV263" s="12" t="s">
        <v>87</v>
      </c>
      <c r="AW263" s="12" t="s">
        <v>32</v>
      </c>
      <c r="AX263" s="12" t="s">
        <v>77</v>
      </c>
      <c r="AY263" s="155" t="s">
        <v>133</v>
      </c>
    </row>
    <row r="264" spans="2:51" s="12" customFormat="1" ht="11.25">
      <c r="B264" s="154"/>
      <c r="D264" s="145" t="s">
        <v>200</v>
      </c>
      <c r="E264" s="155" t="s">
        <v>1</v>
      </c>
      <c r="F264" s="156" t="s">
        <v>410</v>
      </c>
      <c r="H264" s="157">
        <v>12.6</v>
      </c>
      <c r="I264" s="158"/>
      <c r="L264" s="154"/>
      <c r="M264" s="159"/>
      <c r="T264" s="160"/>
      <c r="AT264" s="155" t="s">
        <v>200</v>
      </c>
      <c r="AU264" s="155" t="s">
        <v>87</v>
      </c>
      <c r="AV264" s="12" t="s">
        <v>87</v>
      </c>
      <c r="AW264" s="12" t="s">
        <v>32</v>
      </c>
      <c r="AX264" s="12" t="s">
        <v>77</v>
      </c>
      <c r="AY264" s="155" t="s">
        <v>133</v>
      </c>
    </row>
    <row r="265" spans="2:51" s="12" customFormat="1" ht="11.25">
      <c r="B265" s="154"/>
      <c r="D265" s="145" t="s">
        <v>200</v>
      </c>
      <c r="E265" s="155" t="s">
        <v>1</v>
      </c>
      <c r="F265" s="156" t="s">
        <v>411</v>
      </c>
      <c r="H265" s="157">
        <v>14.1</v>
      </c>
      <c r="I265" s="158"/>
      <c r="L265" s="154"/>
      <c r="M265" s="159"/>
      <c r="T265" s="160"/>
      <c r="AT265" s="155" t="s">
        <v>200</v>
      </c>
      <c r="AU265" s="155" t="s">
        <v>87</v>
      </c>
      <c r="AV265" s="12" t="s">
        <v>87</v>
      </c>
      <c r="AW265" s="12" t="s">
        <v>32</v>
      </c>
      <c r="AX265" s="12" t="s">
        <v>77</v>
      </c>
      <c r="AY265" s="155" t="s">
        <v>133</v>
      </c>
    </row>
    <row r="266" spans="2:51" s="12" customFormat="1" ht="11.25">
      <c r="B266" s="154"/>
      <c r="D266" s="145" t="s">
        <v>200</v>
      </c>
      <c r="E266" s="155" t="s">
        <v>1</v>
      </c>
      <c r="F266" s="156" t="s">
        <v>412</v>
      </c>
      <c r="H266" s="157">
        <v>10.8</v>
      </c>
      <c r="I266" s="158"/>
      <c r="L266" s="154"/>
      <c r="M266" s="159"/>
      <c r="T266" s="160"/>
      <c r="AT266" s="155" t="s">
        <v>200</v>
      </c>
      <c r="AU266" s="155" t="s">
        <v>87</v>
      </c>
      <c r="AV266" s="12" t="s">
        <v>87</v>
      </c>
      <c r="AW266" s="12" t="s">
        <v>32</v>
      </c>
      <c r="AX266" s="12" t="s">
        <v>77</v>
      </c>
      <c r="AY266" s="155" t="s">
        <v>133</v>
      </c>
    </row>
    <row r="267" spans="2:51" s="12" customFormat="1" ht="11.25">
      <c r="B267" s="154"/>
      <c r="D267" s="145" t="s">
        <v>200</v>
      </c>
      <c r="E267" s="155" t="s">
        <v>1</v>
      </c>
      <c r="F267" s="156" t="s">
        <v>413</v>
      </c>
      <c r="H267" s="157">
        <v>34.423999999999999</v>
      </c>
      <c r="I267" s="158"/>
      <c r="L267" s="154"/>
      <c r="M267" s="159"/>
      <c r="T267" s="160"/>
      <c r="AT267" s="155" t="s">
        <v>200</v>
      </c>
      <c r="AU267" s="155" t="s">
        <v>87</v>
      </c>
      <c r="AV267" s="12" t="s">
        <v>87</v>
      </c>
      <c r="AW267" s="12" t="s">
        <v>32</v>
      </c>
      <c r="AX267" s="12" t="s">
        <v>77</v>
      </c>
      <c r="AY267" s="155" t="s">
        <v>133</v>
      </c>
    </row>
    <row r="268" spans="2:51" s="12" customFormat="1" ht="11.25">
      <c r="B268" s="154"/>
      <c r="D268" s="145" t="s">
        <v>200</v>
      </c>
      <c r="E268" s="155" t="s">
        <v>1</v>
      </c>
      <c r="F268" s="156" t="s">
        <v>414</v>
      </c>
      <c r="H268" s="157">
        <v>91.355999999999995</v>
      </c>
      <c r="I268" s="158"/>
      <c r="L268" s="154"/>
      <c r="M268" s="159"/>
      <c r="T268" s="160"/>
      <c r="AT268" s="155" t="s">
        <v>200</v>
      </c>
      <c r="AU268" s="155" t="s">
        <v>87</v>
      </c>
      <c r="AV268" s="12" t="s">
        <v>87</v>
      </c>
      <c r="AW268" s="12" t="s">
        <v>32</v>
      </c>
      <c r="AX268" s="12" t="s">
        <v>77</v>
      </c>
      <c r="AY268" s="155" t="s">
        <v>133</v>
      </c>
    </row>
    <row r="269" spans="2:51" s="12" customFormat="1" ht="11.25">
      <c r="B269" s="154"/>
      <c r="D269" s="145" t="s">
        <v>200</v>
      </c>
      <c r="E269" s="155" t="s">
        <v>1</v>
      </c>
      <c r="F269" s="156" t="s">
        <v>415</v>
      </c>
      <c r="H269" s="157">
        <v>87.384</v>
      </c>
      <c r="I269" s="158"/>
      <c r="L269" s="154"/>
      <c r="M269" s="159"/>
      <c r="T269" s="160"/>
      <c r="AT269" s="155" t="s">
        <v>200</v>
      </c>
      <c r="AU269" s="155" t="s">
        <v>87</v>
      </c>
      <c r="AV269" s="12" t="s">
        <v>87</v>
      </c>
      <c r="AW269" s="12" t="s">
        <v>32</v>
      </c>
      <c r="AX269" s="12" t="s">
        <v>77</v>
      </c>
      <c r="AY269" s="155" t="s">
        <v>133</v>
      </c>
    </row>
    <row r="270" spans="2:51" s="12" customFormat="1" ht="11.25">
      <c r="B270" s="154"/>
      <c r="D270" s="145" t="s">
        <v>200</v>
      </c>
      <c r="E270" s="155" t="s">
        <v>1</v>
      </c>
      <c r="F270" s="156" t="s">
        <v>416</v>
      </c>
      <c r="H270" s="157">
        <v>36.409999999999997</v>
      </c>
      <c r="I270" s="158"/>
      <c r="L270" s="154"/>
      <c r="M270" s="159"/>
      <c r="T270" s="160"/>
      <c r="AT270" s="155" t="s">
        <v>200</v>
      </c>
      <c r="AU270" s="155" t="s">
        <v>87</v>
      </c>
      <c r="AV270" s="12" t="s">
        <v>87</v>
      </c>
      <c r="AW270" s="12" t="s">
        <v>32</v>
      </c>
      <c r="AX270" s="12" t="s">
        <v>77</v>
      </c>
      <c r="AY270" s="155" t="s">
        <v>133</v>
      </c>
    </row>
    <row r="271" spans="2:51" s="12" customFormat="1" ht="11.25">
      <c r="B271" s="154"/>
      <c r="D271" s="145" t="s">
        <v>200</v>
      </c>
      <c r="E271" s="155" t="s">
        <v>1</v>
      </c>
      <c r="F271" s="156" t="s">
        <v>417</v>
      </c>
      <c r="H271" s="157">
        <v>22.914000000000001</v>
      </c>
      <c r="I271" s="158"/>
      <c r="L271" s="154"/>
      <c r="M271" s="159"/>
      <c r="T271" s="160"/>
      <c r="AT271" s="155" t="s">
        <v>200</v>
      </c>
      <c r="AU271" s="155" t="s">
        <v>87</v>
      </c>
      <c r="AV271" s="12" t="s">
        <v>87</v>
      </c>
      <c r="AW271" s="12" t="s">
        <v>32</v>
      </c>
      <c r="AX271" s="12" t="s">
        <v>77</v>
      </c>
      <c r="AY271" s="155" t="s">
        <v>133</v>
      </c>
    </row>
    <row r="272" spans="2:51" s="12" customFormat="1" ht="11.25">
      <c r="B272" s="154"/>
      <c r="D272" s="145" t="s">
        <v>200</v>
      </c>
      <c r="E272" s="155" t="s">
        <v>1</v>
      </c>
      <c r="F272" s="156" t="s">
        <v>418</v>
      </c>
      <c r="H272" s="157">
        <v>42.368000000000002</v>
      </c>
      <c r="I272" s="158"/>
      <c r="L272" s="154"/>
      <c r="M272" s="159"/>
      <c r="T272" s="160"/>
      <c r="AT272" s="155" t="s">
        <v>200</v>
      </c>
      <c r="AU272" s="155" t="s">
        <v>87</v>
      </c>
      <c r="AV272" s="12" t="s">
        <v>87</v>
      </c>
      <c r="AW272" s="12" t="s">
        <v>32</v>
      </c>
      <c r="AX272" s="12" t="s">
        <v>77</v>
      </c>
      <c r="AY272" s="155" t="s">
        <v>133</v>
      </c>
    </row>
    <row r="273" spans="2:51" s="12" customFormat="1" ht="11.25">
      <c r="B273" s="154"/>
      <c r="D273" s="145" t="s">
        <v>200</v>
      </c>
      <c r="E273" s="155" t="s">
        <v>1</v>
      </c>
      <c r="F273" s="156" t="s">
        <v>419</v>
      </c>
      <c r="H273" s="157">
        <v>31.114000000000001</v>
      </c>
      <c r="I273" s="158"/>
      <c r="L273" s="154"/>
      <c r="M273" s="159"/>
      <c r="T273" s="160"/>
      <c r="AT273" s="155" t="s">
        <v>200</v>
      </c>
      <c r="AU273" s="155" t="s">
        <v>87</v>
      </c>
      <c r="AV273" s="12" t="s">
        <v>87</v>
      </c>
      <c r="AW273" s="12" t="s">
        <v>32</v>
      </c>
      <c r="AX273" s="12" t="s">
        <v>77</v>
      </c>
      <c r="AY273" s="155" t="s">
        <v>133</v>
      </c>
    </row>
    <row r="274" spans="2:51" s="12" customFormat="1" ht="11.25">
      <c r="B274" s="154"/>
      <c r="D274" s="145" t="s">
        <v>200</v>
      </c>
      <c r="E274" s="155" t="s">
        <v>1</v>
      </c>
      <c r="F274" s="156" t="s">
        <v>420</v>
      </c>
      <c r="H274" s="157">
        <v>87.384</v>
      </c>
      <c r="I274" s="158"/>
      <c r="L274" s="154"/>
      <c r="M274" s="159"/>
      <c r="T274" s="160"/>
      <c r="AT274" s="155" t="s">
        <v>200</v>
      </c>
      <c r="AU274" s="155" t="s">
        <v>87</v>
      </c>
      <c r="AV274" s="12" t="s">
        <v>87</v>
      </c>
      <c r="AW274" s="12" t="s">
        <v>32</v>
      </c>
      <c r="AX274" s="12" t="s">
        <v>77</v>
      </c>
      <c r="AY274" s="155" t="s">
        <v>133</v>
      </c>
    </row>
    <row r="275" spans="2:51" s="12" customFormat="1" ht="11.25">
      <c r="B275" s="154"/>
      <c r="D275" s="145" t="s">
        <v>200</v>
      </c>
      <c r="E275" s="155" t="s">
        <v>1</v>
      </c>
      <c r="F275" s="156" t="s">
        <v>421</v>
      </c>
      <c r="H275" s="157">
        <v>91.355999999999995</v>
      </c>
      <c r="I275" s="158"/>
      <c r="L275" s="154"/>
      <c r="M275" s="159"/>
      <c r="T275" s="160"/>
      <c r="AT275" s="155" t="s">
        <v>200</v>
      </c>
      <c r="AU275" s="155" t="s">
        <v>87</v>
      </c>
      <c r="AV275" s="12" t="s">
        <v>87</v>
      </c>
      <c r="AW275" s="12" t="s">
        <v>32</v>
      </c>
      <c r="AX275" s="12" t="s">
        <v>77</v>
      </c>
      <c r="AY275" s="155" t="s">
        <v>133</v>
      </c>
    </row>
    <row r="276" spans="2:51" s="12" customFormat="1" ht="11.25">
      <c r="B276" s="154"/>
      <c r="D276" s="145" t="s">
        <v>200</v>
      </c>
      <c r="E276" s="155" t="s">
        <v>1</v>
      </c>
      <c r="F276" s="156" t="s">
        <v>422</v>
      </c>
      <c r="H276" s="157">
        <v>33.762</v>
      </c>
      <c r="I276" s="158"/>
      <c r="L276" s="154"/>
      <c r="M276" s="159"/>
      <c r="T276" s="160"/>
      <c r="AT276" s="155" t="s">
        <v>200</v>
      </c>
      <c r="AU276" s="155" t="s">
        <v>87</v>
      </c>
      <c r="AV276" s="12" t="s">
        <v>87</v>
      </c>
      <c r="AW276" s="12" t="s">
        <v>32</v>
      </c>
      <c r="AX276" s="12" t="s">
        <v>77</v>
      </c>
      <c r="AY276" s="155" t="s">
        <v>133</v>
      </c>
    </row>
    <row r="277" spans="2:51" s="12" customFormat="1" ht="11.25">
      <c r="B277" s="154"/>
      <c r="D277" s="145" t="s">
        <v>200</v>
      </c>
      <c r="E277" s="155" t="s">
        <v>1</v>
      </c>
      <c r="F277" s="156" t="s">
        <v>423</v>
      </c>
      <c r="H277" s="157">
        <v>19.494</v>
      </c>
      <c r="I277" s="158"/>
      <c r="L277" s="154"/>
      <c r="M277" s="159"/>
      <c r="T277" s="160"/>
      <c r="AT277" s="155" t="s">
        <v>200</v>
      </c>
      <c r="AU277" s="155" t="s">
        <v>87</v>
      </c>
      <c r="AV277" s="12" t="s">
        <v>87</v>
      </c>
      <c r="AW277" s="12" t="s">
        <v>32</v>
      </c>
      <c r="AX277" s="12" t="s">
        <v>77</v>
      </c>
      <c r="AY277" s="155" t="s">
        <v>133</v>
      </c>
    </row>
    <row r="278" spans="2:51" s="12" customFormat="1" ht="11.25">
      <c r="B278" s="154"/>
      <c r="D278" s="145" t="s">
        <v>200</v>
      </c>
      <c r="E278" s="155" t="s">
        <v>1</v>
      </c>
      <c r="F278" s="156" t="s">
        <v>424</v>
      </c>
      <c r="H278" s="157">
        <v>17.442</v>
      </c>
      <c r="I278" s="158"/>
      <c r="L278" s="154"/>
      <c r="M278" s="159"/>
      <c r="T278" s="160"/>
      <c r="AT278" s="155" t="s">
        <v>200</v>
      </c>
      <c r="AU278" s="155" t="s">
        <v>87</v>
      </c>
      <c r="AV278" s="12" t="s">
        <v>87</v>
      </c>
      <c r="AW278" s="12" t="s">
        <v>32</v>
      </c>
      <c r="AX278" s="12" t="s">
        <v>77</v>
      </c>
      <c r="AY278" s="155" t="s">
        <v>133</v>
      </c>
    </row>
    <row r="279" spans="2:51" s="15" customFormat="1" ht="11.25">
      <c r="B279" s="174"/>
      <c r="D279" s="145" t="s">
        <v>200</v>
      </c>
      <c r="E279" s="175" t="s">
        <v>1</v>
      </c>
      <c r="F279" s="176" t="s">
        <v>406</v>
      </c>
      <c r="H279" s="177">
        <v>1007.7160000000002</v>
      </c>
      <c r="I279" s="178"/>
      <c r="L279" s="174"/>
      <c r="M279" s="179"/>
      <c r="T279" s="180"/>
      <c r="AT279" s="175" t="s">
        <v>200</v>
      </c>
      <c r="AU279" s="175" t="s">
        <v>87</v>
      </c>
      <c r="AV279" s="15" t="s">
        <v>148</v>
      </c>
      <c r="AW279" s="15" t="s">
        <v>32</v>
      </c>
      <c r="AX279" s="15" t="s">
        <v>77</v>
      </c>
      <c r="AY279" s="175" t="s">
        <v>133</v>
      </c>
    </row>
    <row r="280" spans="2:51" s="14" customFormat="1" ht="11.25">
      <c r="B280" s="168"/>
      <c r="D280" s="145" t="s">
        <v>200</v>
      </c>
      <c r="E280" s="169" t="s">
        <v>1</v>
      </c>
      <c r="F280" s="170" t="s">
        <v>234</v>
      </c>
      <c r="H280" s="169" t="s">
        <v>1</v>
      </c>
      <c r="I280" s="171"/>
      <c r="L280" s="168"/>
      <c r="M280" s="172"/>
      <c r="T280" s="173"/>
      <c r="AT280" s="169" t="s">
        <v>200</v>
      </c>
      <c r="AU280" s="169" t="s">
        <v>87</v>
      </c>
      <c r="AV280" s="14" t="s">
        <v>85</v>
      </c>
      <c r="AW280" s="14" t="s">
        <v>32</v>
      </c>
      <c r="AX280" s="14" t="s">
        <v>77</v>
      </c>
      <c r="AY280" s="169" t="s">
        <v>133</v>
      </c>
    </row>
    <row r="281" spans="2:51" s="12" customFormat="1" ht="11.25">
      <c r="B281" s="154"/>
      <c r="D281" s="145" t="s">
        <v>200</v>
      </c>
      <c r="E281" s="155" t="s">
        <v>1</v>
      </c>
      <c r="F281" s="156" t="s">
        <v>425</v>
      </c>
      <c r="H281" s="157">
        <v>53.6</v>
      </c>
      <c r="I281" s="158"/>
      <c r="L281" s="154"/>
      <c r="M281" s="159"/>
      <c r="T281" s="160"/>
      <c r="AT281" s="155" t="s">
        <v>200</v>
      </c>
      <c r="AU281" s="155" t="s">
        <v>87</v>
      </c>
      <c r="AV281" s="12" t="s">
        <v>87</v>
      </c>
      <c r="AW281" s="12" t="s">
        <v>32</v>
      </c>
      <c r="AX281" s="12" t="s">
        <v>77</v>
      </c>
      <c r="AY281" s="155" t="s">
        <v>133</v>
      </c>
    </row>
    <row r="282" spans="2:51" s="14" customFormat="1" ht="11.25">
      <c r="B282" s="168"/>
      <c r="D282" s="145" t="s">
        <v>200</v>
      </c>
      <c r="E282" s="169" t="s">
        <v>1</v>
      </c>
      <c r="F282" s="170" t="s">
        <v>379</v>
      </c>
      <c r="H282" s="169" t="s">
        <v>1</v>
      </c>
      <c r="I282" s="171"/>
      <c r="L282" s="168"/>
      <c r="M282" s="172"/>
      <c r="T282" s="173"/>
      <c r="AT282" s="169" t="s">
        <v>200</v>
      </c>
      <c r="AU282" s="169" t="s">
        <v>87</v>
      </c>
      <c r="AV282" s="14" t="s">
        <v>85</v>
      </c>
      <c r="AW282" s="14" t="s">
        <v>32</v>
      </c>
      <c r="AX282" s="14" t="s">
        <v>77</v>
      </c>
      <c r="AY282" s="169" t="s">
        <v>133</v>
      </c>
    </row>
    <row r="283" spans="2:51" s="12" customFormat="1" ht="11.25">
      <c r="B283" s="154"/>
      <c r="D283" s="145" t="s">
        <v>200</v>
      </c>
      <c r="E283" s="155" t="s">
        <v>1</v>
      </c>
      <c r="F283" s="156" t="s">
        <v>426</v>
      </c>
      <c r="H283" s="157">
        <v>39.555</v>
      </c>
      <c r="I283" s="158"/>
      <c r="L283" s="154"/>
      <c r="M283" s="159"/>
      <c r="T283" s="160"/>
      <c r="AT283" s="155" t="s">
        <v>200</v>
      </c>
      <c r="AU283" s="155" t="s">
        <v>87</v>
      </c>
      <c r="AV283" s="12" t="s">
        <v>87</v>
      </c>
      <c r="AW283" s="12" t="s">
        <v>32</v>
      </c>
      <c r="AX283" s="12" t="s">
        <v>77</v>
      </c>
      <c r="AY283" s="155" t="s">
        <v>133</v>
      </c>
    </row>
    <row r="284" spans="2:51" s="12" customFormat="1" ht="11.25">
      <c r="B284" s="154"/>
      <c r="D284" s="145" t="s">
        <v>200</v>
      </c>
      <c r="E284" s="155" t="s">
        <v>1</v>
      </c>
      <c r="F284" s="156" t="s">
        <v>427</v>
      </c>
      <c r="H284" s="157">
        <v>9.4600000000000009</v>
      </c>
      <c r="I284" s="158"/>
      <c r="L284" s="154"/>
      <c r="M284" s="159"/>
      <c r="T284" s="160"/>
      <c r="AT284" s="155" t="s">
        <v>200</v>
      </c>
      <c r="AU284" s="155" t="s">
        <v>87</v>
      </c>
      <c r="AV284" s="12" t="s">
        <v>87</v>
      </c>
      <c r="AW284" s="12" t="s">
        <v>32</v>
      </c>
      <c r="AX284" s="12" t="s">
        <v>77</v>
      </c>
      <c r="AY284" s="155" t="s">
        <v>133</v>
      </c>
    </row>
    <row r="285" spans="2:51" s="12" customFormat="1" ht="11.25">
      <c r="B285" s="154"/>
      <c r="D285" s="145" t="s">
        <v>200</v>
      </c>
      <c r="E285" s="155" t="s">
        <v>1</v>
      </c>
      <c r="F285" s="156" t="s">
        <v>428</v>
      </c>
      <c r="H285" s="157">
        <v>10.56</v>
      </c>
      <c r="I285" s="158"/>
      <c r="L285" s="154"/>
      <c r="M285" s="159"/>
      <c r="T285" s="160"/>
      <c r="AT285" s="155" t="s">
        <v>200</v>
      </c>
      <c r="AU285" s="155" t="s">
        <v>87</v>
      </c>
      <c r="AV285" s="12" t="s">
        <v>87</v>
      </c>
      <c r="AW285" s="12" t="s">
        <v>32</v>
      </c>
      <c r="AX285" s="12" t="s">
        <v>77</v>
      </c>
      <c r="AY285" s="155" t="s">
        <v>133</v>
      </c>
    </row>
    <row r="286" spans="2:51" s="12" customFormat="1" ht="11.25">
      <c r="B286" s="154"/>
      <c r="D286" s="145" t="s">
        <v>200</v>
      </c>
      <c r="E286" s="155" t="s">
        <v>1</v>
      </c>
      <c r="F286" s="156" t="s">
        <v>429</v>
      </c>
      <c r="H286" s="157">
        <v>10.6</v>
      </c>
      <c r="I286" s="158"/>
      <c r="L286" s="154"/>
      <c r="M286" s="159"/>
      <c r="T286" s="160"/>
      <c r="AT286" s="155" t="s">
        <v>200</v>
      </c>
      <c r="AU286" s="155" t="s">
        <v>87</v>
      </c>
      <c r="AV286" s="12" t="s">
        <v>87</v>
      </c>
      <c r="AW286" s="12" t="s">
        <v>32</v>
      </c>
      <c r="AX286" s="12" t="s">
        <v>77</v>
      </c>
      <c r="AY286" s="155" t="s">
        <v>133</v>
      </c>
    </row>
    <row r="287" spans="2:51" s="12" customFormat="1" ht="11.25">
      <c r="B287" s="154"/>
      <c r="D287" s="145" t="s">
        <v>200</v>
      </c>
      <c r="E287" s="155" t="s">
        <v>1</v>
      </c>
      <c r="F287" s="156" t="s">
        <v>430</v>
      </c>
      <c r="H287" s="157">
        <v>19.923999999999999</v>
      </c>
      <c r="I287" s="158"/>
      <c r="L287" s="154"/>
      <c r="M287" s="159"/>
      <c r="T287" s="160"/>
      <c r="AT287" s="155" t="s">
        <v>200</v>
      </c>
      <c r="AU287" s="155" t="s">
        <v>87</v>
      </c>
      <c r="AV287" s="12" t="s">
        <v>87</v>
      </c>
      <c r="AW287" s="12" t="s">
        <v>32</v>
      </c>
      <c r="AX287" s="12" t="s">
        <v>77</v>
      </c>
      <c r="AY287" s="155" t="s">
        <v>133</v>
      </c>
    </row>
    <row r="288" spans="2:51" s="12" customFormat="1" ht="11.25">
      <c r="B288" s="154"/>
      <c r="D288" s="145" t="s">
        <v>200</v>
      </c>
      <c r="E288" s="155" t="s">
        <v>1</v>
      </c>
      <c r="F288" s="156" t="s">
        <v>431</v>
      </c>
      <c r="H288" s="157">
        <v>18.62</v>
      </c>
      <c r="I288" s="158"/>
      <c r="L288" s="154"/>
      <c r="M288" s="159"/>
      <c r="T288" s="160"/>
      <c r="AT288" s="155" t="s">
        <v>200</v>
      </c>
      <c r="AU288" s="155" t="s">
        <v>87</v>
      </c>
      <c r="AV288" s="12" t="s">
        <v>87</v>
      </c>
      <c r="AW288" s="12" t="s">
        <v>32</v>
      </c>
      <c r="AX288" s="12" t="s">
        <v>77</v>
      </c>
      <c r="AY288" s="155" t="s">
        <v>133</v>
      </c>
    </row>
    <row r="289" spans="2:65" s="12" customFormat="1" ht="11.25">
      <c r="B289" s="154"/>
      <c r="D289" s="145" t="s">
        <v>200</v>
      </c>
      <c r="E289" s="155" t="s">
        <v>1</v>
      </c>
      <c r="F289" s="156" t="s">
        <v>432</v>
      </c>
      <c r="H289" s="157">
        <v>15.96</v>
      </c>
      <c r="I289" s="158"/>
      <c r="L289" s="154"/>
      <c r="M289" s="159"/>
      <c r="T289" s="160"/>
      <c r="AT289" s="155" t="s">
        <v>200</v>
      </c>
      <c r="AU289" s="155" t="s">
        <v>87</v>
      </c>
      <c r="AV289" s="12" t="s">
        <v>87</v>
      </c>
      <c r="AW289" s="12" t="s">
        <v>32</v>
      </c>
      <c r="AX289" s="12" t="s">
        <v>77</v>
      </c>
      <c r="AY289" s="155" t="s">
        <v>133</v>
      </c>
    </row>
    <row r="290" spans="2:65" s="12" customFormat="1" ht="11.25">
      <c r="B290" s="154"/>
      <c r="D290" s="145" t="s">
        <v>200</v>
      </c>
      <c r="E290" s="155" t="s">
        <v>1</v>
      </c>
      <c r="F290" s="156" t="s">
        <v>433</v>
      </c>
      <c r="H290" s="157">
        <v>14.364000000000001</v>
      </c>
      <c r="I290" s="158"/>
      <c r="L290" s="154"/>
      <c r="M290" s="159"/>
      <c r="T290" s="160"/>
      <c r="AT290" s="155" t="s">
        <v>200</v>
      </c>
      <c r="AU290" s="155" t="s">
        <v>87</v>
      </c>
      <c r="AV290" s="12" t="s">
        <v>87</v>
      </c>
      <c r="AW290" s="12" t="s">
        <v>32</v>
      </c>
      <c r="AX290" s="12" t="s">
        <v>77</v>
      </c>
      <c r="AY290" s="155" t="s">
        <v>133</v>
      </c>
    </row>
    <row r="291" spans="2:65" s="15" customFormat="1" ht="11.25">
      <c r="B291" s="174"/>
      <c r="D291" s="145" t="s">
        <v>200</v>
      </c>
      <c r="E291" s="175" t="s">
        <v>1</v>
      </c>
      <c r="F291" s="176" t="s">
        <v>406</v>
      </c>
      <c r="H291" s="177">
        <v>192.64300000000003</v>
      </c>
      <c r="I291" s="178"/>
      <c r="L291" s="174"/>
      <c r="M291" s="179"/>
      <c r="T291" s="180"/>
      <c r="AT291" s="175" t="s">
        <v>200</v>
      </c>
      <c r="AU291" s="175" t="s">
        <v>87</v>
      </c>
      <c r="AV291" s="15" t="s">
        <v>148</v>
      </c>
      <c r="AW291" s="15" t="s">
        <v>32</v>
      </c>
      <c r="AX291" s="15" t="s">
        <v>77</v>
      </c>
      <c r="AY291" s="175" t="s">
        <v>133</v>
      </c>
    </row>
    <row r="292" spans="2:65" s="13" customFormat="1" ht="11.25">
      <c r="B292" s="161"/>
      <c r="D292" s="145" t="s">
        <v>200</v>
      </c>
      <c r="E292" s="162" t="s">
        <v>1</v>
      </c>
      <c r="F292" s="163" t="s">
        <v>204</v>
      </c>
      <c r="H292" s="164">
        <v>2055.8289999999993</v>
      </c>
      <c r="I292" s="165"/>
      <c r="L292" s="161"/>
      <c r="M292" s="166"/>
      <c r="T292" s="167"/>
      <c r="AT292" s="162" t="s">
        <v>200</v>
      </c>
      <c r="AU292" s="162" t="s">
        <v>87</v>
      </c>
      <c r="AV292" s="13" t="s">
        <v>152</v>
      </c>
      <c r="AW292" s="13" t="s">
        <v>32</v>
      </c>
      <c r="AX292" s="13" t="s">
        <v>85</v>
      </c>
      <c r="AY292" s="162" t="s">
        <v>133</v>
      </c>
    </row>
    <row r="293" spans="2:65" s="1" customFormat="1" ht="16.5" customHeight="1">
      <c r="B293" s="32"/>
      <c r="C293" s="132" t="s">
        <v>434</v>
      </c>
      <c r="D293" s="132" t="s">
        <v>136</v>
      </c>
      <c r="E293" s="133" t="s">
        <v>435</v>
      </c>
      <c r="F293" s="134" t="s">
        <v>436</v>
      </c>
      <c r="G293" s="135" t="s">
        <v>197</v>
      </c>
      <c r="H293" s="136">
        <v>411.166</v>
      </c>
      <c r="I293" s="137"/>
      <c r="J293" s="138">
        <f>ROUND(I293*H293,2)</f>
        <v>0</v>
      </c>
      <c r="K293" s="134" t="s">
        <v>198</v>
      </c>
      <c r="L293" s="32"/>
      <c r="M293" s="139" t="s">
        <v>1</v>
      </c>
      <c r="N293" s="140" t="s">
        <v>42</v>
      </c>
      <c r="P293" s="141">
        <f>O293*H293</f>
        <v>0</v>
      </c>
      <c r="Q293" s="141">
        <v>1E-3</v>
      </c>
      <c r="R293" s="141">
        <f>Q293*H293</f>
        <v>0.41116600000000003</v>
      </c>
      <c r="S293" s="141">
        <v>3.1E-4</v>
      </c>
      <c r="T293" s="142">
        <f>S293*H293</f>
        <v>0.12746146</v>
      </c>
      <c r="AR293" s="143" t="s">
        <v>278</v>
      </c>
      <c r="AT293" s="143" t="s">
        <v>136</v>
      </c>
      <c r="AU293" s="143" t="s">
        <v>87</v>
      </c>
      <c r="AY293" s="17" t="s">
        <v>133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7" t="s">
        <v>85</v>
      </c>
      <c r="BK293" s="144">
        <f>ROUND(I293*H293,2)</f>
        <v>0</v>
      </c>
      <c r="BL293" s="17" t="s">
        <v>278</v>
      </c>
      <c r="BM293" s="143" t="s">
        <v>437</v>
      </c>
    </row>
    <row r="294" spans="2:65" s="12" customFormat="1" ht="11.25">
      <c r="B294" s="154"/>
      <c r="D294" s="145" t="s">
        <v>200</v>
      </c>
      <c r="E294" s="155" t="s">
        <v>1</v>
      </c>
      <c r="F294" s="156" t="s">
        <v>438</v>
      </c>
      <c r="H294" s="157">
        <v>411.166</v>
      </c>
      <c r="I294" s="158"/>
      <c r="L294" s="154"/>
      <c r="M294" s="181"/>
      <c r="N294" s="182"/>
      <c r="O294" s="182"/>
      <c r="P294" s="182"/>
      <c r="Q294" s="182"/>
      <c r="R294" s="182"/>
      <c r="S294" s="182"/>
      <c r="T294" s="183"/>
      <c r="AT294" s="155" t="s">
        <v>200</v>
      </c>
      <c r="AU294" s="155" t="s">
        <v>87</v>
      </c>
      <c r="AV294" s="12" t="s">
        <v>87</v>
      </c>
      <c r="AW294" s="12" t="s">
        <v>32</v>
      </c>
      <c r="AX294" s="12" t="s">
        <v>85</v>
      </c>
      <c r="AY294" s="155" t="s">
        <v>133</v>
      </c>
    </row>
    <row r="295" spans="2:65" s="1" customFormat="1" ht="6.95" customHeight="1">
      <c r="B295" s="44"/>
      <c r="C295" s="45"/>
      <c r="D295" s="45"/>
      <c r="E295" s="45"/>
      <c r="F295" s="45"/>
      <c r="G295" s="45"/>
      <c r="H295" s="45"/>
      <c r="I295" s="45"/>
      <c r="J295" s="45"/>
      <c r="K295" s="45"/>
      <c r="L295" s="32"/>
    </row>
  </sheetData>
  <sheetProtection algorithmName="SHA-512" hashValue="+TdegRadn2ypMkZj3WIeb1Em4X3jzypH5L7hLE3bPviXhHllyr8mKm2gY9QZYARM+z5zk0cVn/cRD/DTkTE74w==" saltValue="qYAOU3OGcw3QKKd7ivaI693IU0nMw5M753/9rlfQih2Am25eRehN3xhlKFAgAS/brMsFqlZkg1tlgCnhU9tfwg==" spinCount="100000" sheet="1" objects="1" scenarios="1" formatColumns="0" formatRows="0" autoFilter="0"/>
  <autoFilter ref="C123:K294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666"/>
  <sheetViews>
    <sheetView showGridLines="0" view="pageBreakPreview" topLeftCell="A637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103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5" t="str">
        <f>'Rekapitulace stavby'!K6</f>
        <v>MŠ Juárezova - dílčí rekonstrukce objektu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104</v>
      </c>
      <c r="L8" s="32"/>
    </row>
    <row r="9" spans="2:46" s="1" customFormat="1" ht="16.5" hidden="1" customHeight="1">
      <c r="B9" s="32"/>
      <c r="E9" s="197" t="s">
        <v>439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27. 3. 2026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19"/>
      <c r="G18" s="219"/>
      <c r="H18" s="219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24" t="s">
        <v>1</v>
      </c>
      <c r="F27" s="224"/>
      <c r="G27" s="224"/>
      <c r="H27" s="22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ROUND(J132,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ROUND((SUM(BE132:BE665)),  2)</f>
        <v>0</v>
      </c>
      <c r="I33" s="92">
        <v>0.21</v>
      </c>
      <c r="J33" s="91">
        <f>ROUND(((SUM(BE132:BE665))*I33),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ROUND((SUM(BF132:BF665)),  2)</f>
        <v>0</v>
      </c>
      <c r="I34" s="92">
        <v>0.12</v>
      </c>
      <c r="J34" s="91">
        <f>ROUND(((SUM(BF132:BF665))*I34),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ROUND((SUM(BG132:BG665)),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ROUND((SUM(BH132:BH665)),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ROUND((SUM(BI132:BI665)),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5" t="str">
        <f>E7</f>
        <v>MŠ Juárezova - dílčí rekonstrukce objektu</v>
      </c>
      <c r="F85" s="236"/>
      <c r="G85" s="236"/>
      <c r="H85" s="236"/>
      <c r="L85" s="32"/>
    </row>
    <row r="86" spans="2:47" s="1" customFormat="1" ht="12" customHeight="1">
      <c r="B86" s="32"/>
      <c r="C86" s="27" t="s">
        <v>104</v>
      </c>
      <c r="L86" s="32"/>
    </row>
    <row r="87" spans="2:47" s="1" customFormat="1" ht="16.5" customHeight="1">
      <c r="B87" s="32"/>
      <c r="E87" s="197" t="str">
        <f>E9</f>
        <v>03 - STAVEBNÍ PRÁCE</v>
      </c>
      <c r="F87" s="237"/>
      <c r="G87" s="237"/>
      <c r="H87" s="237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Českomalínská 1037, Praha 6 - Bubeneč</v>
      </c>
      <c r="I89" s="27" t="s">
        <v>22</v>
      </c>
      <c r="J89" s="52" t="str">
        <f>IF(J12="","",J12)</f>
        <v>27. 3. 2026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MČ Praha 6</v>
      </c>
      <c r="I91" s="27" t="s">
        <v>30</v>
      </c>
      <c r="J91" s="30" t="str">
        <f>E21</f>
        <v>QUADRA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107</v>
      </c>
      <c r="D94" s="93"/>
      <c r="E94" s="93"/>
      <c r="F94" s="93"/>
      <c r="G94" s="93"/>
      <c r="H94" s="93"/>
      <c r="I94" s="93"/>
      <c r="J94" s="102" t="s">
        <v>108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109</v>
      </c>
      <c r="J96" s="66">
        <f>J132</f>
        <v>0</v>
      </c>
      <c r="L96" s="32"/>
      <c r="AU96" s="17" t="s">
        <v>110</v>
      </c>
    </row>
    <row r="97" spans="2:12" s="8" customFormat="1" ht="24.95" customHeight="1">
      <c r="B97" s="104"/>
      <c r="D97" s="105" t="s">
        <v>177</v>
      </c>
      <c r="E97" s="106"/>
      <c r="F97" s="106"/>
      <c r="G97" s="106"/>
      <c r="H97" s="106"/>
      <c r="I97" s="106"/>
      <c r="J97" s="107">
        <f>J133</f>
        <v>0</v>
      </c>
      <c r="L97" s="104"/>
    </row>
    <row r="98" spans="2:12" s="9" customFormat="1" ht="19.899999999999999" customHeight="1">
      <c r="B98" s="108"/>
      <c r="D98" s="109" t="s">
        <v>440</v>
      </c>
      <c r="E98" s="110"/>
      <c r="F98" s="110"/>
      <c r="G98" s="110"/>
      <c r="H98" s="110"/>
      <c r="I98" s="110"/>
      <c r="J98" s="111">
        <f>J134</f>
        <v>0</v>
      </c>
      <c r="L98" s="108"/>
    </row>
    <row r="99" spans="2:12" s="9" customFormat="1" ht="19.899999999999999" customHeight="1">
      <c r="B99" s="108"/>
      <c r="D99" s="109" t="s">
        <v>441</v>
      </c>
      <c r="E99" s="110"/>
      <c r="F99" s="110"/>
      <c r="G99" s="110"/>
      <c r="H99" s="110"/>
      <c r="I99" s="110"/>
      <c r="J99" s="111">
        <f>J137</f>
        <v>0</v>
      </c>
      <c r="L99" s="108"/>
    </row>
    <row r="100" spans="2:12" s="9" customFormat="1" ht="19.899999999999999" customHeight="1">
      <c r="B100" s="108"/>
      <c r="D100" s="109" t="s">
        <v>178</v>
      </c>
      <c r="E100" s="110"/>
      <c r="F100" s="110"/>
      <c r="G100" s="110"/>
      <c r="H100" s="110"/>
      <c r="I100" s="110"/>
      <c r="J100" s="111">
        <f>J242</f>
        <v>0</v>
      </c>
      <c r="L100" s="108"/>
    </row>
    <row r="101" spans="2:12" s="9" customFormat="1" ht="19.899999999999999" customHeight="1">
      <c r="B101" s="108"/>
      <c r="D101" s="109" t="s">
        <v>442</v>
      </c>
      <c r="E101" s="110"/>
      <c r="F101" s="110"/>
      <c r="G101" s="110"/>
      <c r="H101" s="110"/>
      <c r="I101" s="110"/>
      <c r="J101" s="111">
        <f>J255</f>
        <v>0</v>
      </c>
      <c r="L101" s="108"/>
    </row>
    <row r="102" spans="2:12" s="8" customFormat="1" ht="24.95" customHeight="1">
      <c r="B102" s="104"/>
      <c r="D102" s="105" t="s">
        <v>180</v>
      </c>
      <c r="E102" s="106"/>
      <c r="F102" s="106"/>
      <c r="G102" s="106"/>
      <c r="H102" s="106"/>
      <c r="I102" s="106"/>
      <c r="J102" s="107">
        <f>J257</f>
        <v>0</v>
      </c>
      <c r="L102" s="104"/>
    </row>
    <row r="103" spans="2:12" s="9" customFormat="1" ht="19.899999999999999" customHeight="1">
      <c r="B103" s="108"/>
      <c r="D103" s="109" t="s">
        <v>443</v>
      </c>
      <c r="E103" s="110"/>
      <c r="F103" s="110"/>
      <c r="G103" s="110"/>
      <c r="H103" s="110"/>
      <c r="I103" s="110"/>
      <c r="J103" s="111">
        <f>J258</f>
        <v>0</v>
      </c>
      <c r="L103" s="108"/>
    </row>
    <row r="104" spans="2:12" s="9" customFormat="1" ht="19.899999999999999" customHeight="1">
      <c r="B104" s="108"/>
      <c r="D104" s="109" t="s">
        <v>182</v>
      </c>
      <c r="E104" s="110"/>
      <c r="F104" s="110"/>
      <c r="G104" s="110"/>
      <c r="H104" s="110"/>
      <c r="I104" s="110"/>
      <c r="J104" s="111">
        <f>J293</f>
        <v>0</v>
      </c>
      <c r="L104" s="108"/>
    </row>
    <row r="105" spans="2:12" s="9" customFormat="1" ht="19.899999999999999" customHeight="1">
      <c r="B105" s="108"/>
      <c r="D105" s="109" t="s">
        <v>183</v>
      </c>
      <c r="E105" s="110"/>
      <c r="F105" s="110"/>
      <c r="G105" s="110"/>
      <c r="H105" s="110"/>
      <c r="I105" s="110"/>
      <c r="J105" s="111">
        <f>J366</f>
        <v>0</v>
      </c>
      <c r="L105" s="108"/>
    </row>
    <row r="106" spans="2:12" s="9" customFormat="1" ht="19.899999999999999" customHeight="1">
      <c r="B106" s="108"/>
      <c r="D106" s="109" t="s">
        <v>444</v>
      </c>
      <c r="E106" s="110"/>
      <c r="F106" s="110"/>
      <c r="G106" s="110"/>
      <c r="H106" s="110"/>
      <c r="I106" s="110"/>
      <c r="J106" s="111">
        <f>J399</f>
        <v>0</v>
      </c>
      <c r="L106" s="108"/>
    </row>
    <row r="107" spans="2:12" s="9" customFormat="1" ht="19.899999999999999" customHeight="1">
      <c r="B107" s="108"/>
      <c r="D107" s="109" t="s">
        <v>445</v>
      </c>
      <c r="E107" s="110"/>
      <c r="F107" s="110"/>
      <c r="G107" s="110"/>
      <c r="H107" s="110"/>
      <c r="I107" s="110"/>
      <c r="J107" s="111">
        <f>J456</f>
        <v>0</v>
      </c>
      <c r="L107" s="108"/>
    </row>
    <row r="108" spans="2:12" s="9" customFormat="1" ht="19.899999999999999" customHeight="1">
      <c r="B108" s="108"/>
      <c r="D108" s="109" t="s">
        <v>446</v>
      </c>
      <c r="E108" s="110"/>
      <c r="F108" s="110"/>
      <c r="G108" s="110"/>
      <c r="H108" s="110"/>
      <c r="I108" s="110"/>
      <c r="J108" s="111">
        <f>J473</f>
        <v>0</v>
      </c>
      <c r="L108" s="108"/>
    </row>
    <row r="109" spans="2:12" s="9" customFormat="1" ht="19.899999999999999" customHeight="1">
      <c r="B109" s="108"/>
      <c r="D109" s="109" t="s">
        <v>447</v>
      </c>
      <c r="E109" s="110"/>
      <c r="F109" s="110"/>
      <c r="G109" s="110"/>
      <c r="H109" s="110"/>
      <c r="I109" s="110"/>
      <c r="J109" s="111">
        <f>J509</f>
        <v>0</v>
      </c>
      <c r="L109" s="108"/>
    </row>
    <row r="110" spans="2:12" s="9" customFormat="1" ht="19.899999999999999" customHeight="1">
      <c r="B110" s="108"/>
      <c r="D110" s="109" t="s">
        <v>448</v>
      </c>
      <c r="E110" s="110"/>
      <c r="F110" s="110"/>
      <c r="G110" s="110"/>
      <c r="H110" s="110"/>
      <c r="I110" s="110"/>
      <c r="J110" s="111">
        <f>J564</f>
        <v>0</v>
      </c>
      <c r="L110" s="108"/>
    </row>
    <row r="111" spans="2:12" s="9" customFormat="1" ht="19.899999999999999" customHeight="1">
      <c r="B111" s="108"/>
      <c r="D111" s="109" t="s">
        <v>184</v>
      </c>
      <c r="E111" s="110"/>
      <c r="F111" s="110"/>
      <c r="G111" s="110"/>
      <c r="H111" s="110"/>
      <c r="I111" s="110"/>
      <c r="J111" s="111">
        <f>J575</f>
        <v>0</v>
      </c>
      <c r="L111" s="108"/>
    </row>
    <row r="112" spans="2:12" s="9" customFormat="1" ht="19.899999999999999" customHeight="1">
      <c r="B112" s="108"/>
      <c r="D112" s="109" t="s">
        <v>449</v>
      </c>
      <c r="E112" s="110"/>
      <c r="F112" s="110"/>
      <c r="G112" s="110"/>
      <c r="H112" s="110"/>
      <c r="I112" s="110"/>
      <c r="J112" s="111">
        <f>J648</f>
        <v>0</v>
      </c>
      <c r="L112" s="108"/>
    </row>
    <row r="113" spans="2:12" s="1" customFormat="1" ht="21.75" customHeight="1">
      <c r="B113" s="32"/>
      <c r="L113" s="32"/>
    </row>
    <row r="114" spans="2:12" s="1" customFormat="1" ht="6.95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8" spans="2:12" s="1" customFormat="1" ht="6.95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5" customHeight="1">
      <c r="B119" s="32"/>
      <c r="C119" s="21" t="s">
        <v>117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16.5" customHeight="1">
      <c r="B122" s="32"/>
      <c r="E122" s="235" t="str">
        <f>E7</f>
        <v>MŠ Juárezova - dílčí rekonstrukce objektu</v>
      </c>
      <c r="F122" s="236"/>
      <c r="G122" s="236"/>
      <c r="H122" s="236"/>
      <c r="L122" s="32"/>
    </row>
    <row r="123" spans="2:12" s="1" customFormat="1" ht="12" customHeight="1">
      <c r="B123" s="32"/>
      <c r="C123" s="27" t="s">
        <v>104</v>
      </c>
      <c r="L123" s="32"/>
    </row>
    <row r="124" spans="2:12" s="1" customFormat="1" ht="16.5" customHeight="1">
      <c r="B124" s="32"/>
      <c r="E124" s="197" t="str">
        <f>E9</f>
        <v>03 - STAVEBNÍ PRÁCE</v>
      </c>
      <c r="F124" s="237"/>
      <c r="G124" s="237"/>
      <c r="H124" s="237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F12</f>
        <v>Českomalínská 1037, Praha 6 - Bubeneč</v>
      </c>
      <c r="I126" s="27" t="s">
        <v>22</v>
      </c>
      <c r="J126" s="52" t="str">
        <f>IF(J12="","",J12)</f>
        <v>27. 3. 2026</v>
      </c>
      <c r="L126" s="32"/>
    </row>
    <row r="127" spans="2:12" s="1" customFormat="1" ht="6.95" customHeight="1">
      <c r="B127" s="32"/>
      <c r="L127" s="32"/>
    </row>
    <row r="128" spans="2:12" s="1" customFormat="1" ht="25.7" customHeight="1">
      <c r="B128" s="32"/>
      <c r="C128" s="27" t="s">
        <v>24</v>
      </c>
      <c r="F128" s="25" t="str">
        <f>E15</f>
        <v>MČ Praha 6</v>
      </c>
      <c r="I128" s="27" t="s">
        <v>30</v>
      </c>
      <c r="J128" s="30" t="str">
        <f>E21</f>
        <v>QUADRA PROJECT s.r.o.</v>
      </c>
      <c r="L128" s="32"/>
    </row>
    <row r="129" spans="2:65" s="1" customFormat="1" ht="15.2" customHeight="1">
      <c r="B129" s="32"/>
      <c r="C129" s="27" t="s">
        <v>28</v>
      </c>
      <c r="F129" s="25" t="str">
        <f>IF(E18="","",E18)</f>
        <v>Vyplň údaj</v>
      </c>
      <c r="I129" s="27" t="s">
        <v>33</v>
      </c>
      <c r="J129" s="30" t="str">
        <f>E24</f>
        <v>Vladimír Mrázek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2"/>
      <c r="C131" s="113" t="s">
        <v>118</v>
      </c>
      <c r="D131" s="114" t="s">
        <v>62</v>
      </c>
      <c r="E131" s="114" t="s">
        <v>58</v>
      </c>
      <c r="F131" s="114" t="s">
        <v>59</v>
      </c>
      <c r="G131" s="114" t="s">
        <v>119</v>
      </c>
      <c r="H131" s="114" t="s">
        <v>120</v>
      </c>
      <c r="I131" s="114" t="s">
        <v>121</v>
      </c>
      <c r="J131" s="114" t="s">
        <v>108</v>
      </c>
      <c r="K131" s="115" t="s">
        <v>122</v>
      </c>
      <c r="L131" s="112"/>
      <c r="M131" s="59" t="s">
        <v>1</v>
      </c>
      <c r="N131" s="60" t="s">
        <v>41</v>
      </c>
      <c r="O131" s="60" t="s">
        <v>123</v>
      </c>
      <c r="P131" s="60" t="s">
        <v>124</v>
      </c>
      <c r="Q131" s="60" t="s">
        <v>125</v>
      </c>
      <c r="R131" s="60" t="s">
        <v>126</v>
      </c>
      <c r="S131" s="60" t="s">
        <v>127</v>
      </c>
      <c r="T131" s="61" t="s">
        <v>128</v>
      </c>
    </row>
    <row r="132" spans="2:65" s="1" customFormat="1" ht="22.9" customHeight="1">
      <c r="B132" s="32"/>
      <c r="C132" s="64" t="s">
        <v>129</v>
      </c>
      <c r="J132" s="116">
        <f>BK132</f>
        <v>0</v>
      </c>
      <c r="L132" s="32"/>
      <c r="M132" s="62"/>
      <c r="N132" s="53"/>
      <c r="O132" s="53"/>
      <c r="P132" s="117">
        <f>P133+P257</f>
        <v>0</v>
      </c>
      <c r="Q132" s="53"/>
      <c r="R132" s="117">
        <f>R133+R257</f>
        <v>27.44527076</v>
      </c>
      <c r="S132" s="53"/>
      <c r="T132" s="118">
        <f>T133+T257</f>
        <v>0.10036</v>
      </c>
      <c r="AT132" s="17" t="s">
        <v>76</v>
      </c>
      <c r="AU132" s="17" t="s">
        <v>110</v>
      </c>
      <c r="BK132" s="119">
        <f>BK133+BK257</f>
        <v>0</v>
      </c>
    </row>
    <row r="133" spans="2:65" s="11" customFormat="1" ht="25.9" customHeight="1">
      <c r="B133" s="120"/>
      <c r="D133" s="121" t="s">
        <v>76</v>
      </c>
      <c r="E133" s="122" t="s">
        <v>185</v>
      </c>
      <c r="F133" s="122" t="s">
        <v>186</v>
      </c>
      <c r="I133" s="123"/>
      <c r="J133" s="124">
        <f>BK133</f>
        <v>0</v>
      </c>
      <c r="L133" s="120"/>
      <c r="M133" s="125"/>
      <c r="P133" s="126">
        <f>P134+P137+P242+P255</f>
        <v>0</v>
      </c>
      <c r="R133" s="126">
        <f>R134+R137+R242+R255</f>
        <v>15.42967346</v>
      </c>
      <c r="T133" s="127">
        <f>T134+T137+T242+T255</f>
        <v>7.0000000000000007E-2</v>
      </c>
      <c r="AR133" s="121" t="s">
        <v>85</v>
      </c>
      <c r="AT133" s="128" t="s">
        <v>76</v>
      </c>
      <c r="AU133" s="128" t="s">
        <v>77</v>
      </c>
      <c r="AY133" s="121" t="s">
        <v>133</v>
      </c>
      <c r="BK133" s="129">
        <f>BK134+BK137+BK242+BK255</f>
        <v>0</v>
      </c>
    </row>
    <row r="134" spans="2:65" s="11" customFormat="1" ht="22.9" customHeight="1">
      <c r="B134" s="120"/>
      <c r="D134" s="121" t="s">
        <v>76</v>
      </c>
      <c r="E134" s="130" t="s">
        <v>148</v>
      </c>
      <c r="F134" s="130" t="s">
        <v>450</v>
      </c>
      <c r="I134" s="123"/>
      <c r="J134" s="131">
        <f>BK134</f>
        <v>0</v>
      </c>
      <c r="L134" s="120"/>
      <c r="M134" s="125"/>
      <c r="P134" s="126">
        <f>SUM(P135:P136)</f>
        <v>0</v>
      </c>
      <c r="R134" s="126">
        <f>SUM(R135:R136)</f>
        <v>7.0645799999999995E-2</v>
      </c>
      <c r="T134" s="127">
        <f>SUM(T135:T136)</f>
        <v>0</v>
      </c>
      <c r="AR134" s="121" t="s">
        <v>85</v>
      </c>
      <c r="AT134" s="128" t="s">
        <v>76</v>
      </c>
      <c r="AU134" s="128" t="s">
        <v>85</v>
      </c>
      <c r="AY134" s="121" t="s">
        <v>133</v>
      </c>
      <c r="BK134" s="129">
        <f>SUM(BK135:BK136)</f>
        <v>0</v>
      </c>
    </row>
    <row r="135" spans="2:65" s="1" customFormat="1" ht="21.75" customHeight="1">
      <c r="B135" s="32"/>
      <c r="C135" s="132" t="s">
        <v>85</v>
      </c>
      <c r="D135" s="132" t="s">
        <v>136</v>
      </c>
      <c r="E135" s="133" t="s">
        <v>451</v>
      </c>
      <c r="F135" s="134" t="s">
        <v>452</v>
      </c>
      <c r="G135" s="135" t="s">
        <v>197</v>
      </c>
      <c r="H135" s="136">
        <v>1.1399999999999999</v>
      </c>
      <c r="I135" s="137"/>
      <c r="J135" s="138">
        <f>ROUND(I135*H135,2)</f>
        <v>0</v>
      </c>
      <c r="K135" s="134" t="s">
        <v>198</v>
      </c>
      <c r="L135" s="32"/>
      <c r="M135" s="139" t="s">
        <v>1</v>
      </c>
      <c r="N135" s="140" t="s">
        <v>42</v>
      </c>
      <c r="P135" s="141">
        <f>O135*H135</f>
        <v>0</v>
      </c>
      <c r="Q135" s="141">
        <v>6.1969999999999997E-2</v>
      </c>
      <c r="R135" s="141">
        <f>Q135*H135</f>
        <v>7.0645799999999995E-2</v>
      </c>
      <c r="S135" s="141">
        <v>0</v>
      </c>
      <c r="T135" s="142">
        <f>S135*H135</f>
        <v>0</v>
      </c>
      <c r="AR135" s="143" t="s">
        <v>152</v>
      </c>
      <c r="AT135" s="143" t="s">
        <v>136</v>
      </c>
      <c r="AU135" s="143" t="s">
        <v>87</v>
      </c>
      <c r="AY135" s="17" t="s">
        <v>133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85</v>
      </c>
      <c r="BK135" s="144">
        <f>ROUND(I135*H135,2)</f>
        <v>0</v>
      </c>
      <c r="BL135" s="17" t="s">
        <v>152</v>
      </c>
      <c r="BM135" s="143" t="s">
        <v>453</v>
      </c>
    </row>
    <row r="136" spans="2:65" s="12" customFormat="1" ht="11.25">
      <c r="B136" s="154"/>
      <c r="D136" s="145" t="s">
        <v>200</v>
      </c>
      <c r="E136" s="155" t="s">
        <v>1</v>
      </c>
      <c r="F136" s="156" t="s">
        <v>454</v>
      </c>
      <c r="H136" s="157">
        <v>1.1399999999999999</v>
      </c>
      <c r="I136" s="158"/>
      <c r="L136" s="154"/>
      <c r="M136" s="159"/>
      <c r="T136" s="160"/>
      <c r="AT136" s="155" t="s">
        <v>200</v>
      </c>
      <c r="AU136" s="155" t="s">
        <v>87</v>
      </c>
      <c r="AV136" s="12" t="s">
        <v>87</v>
      </c>
      <c r="AW136" s="12" t="s">
        <v>32</v>
      </c>
      <c r="AX136" s="12" t="s">
        <v>85</v>
      </c>
      <c r="AY136" s="155" t="s">
        <v>133</v>
      </c>
    </row>
    <row r="137" spans="2:65" s="11" customFormat="1" ht="22.9" customHeight="1">
      <c r="B137" s="120"/>
      <c r="D137" s="121" t="s">
        <v>76</v>
      </c>
      <c r="E137" s="130" t="s">
        <v>162</v>
      </c>
      <c r="F137" s="130" t="s">
        <v>455</v>
      </c>
      <c r="I137" s="123"/>
      <c r="J137" s="131">
        <f>BK137</f>
        <v>0</v>
      </c>
      <c r="L137" s="120"/>
      <c r="M137" s="125"/>
      <c r="P137" s="126">
        <f>SUM(P138:P241)</f>
        <v>0</v>
      </c>
      <c r="R137" s="126">
        <f>SUM(R138:R241)</f>
        <v>15.338227660000001</v>
      </c>
      <c r="T137" s="127">
        <f>SUM(T138:T241)</f>
        <v>0</v>
      </c>
      <c r="AR137" s="121" t="s">
        <v>85</v>
      </c>
      <c r="AT137" s="128" t="s">
        <v>76</v>
      </c>
      <c r="AU137" s="128" t="s">
        <v>85</v>
      </c>
      <c r="AY137" s="121" t="s">
        <v>133</v>
      </c>
      <c r="BK137" s="129">
        <f>SUM(BK138:BK241)</f>
        <v>0</v>
      </c>
    </row>
    <row r="138" spans="2:65" s="1" customFormat="1" ht="24.2" customHeight="1">
      <c r="B138" s="32"/>
      <c r="C138" s="132" t="s">
        <v>87</v>
      </c>
      <c r="D138" s="132" t="s">
        <v>136</v>
      </c>
      <c r="E138" s="133" t="s">
        <v>456</v>
      </c>
      <c r="F138" s="134" t="s">
        <v>457</v>
      </c>
      <c r="G138" s="135" t="s">
        <v>197</v>
      </c>
      <c r="H138" s="136">
        <v>614.63</v>
      </c>
      <c r="I138" s="137"/>
      <c r="J138" s="138">
        <f>ROUND(I138*H138,2)</f>
        <v>0</v>
      </c>
      <c r="K138" s="134" t="s">
        <v>198</v>
      </c>
      <c r="L138" s="32"/>
      <c r="M138" s="139" t="s">
        <v>1</v>
      </c>
      <c r="N138" s="140" t="s">
        <v>42</v>
      </c>
      <c r="P138" s="141">
        <f>O138*H138</f>
        <v>0</v>
      </c>
      <c r="Q138" s="141">
        <v>5.7099999999999998E-3</v>
      </c>
      <c r="R138" s="141">
        <f>Q138*H138</f>
        <v>3.5095372999999999</v>
      </c>
      <c r="S138" s="141">
        <v>0</v>
      </c>
      <c r="T138" s="142">
        <f>S138*H138</f>
        <v>0</v>
      </c>
      <c r="AR138" s="143" t="s">
        <v>152</v>
      </c>
      <c r="AT138" s="143" t="s">
        <v>136</v>
      </c>
      <c r="AU138" s="143" t="s">
        <v>87</v>
      </c>
      <c r="AY138" s="17" t="s">
        <v>133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85</v>
      </c>
      <c r="BK138" s="144">
        <f>ROUND(I138*H138,2)</f>
        <v>0</v>
      </c>
      <c r="BL138" s="17" t="s">
        <v>152</v>
      </c>
      <c r="BM138" s="143" t="s">
        <v>458</v>
      </c>
    </row>
    <row r="139" spans="2:65" s="12" customFormat="1" ht="22.5">
      <c r="B139" s="154"/>
      <c r="D139" s="145" t="s">
        <v>200</v>
      </c>
      <c r="E139" s="155" t="s">
        <v>1</v>
      </c>
      <c r="F139" s="156" t="s">
        <v>459</v>
      </c>
      <c r="H139" s="157">
        <v>165.4</v>
      </c>
      <c r="I139" s="158"/>
      <c r="L139" s="154"/>
      <c r="M139" s="159"/>
      <c r="T139" s="160"/>
      <c r="AT139" s="155" t="s">
        <v>200</v>
      </c>
      <c r="AU139" s="155" t="s">
        <v>87</v>
      </c>
      <c r="AV139" s="12" t="s">
        <v>87</v>
      </c>
      <c r="AW139" s="12" t="s">
        <v>32</v>
      </c>
      <c r="AX139" s="12" t="s">
        <v>77</v>
      </c>
      <c r="AY139" s="155" t="s">
        <v>133</v>
      </c>
    </row>
    <row r="140" spans="2:65" s="12" customFormat="1" ht="11.25">
      <c r="B140" s="154"/>
      <c r="D140" s="145" t="s">
        <v>200</v>
      </c>
      <c r="E140" s="155" t="s">
        <v>1</v>
      </c>
      <c r="F140" s="156" t="s">
        <v>460</v>
      </c>
      <c r="H140" s="157">
        <v>165.4</v>
      </c>
      <c r="I140" s="158"/>
      <c r="L140" s="154"/>
      <c r="M140" s="159"/>
      <c r="T140" s="160"/>
      <c r="AT140" s="155" t="s">
        <v>200</v>
      </c>
      <c r="AU140" s="155" t="s">
        <v>87</v>
      </c>
      <c r="AV140" s="12" t="s">
        <v>87</v>
      </c>
      <c r="AW140" s="12" t="s">
        <v>32</v>
      </c>
      <c r="AX140" s="12" t="s">
        <v>77</v>
      </c>
      <c r="AY140" s="155" t="s">
        <v>133</v>
      </c>
    </row>
    <row r="141" spans="2:65" s="12" customFormat="1" ht="11.25">
      <c r="B141" s="154"/>
      <c r="D141" s="145" t="s">
        <v>200</v>
      </c>
      <c r="E141" s="155" t="s">
        <v>1</v>
      </c>
      <c r="F141" s="156" t="s">
        <v>461</v>
      </c>
      <c r="H141" s="157">
        <v>286.10000000000002</v>
      </c>
      <c r="I141" s="158"/>
      <c r="L141" s="154"/>
      <c r="M141" s="159"/>
      <c r="T141" s="160"/>
      <c r="AT141" s="155" t="s">
        <v>200</v>
      </c>
      <c r="AU141" s="155" t="s">
        <v>87</v>
      </c>
      <c r="AV141" s="12" t="s">
        <v>87</v>
      </c>
      <c r="AW141" s="12" t="s">
        <v>32</v>
      </c>
      <c r="AX141" s="12" t="s">
        <v>77</v>
      </c>
      <c r="AY141" s="155" t="s">
        <v>133</v>
      </c>
    </row>
    <row r="142" spans="2:65" s="12" customFormat="1" ht="11.25">
      <c r="B142" s="154"/>
      <c r="D142" s="145" t="s">
        <v>200</v>
      </c>
      <c r="E142" s="155" t="s">
        <v>1</v>
      </c>
      <c r="F142" s="156" t="s">
        <v>462</v>
      </c>
      <c r="H142" s="157">
        <v>53.6</v>
      </c>
      <c r="I142" s="158"/>
      <c r="L142" s="154"/>
      <c r="M142" s="159"/>
      <c r="T142" s="160"/>
      <c r="AT142" s="155" t="s">
        <v>200</v>
      </c>
      <c r="AU142" s="155" t="s">
        <v>87</v>
      </c>
      <c r="AV142" s="12" t="s">
        <v>87</v>
      </c>
      <c r="AW142" s="12" t="s">
        <v>32</v>
      </c>
      <c r="AX142" s="12" t="s">
        <v>77</v>
      </c>
      <c r="AY142" s="155" t="s">
        <v>133</v>
      </c>
    </row>
    <row r="143" spans="2:65" s="12" customFormat="1" ht="11.25">
      <c r="B143" s="154"/>
      <c r="D143" s="145" t="s">
        <v>200</v>
      </c>
      <c r="E143" s="155" t="s">
        <v>1</v>
      </c>
      <c r="F143" s="156" t="s">
        <v>463</v>
      </c>
      <c r="H143" s="157">
        <v>-55.87</v>
      </c>
      <c r="I143" s="158"/>
      <c r="L143" s="154"/>
      <c r="M143" s="159"/>
      <c r="T143" s="160"/>
      <c r="AT143" s="155" t="s">
        <v>200</v>
      </c>
      <c r="AU143" s="155" t="s">
        <v>87</v>
      </c>
      <c r="AV143" s="12" t="s">
        <v>87</v>
      </c>
      <c r="AW143" s="12" t="s">
        <v>32</v>
      </c>
      <c r="AX143" s="12" t="s">
        <v>77</v>
      </c>
      <c r="AY143" s="155" t="s">
        <v>133</v>
      </c>
    </row>
    <row r="144" spans="2:65" s="13" customFormat="1" ht="11.25">
      <c r="B144" s="161"/>
      <c r="D144" s="145" t="s">
        <v>200</v>
      </c>
      <c r="E144" s="162" t="s">
        <v>1</v>
      </c>
      <c r="F144" s="163" t="s">
        <v>204</v>
      </c>
      <c r="H144" s="164">
        <v>614.63000000000011</v>
      </c>
      <c r="I144" s="165"/>
      <c r="L144" s="161"/>
      <c r="M144" s="166"/>
      <c r="T144" s="167"/>
      <c r="AT144" s="162" t="s">
        <v>200</v>
      </c>
      <c r="AU144" s="162" t="s">
        <v>87</v>
      </c>
      <c r="AV144" s="13" t="s">
        <v>152</v>
      </c>
      <c r="AW144" s="13" t="s">
        <v>32</v>
      </c>
      <c r="AX144" s="13" t="s">
        <v>85</v>
      </c>
      <c r="AY144" s="162" t="s">
        <v>133</v>
      </c>
    </row>
    <row r="145" spans="2:65" s="1" customFormat="1" ht="16.5" customHeight="1">
      <c r="B145" s="32"/>
      <c r="C145" s="132" t="s">
        <v>148</v>
      </c>
      <c r="D145" s="132" t="s">
        <v>136</v>
      </c>
      <c r="E145" s="133" t="s">
        <v>464</v>
      </c>
      <c r="F145" s="134" t="s">
        <v>465</v>
      </c>
      <c r="G145" s="135" t="s">
        <v>197</v>
      </c>
      <c r="H145" s="136">
        <v>1.7290000000000001</v>
      </c>
      <c r="I145" s="137"/>
      <c r="J145" s="138">
        <f>ROUND(I145*H145,2)</f>
        <v>0</v>
      </c>
      <c r="K145" s="134" t="s">
        <v>198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4.3800000000000002E-3</v>
      </c>
      <c r="R145" s="141">
        <f>Q145*H145</f>
        <v>7.5730200000000006E-3</v>
      </c>
      <c r="S145" s="141">
        <v>0</v>
      </c>
      <c r="T145" s="142">
        <f>S145*H145</f>
        <v>0</v>
      </c>
      <c r="AR145" s="143" t="s">
        <v>152</v>
      </c>
      <c r="AT145" s="143" t="s">
        <v>136</v>
      </c>
      <c r="AU145" s="143" t="s">
        <v>87</v>
      </c>
      <c r="AY145" s="17" t="s">
        <v>133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152</v>
      </c>
      <c r="BM145" s="143" t="s">
        <v>466</v>
      </c>
    </row>
    <row r="146" spans="2:65" s="14" customFormat="1" ht="11.25">
      <c r="B146" s="168"/>
      <c r="D146" s="145" t="s">
        <v>200</v>
      </c>
      <c r="E146" s="169" t="s">
        <v>1</v>
      </c>
      <c r="F146" s="170" t="s">
        <v>234</v>
      </c>
      <c r="H146" s="169" t="s">
        <v>1</v>
      </c>
      <c r="I146" s="171"/>
      <c r="L146" s="168"/>
      <c r="M146" s="172"/>
      <c r="T146" s="173"/>
      <c r="AT146" s="169" t="s">
        <v>200</v>
      </c>
      <c r="AU146" s="169" t="s">
        <v>87</v>
      </c>
      <c r="AV146" s="14" t="s">
        <v>85</v>
      </c>
      <c r="AW146" s="14" t="s">
        <v>32</v>
      </c>
      <c r="AX146" s="14" t="s">
        <v>77</v>
      </c>
      <c r="AY146" s="169" t="s">
        <v>133</v>
      </c>
    </row>
    <row r="147" spans="2:65" s="12" customFormat="1" ht="11.25">
      <c r="B147" s="154"/>
      <c r="D147" s="145" t="s">
        <v>200</v>
      </c>
      <c r="E147" s="155" t="s">
        <v>1</v>
      </c>
      <c r="F147" s="156" t="s">
        <v>467</v>
      </c>
      <c r="H147" s="157">
        <v>1.7290000000000001</v>
      </c>
      <c r="I147" s="158"/>
      <c r="L147" s="154"/>
      <c r="M147" s="159"/>
      <c r="T147" s="160"/>
      <c r="AT147" s="155" t="s">
        <v>200</v>
      </c>
      <c r="AU147" s="155" t="s">
        <v>87</v>
      </c>
      <c r="AV147" s="12" t="s">
        <v>87</v>
      </c>
      <c r="AW147" s="12" t="s">
        <v>32</v>
      </c>
      <c r="AX147" s="12" t="s">
        <v>85</v>
      </c>
      <c r="AY147" s="155" t="s">
        <v>133</v>
      </c>
    </row>
    <row r="148" spans="2:65" s="1" customFormat="1" ht="16.5" customHeight="1">
      <c r="B148" s="32"/>
      <c r="C148" s="132" t="s">
        <v>152</v>
      </c>
      <c r="D148" s="132" t="s">
        <v>136</v>
      </c>
      <c r="E148" s="133" t="s">
        <v>468</v>
      </c>
      <c r="F148" s="134" t="s">
        <v>469</v>
      </c>
      <c r="G148" s="135" t="s">
        <v>197</v>
      </c>
      <c r="H148" s="136">
        <v>185.01300000000001</v>
      </c>
      <c r="I148" s="137"/>
      <c r="J148" s="138">
        <f>ROUND(I148*H148,2)</f>
        <v>0</v>
      </c>
      <c r="K148" s="134" t="s">
        <v>198</v>
      </c>
      <c r="L148" s="32"/>
      <c r="M148" s="139" t="s">
        <v>1</v>
      </c>
      <c r="N148" s="140" t="s">
        <v>42</v>
      </c>
      <c r="P148" s="141">
        <f>O148*H148</f>
        <v>0</v>
      </c>
      <c r="Q148" s="141">
        <v>1.575E-2</v>
      </c>
      <c r="R148" s="141">
        <f>Q148*H148</f>
        <v>2.9139547500000003</v>
      </c>
      <c r="S148" s="141">
        <v>0</v>
      </c>
      <c r="T148" s="142">
        <f>S148*H148</f>
        <v>0</v>
      </c>
      <c r="AR148" s="143" t="s">
        <v>152</v>
      </c>
      <c r="AT148" s="143" t="s">
        <v>136</v>
      </c>
      <c r="AU148" s="143" t="s">
        <v>87</v>
      </c>
      <c r="AY148" s="17" t="s">
        <v>133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85</v>
      </c>
      <c r="BK148" s="144">
        <f>ROUND(I148*H148,2)</f>
        <v>0</v>
      </c>
      <c r="BL148" s="17" t="s">
        <v>152</v>
      </c>
      <c r="BM148" s="143" t="s">
        <v>470</v>
      </c>
    </row>
    <row r="149" spans="2:65" s="14" customFormat="1" ht="11.25">
      <c r="B149" s="168"/>
      <c r="D149" s="145" t="s">
        <v>200</v>
      </c>
      <c r="E149" s="169" t="s">
        <v>1</v>
      </c>
      <c r="F149" s="170" t="s">
        <v>219</v>
      </c>
      <c r="H149" s="169" t="s">
        <v>1</v>
      </c>
      <c r="I149" s="171"/>
      <c r="L149" s="168"/>
      <c r="M149" s="172"/>
      <c r="T149" s="173"/>
      <c r="AT149" s="169" t="s">
        <v>200</v>
      </c>
      <c r="AU149" s="169" t="s">
        <v>87</v>
      </c>
      <c r="AV149" s="14" t="s">
        <v>85</v>
      </c>
      <c r="AW149" s="14" t="s">
        <v>32</v>
      </c>
      <c r="AX149" s="14" t="s">
        <v>77</v>
      </c>
      <c r="AY149" s="169" t="s">
        <v>133</v>
      </c>
    </row>
    <row r="150" spans="2:65" s="12" customFormat="1" ht="11.25">
      <c r="B150" s="154"/>
      <c r="D150" s="145" t="s">
        <v>200</v>
      </c>
      <c r="E150" s="155" t="s">
        <v>1</v>
      </c>
      <c r="F150" s="156" t="s">
        <v>471</v>
      </c>
      <c r="H150" s="157">
        <v>4.32</v>
      </c>
      <c r="I150" s="158"/>
      <c r="L150" s="154"/>
      <c r="M150" s="159"/>
      <c r="T150" s="160"/>
      <c r="AT150" s="155" t="s">
        <v>200</v>
      </c>
      <c r="AU150" s="155" t="s">
        <v>87</v>
      </c>
      <c r="AV150" s="12" t="s">
        <v>87</v>
      </c>
      <c r="AW150" s="12" t="s">
        <v>32</v>
      </c>
      <c r="AX150" s="12" t="s">
        <v>77</v>
      </c>
      <c r="AY150" s="155" t="s">
        <v>133</v>
      </c>
    </row>
    <row r="151" spans="2:65" s="12" customFormat="1" ht="11.25">
      <c r="B151" s="154"/>
      <c r="D151" s="145" t="s">
        <v>200</v>
      </c>
      <c r="E151" s="155" t="s">
        <v>1</v>
      </c>
      <c r="F151" s="156" t="s">
        <v>221</v>
      </c>
      <c r="H151" s="157">
        <v>4.5599999999999996</v>
      </c>
      <c r="I151" s="158"/>
      <c r="L151" s="154"/>
      <c r="M151" s="159"/>
      <c r="T151" s="160"/>
      <c r="AT151" s="155" t="s">
        <v>200</v>
      </c>
      <c r="AU151" s="155" t="s">
        <v>87</v>
      </c>
      <c r="AV151" s="12" t="s">
        <v>87</v>
      </c>
      <c r="AW151" s="12" t="s">
        <v>32</v>
      </c>
      <c r="AX151" s="12" t="s">
        <v>77</v>
      </c>
      <c r="AY151" s="155" t="s">
        <v>133</v>
      </c>
    </row>
    <row r="152" spans="2:65" s="12" customFormat="1" ht="11.25">
      <c r="B152" s="154"/>
      <c r="D152" s="145" t="s">
        <v>200</v>
      </c>
      <c r="E152" s="155" t="s">
        <v>1</v>
      </c>
      <c r="F152" s="156" t="s">
        <v>472</v>
      </c>
      <c r="H152" s="157">
        <v>5.76</v>
      </c>
      <c r="I152" s="158"/>
      <c r="L152" s="154"/>
      <c r="M152" s="159"/>
      <c r="T152" s="160"/>
      <c r="AT152" s="155" t="s">
        <v>200</v>
      </c>
      <c r="AU152" s="155" t="s">
        <v>87</v>
      </c>
      <c r="AV152" s="12" t="s">
        <v>87</v>
      </c>
      <c r="AW152" s="12" t="s">
        <v>32</v>
      </c>
      <c r="AX152" s="12" t="s">
        <v>77</v>
      </c>
      <c r="AY152" s="155" t="s">
        <v>133</v>
      </c>
    </row>
    <row r="153" spans="2:65" s="12" customFormat="1" ht="11.25">
      <c r="B153" s="154"/>
      <c r="D153" s="145" t="s">
        <v>200</v>
      </c>
      <c r="E153" s="155" t="s">
        <v>1</v>
      </c>
      <c r="F153" s="156" t="s">
        <v>473</v>
      </c>
      <c r="H153" s="157">
        <v>9.1199999999999992</v>
      </c>
      <c r="I153" s="158"/>
      <c r="L153" s="154"/>
      <c r="M153" s="159"/>
      <c r="T153" s="160"/>
      <c r="AT153" s="155" t="s">
        <v>200</v>
      </c>
      <c r="AU153" s="155" t="s">
        <v>87</v>
      </c>
      <c r="AV153" s="12" t="s">
        <v>87</v>
      </c>
      <c r="AW153" s="12" t="s">
        <v>32</v>
      </c>
      <c r="AX153" s="12" t="s">
        <v>77</v>
      </c>
      <c r="AY153" s="155" t="s">
        <v>133</v>
      </c>
    </row>
    <row r="154" spans="2:65" s="12" customFormat="1" ht="11.25">
      <c r="B154" s="154"/>
      <c r="D154" s="145" t="s">
        <v>200</v>
      </c>
      <c r="E154" s="155" t="s">
        <v>1</v>
      </c>
      <c r="F154" s="156" t="s">
        <v>474</v>
      </c>
      <c r="H154" s="157">
        <v>17.28</v>
      </c>
      <c r="I154" s="158"/>
      <c r="L154" s="154"/>
      <c r="M154" s="159"/>
      <c r="T154" s="160"/>
      <c r="AT154" s="155" t="s">
        <v>200</v>
      </c>
      <c r="AU154" s="155" t="s">
        <v>87</v>
      </c>
      <c r="AV154" s="12" t="s">
        <v>87</v>
      </c>
      <c r="AW154" s="12" t="s">
        <v>32</v>
      </c>
      <c r="AX154" s="12" t="s">
        <v>77</v>
      </c>
      <c r="AY154" s="155" t="s">
        <v>133</v>
      </c>
    </row>
    <row r="155" spans="2:65" s="12" customFormat="1" ht="11.25">
      <c r="B155" s="154"/>
      <c r="D155" s="145" t="s">
        <v>200</v>
      </c>
      <c r="E155" s="155" t="s">
        <v>1</v>
      </c>
      <c r="F155" s="156" t="s">
        <v>475</v>
      </c>
      <c r="H155" s="157">
        <v>0.72</v>
      </c>
      <c r="I155" s="158"/>
      <c r="L155" s="154"/>
      <c r="M155" s="159"/>
      <c r="T155" s="160"/>
      <c r="AT155" s="155" t="s">
        <v>200</v>
      </c>
      <c r="AU155" s="155" t="s">
        <v>87</v>
      </c>
      <c r="AV155" s="12" t="s">
        <v>87</v>
      </c>
      <c r="AW155" s="12" t="s">
        <v>32</v>
      </c>
      <c r="AX155" s="12" t="s">
        <v>77</v>
      </c>
      <c r="AY155" s="155" t="s">
        <v>133</v>
      </c>
    </row>
    <row r="156" spans="2:65" s="12" customFormat="1" ht="11.25">
      <c r="B156" s="154"/>
      <c r="D156" s="145" t="s">
        <v>200</v>
      </c>
      <c r="E156" s="155" t="s">
        <v>1</v>
      </c>
      <c r="F156" s="156" t="s">
        <v>476</v>
      </c>
      <c r="H156" s="157">
        <v>15.66</v>
      </c>
      <c r="I156" s="158"/>
      <c r="L156" s="154"/>
      <c r="M156" s="159"/>
      <c r="T156" s="160"/>
      <c r="AT156" s="155" t="s">
        <v>200</v>
      </c>
      <c r="AU156" s="155" t="s">
        <v>87</v>
      </c>
      <c r="AV156" s="12" t="s">
        <v>87</v>
      </c>
      <c r="AW156" s="12" t="s">
        <v>32</v>
      </c>
      <c r="AX156" s="12" t="s">
        <v>77</v>
      </c>
      <c r="AY156" s="155" t="s">
        <v>133</v>
      </c>
    </row>
    <row r="157" spans="2:65" s="12" customFormat="1" ht="11.25">
      <c r="B157" s="154"/>
      <c r="D157" s="145" t="s">
        <v>200</v>
      </c>
      <c r="E157" s="155" t="s">
        <v>1</v>
      </c>
      <c r="F157" s="156" t="s">
        <v>477</v>
      </c>
      <c r="H157" s="157">
        <v>7.04</v>
      </c>
      <c r="I157" s="158"/>
      <c r="L157" s="154"/>
      <c r="M157" s="159"/>
      <c r="T157" s="160"/>
      <c r="AT157" s="155" t="s">
        <v>200</v>
      </c>
      <c r="AU157" s="155" t="s">
        <v>87</v>
      </c>
      <c r="AV157" s="12" t="s">
        <v>87</v>
      </c>
      <c r="AW157" s="12" t="s">
        <v>32</v>
      </c>
      <c r="AX157" s="12" t="s">
        <v>77</v>
      </c>
      <c r="AY157" s="155" t="s">
        <v>133</v>
      </c>
    </row>
    <row r="158" spans="2:65" s="12" customFormat="1" ht="11.25">
      <c r="B158" s="154"/>
      <c r="D158" s="145" t="s">
        <v>200</v>
      </c>
      <c r="E158" s="155" t="s">
        <v>1</v>
      </c>
      <c r="F158" s="156" t="s">
        <v>478</v>
      </c>
      <c r="H158" s="157">
        <v>5</v>
      </c>
      <c r="I158" s="158"/>
      <c r="L158" s="154"/>
      <c r="M158" s="159"/>
      <c r="T158" s="160"/>
      <c r="AT158" s="155" t="s">
        <v>200</v>
      </c>
      <c r="AU158" s="155" t="s">
        <v>87</v>
      </c>
      <c r="AV158" s="12" t="s">
        <v>87</v>
      </c>
      <c r="AW158" s="12" t="s">
        <v>32</v>
      </c>
      <c r="AX158" s="12" t="s">
        <v>77</v>
      </c>
      <c r="AY158" s="155" t="s">
        <v>133</v>
      </c>
    </row>
    <row r="159" spans="2:65" s="15" customFormat="1" ht="11.25">
      <c r="B159" s="174"/>
      <c r="D159" s="145" t="s">
        <v>200</v>
      </c>
      <c r="E159" s="175" t="s">
        <v>1</v>
      </c>
      <c r="F159" s="176" t="s">
        <v>406</v>
      </c>
      <c r="H159" s="177">
        <v>69.460000000000008</v>
      </c>
      <c r="I159" s="178"/>
      <c r="L159" s="174"/>
      <c r="M159" s="179"/>
      <c r="T159" s="180"/>
      <c r="AT159" s="175" t="s">
        <v>200</v>
      </c>
      <c r="AU159" s="175" t="s">
        <v>87</v>
      </c>
      <c r="AV159" s="15" t="s">
        <v>148</v>
      </c>
      <c r="AW159" s="15" t="s">
        <v>32</v>
      </c>
      <c r="AX159" s="15" t="s">
        <v>77</v>
      </c>
      <c r="AY159" s="175" t="s">
        <v>133</v>
      </c>
    </row>
    <row r="160" spans="2:65" s="14" customFormat="1" ht="11.25">
      <c r="B160" s="168"/>
      <c r="D160" s="145" t="s">
        <v>200</v>
      </c>
      <c r="E160" s="169" t="s">
        <v>1</v>
      </c>
      <c r="F160" s="170" t="s">
        <v>227</v>
      </c>
      <c r="H160" s="169" t="s">
        <v>1</v>
      </c>
      <c r="I160" s="171"/>
      <c r="L160" s="168"/>
      <c r="M160" s="172"/>
      <c r="T160" s="173"/>
      <c r="AT160" s="169" t="s">
        <v>200</v>
      </c>
      <c r="AU160" s="169" t="s">
        <v>87</v>
      </c>
      <c r="AV160" s="14" t="s">
        <v>85</v>
      </c>
      <c r="AW160" s="14" t="s">
        <v>32</v>
      </c>
      <c r="AX160" s="14" t="s">
        <v>77</v>
      </c>
      <c r="AY160" s="169" t="s">
        <v>133</v>
      </c>
    </row>
    <row r="161" spans="2:51" s="12" customFormat="1" ht="11.25">
      <c r="B161" s="154"/>
      <c r="D161" s="145" t="s">
        <v>200</v>
      </c>
      <c r="E161" s="155" t="s">
        <v>1</v>
      </c>
      <c r="F161" s="156" t="s">
        <v>479</v>
      </c>
      <c r="H161" s="157">
        <v>11.43</v>
      </c>
      <c r="I161" s="158"/>
      <c r="L161" s="154"/>
      <c r="M161" s="159"/>
      <c r="T161" s="160"/>
      <c r="AT161" s="155" t="s">
        <v>200</v>
      </c>
      <c r="AU161" s="155" t="s">
        <v>87</v>
      </c>
      <c r="AV161" s="12" t="s">
        <v>87</v>
      </c>
      <c r="AW161" s="12" t="s">
        <v>32</v>
      </c>
      <c r="AX161" s="12" t="s">
        <v>77</v>
      </c>
      <c r="AY161" s="155" t="s">
        <v>133</v>
      </c>
    </row>
    <row r="162" spans="2:51" s="12" customFormat="1" ht="11.25">
      <c r="B162" s="154"/>
      <c r="D162" s="145" t="s">
        <v>200</v>
      </c>
      <c r="E162" s="155" t="s">
        <v>1</v>
      </c>
      <c r="F162" s="156" t="s">
        <v>480</v>
      </c>
      <c r="H162" s="157">
        <v>7.6020000000000003</v>
      </c>
      <c r="I162" s="158"/>
      <c r="L162" s="154"/>
      <c r="M162" s="159"/>
      <c r="T162" s="160"/>
      <c r="AT162" s="155" t="s">
        <v>200</v>
      </c>
      <c r="AU162" s="155" t="s">
        <v>87</v>
      </c>
      <c r="AV162" s="12" t="s">
        <v>87</v>
      </c>
      <c r="AW162" s="12" t="s">
        <v>32</v>
      </c>
      <c r="AX162" s="12" t="s">
        <v>77</v>
      </c>
      <c r="AY162" s="155" t="s">
        <v>133</v>
      </c>
    </row>
    <row r="163" spans="2:51" s="12" customFormat="1" ht="11.25">
      <c r="B163" s="154"/>
      <c r="D163" s="145" t="s">
        <v>200</v>
      </c>
      <c r="E163" s="155" t="s">
        <v>1</v>
      </c>
      <c r="F163" s="156" t="s">
        <v>481</v>
      </c>
      <c r="H163" s="157">
        <v>10.72</v>
      </c>
      <c r="I163" s="158"/>
      <c r="L163" s="154"/>
      <c r="M163" s="159"/>
      <c r="T163" s="160"/>
      <c r="AT163" s="155" t="s">
        <v>200</v>
      </c>
      <c r="AU163" s="155" t="s">
        <v>87</v>
      </c>
      <c r="AV163" s="12" t="s">
        <v>87</v>
      </c>
      <c r="AW163" s="12" t="s">
        <v>32</v>
      </c>
      <c r="AX163" s="12" t="s">
        <v>77</v>
      </c>
      <c r="AY163" s="155" t="s">
        <v>133</v>
      </c>
    </row>
    <row r="164" spans="2:51" s="12" customFormat="1" ht="11.25">
      <c r="B164" s="154"/>
      <c r="D164" s="145" t="s">
        <v>200</v>
      </c>
      <c r="E164" s="155" t="s">
        <v>1</v>
      </c>
      <c r="F164" s="156" t="s">
        <v>482</v>
      </c>
      <c r="H164" s="157">
        <v>11.766</v>
      </c>
      <c r="I164" s="158"/>
      <c r="L164" s="154"/>
      <c r="M164" s="159"/>
      <c r="T164" s="160"/>
      <c r="AT164" s="155" t="s">
        <v>200</v>
      </c>
      <c r="AU164" s="155" t="s">
        <v>87</v>
      </c>
      <c r="AV164" s="12" t="s">
        <v>87</v>
      </c>
      <c r="AW164" s="12" t="s">
        <v>32</v>
      </c>
      <c r="AX164" s="12" t="s">
        <v>77</v>
      </c>
      <c r="AY164" s="155" t="s">
        <v>133</v>
      </c>
    </row>
    <row r="165" spans="2:51" s="12" customFormat="1" ht="11.25">
      <c r="B165" s="154"/>
      <c r="D165" s="145" t="s">
        <v>200</v>
      </c>
      <c r="E165" s="155" t="s">
        <v>1</v>
      </c>
      <c r="F165" s="156" t="s">
        <v>483</v>
      </c>
      <c r="H165" s="157">
        <v>11.23</v>
      </c>
      <c r="I165" s="158"/>
      <c r="L165" s="154"/>
      <c r="M165" s="159"/>
      <c r="T165" s="160"/>
      <c r="AT165" s="155" t="s">
        <v>200</v>
      </c>
      <c r="AU165" s="155" t="s">
        <v>87</v>
      </c>
      <c r="AV165" s="12" t="s">
        <v>87</v>
      </c>
      <c r="AW165" s="12" t="s">
        <v>32</v>
      </c>
      <c r="AX165" s="12" t="s">
        <v>77</v>
      </c>
      <c r="AY165" s="155" t="s">
        <v>133</v>
      </c>
    </row>
    <row r="166" spans="2:51" s="12" customFormat="1" ht="11.25">
      <c r="B166" s="154"/>
      <c r="D166" s="145" t="s">
        <v>200</v>
      </c>
      <c r="E166" s="155" t="s">
        <v>1</v>
      </c>
      <c r="F166" s="156" t="s">
        <v>484</v>
      </c>
      <c r="H166" s="157">
        <v>8.23</v>
      </c>
      <c r="I166" s="158"/>
      <c r="L166" s="154"/>
      <c r="M166" s="159"/>
      <c r="T166" s="160"/>
      <c r="AT166" s="155" t="s">
        <v>200</v>
      </c>
      <c r="AU166" s="155" t="s">
        <v>87</v>
      </c>
      <c r="AV166" s="12" t="s">
        <v>87</v>
      </c>
      <c r="AW166" s="12" t="s">
        <v>32</v>
      </c>
      <c r="AX166" s="12" t="s">
        <v>77</v>
      </c>
      <c r="AY166" s="155" t="s">
        <v>133</v>
      </c>
    </row>
    <row r="167" spans="2:51" s="15" customFormat="1" ht="11.25">
      <c r="B167" s="174"/>
      <c r="D167" s="145" t="s">
        <v>200</v>
      </c>
      <c r="E167" s="175" t="s">
        <v>1</v>
      </c>
      <c r="F167" s="176" t="s">
        <v>406</v>
      </c>
      <c r="H167" s="177">
        <v>60.978000000000009</v>
      </c>
      <c r="I167" s="178"/>
      <c r="L167" s="174"/>
      <c r="M167" s="179"/>
      <c r="T167" s="180"/>
      <c r="AT167" s="175" t="s">
        <v>200</v>
      </c>
      <c r="AU167" s="175" t="s">
        <v>87</v>
      </c>
      <c r="AV167" s="15" t="s">
        <v>148</v>
      </c>
      <c r="AW167" s="15" t="s">
        <v>32</v>
      </c>
      <c r="AX167" s="15" t="s">
        <v>77</v>
      </c>
      <c r="AY167" s="175" t="s">
        <v>133</v>
      </c>
    </row>
    <row r="168" spans="2:51" s="14" customFormat="1" ht="11.25">
      <c r="B168" s="168"/>
      <c r="D168" s="145" t="s">
        <v>200</v>
      </c>
      <c r="E168" s="169" t="s">
        <v>1</v>
      </c>
      <c r="F168" s="170" t="s">
        <v>234</v>
      </c>
      <c r="H168" s="169" t="s">
        <v>1</v>
      </c>
      <c r="I168" s="171"/>
      <c r="L168" s="168"/>
      <c r="M168" s="172"/>
      <c r="T168" s="173"/>
      <c r="AT168" s="169" t="s">
        <v>200</v>
      </c>
      <c r="AU168" s="169" t="s">
        <v>87</v>
      </c>
      <c r="AV168" s="14" t="s">
        <v>85</v>
      </c>
      <c r="AW168" s="14" t="s">
        <v>32</v>
      </c>
      <c r="AX168" s="14" t="s">
        <v>77</v>
      </c>
      <c r="AY168" s="169" t="s">
        <v>133</v>
      </c>
    </row>
    <row r="169" spans="2:51" s="12" customFormat="1" ht="11.25">
      <c r="B169" s="154"/>
      <c r="D169" s="145" t="s">
        <v>200</v>
      </c>
      <c r="E169" s="155" t="s">
        <v>1</v>
      </c>
      <c r="F169" s="156" t="s">
        <v>485</v>
      </c>
      <c r="H169" s="157">
        <v>11.11</v>
      </c>
      <c r="I169" s="158"/>
      <c r="L169" s="154"/>
      <c r="M169" s="159"/>
      <c r="T169" s="160"/>
      <c r="AT169" s="155" t="s">
        <v>200</v>
      </c>
      <c r="AU169" s="155" t="s">
        <v>87</v>
      </c>
      <c r="AV169" s="12" t="s">
        <v>87</v>
      </c>
      <c r="AW169" s="12" t="s">
        <v>32</v>
      </c>
      <c r="AX169" s="12" t="s">
        <v>77</v>
      </c>
      <c r="AY169" s="155" t="s">
        <v>133</v>
      </c>
    </row>
    <row r="170" spans="2:51" s="12" customFormat="1" ht="11.25">
      <c r="B170" s="154"/>
      <c r="D170" s="145" t="s">
        <v>200</v>
      </c>
      <c r="E170" s="155" t="s">
        <v>1</v>
      </c>
      <c r="F170" s="156" t="s">
        <v>486</v>
      </c>
      <c r="H170" s="157">
        <v>8.1690000000000005</v>
      </c>
      <c r="I170" s="158"/>
      <c r="L170" s="154"/>
      <c r="M170" s="159"/>
      <c r="T170" s="160"/>
      <c r="AT170" s="155" t="s">
        <v>200</v>
      </c>
      <c r="AU170" s="155" t="s">
        <v>87</v>
      </c>
      <c r="AV170" s="12" t="s">
        <v>87</v>
      </c>
      <c r="AW170" s="12" t="s">
        <v>32</v>
      </c>
      <c r="AX170" s="12" t="s">
        <v>77</v>
      </c>
      <c r="AY170" s="155" t="s">
        <v>133</v>
      </c>
    </row>
    <row r="171" spans="2:51" s="12" customFormat="1" ht="11.25">
      <c r="B171" s="154"/>
      <c r="D171" s="145" t="s">
        <v>200</v>
      </c>
      <c r="E171" s="155" t="s">
        <v>1</v>
      </c>
      <c r="F171" s="156" t="s">
        <v>487</v>
      </c>
      <c r="H171" s="157">
        <v>10.72</v>
      </c>
      <c r="I171" s="158"/>
      <c r="L171" s="154"/>
      <c r="M171" s="159"/>
      <c r="T171" s="160"/>
      <c r="AT171" s="155" t="s">
        <v>200</v>
      </c>
      <c r="AU171" s="155" t="s">
        <v>87</v>
      </c>
      <c r="AV171" s="12" t="s">
        <v>87</v>
      </c>
      <c r="AW171" s="12" t="s">
        <v>32</v>
      </c>
      <c r="AX171" s="12" t="s">
        <v>77</v>
      </c>
      <c r="AY171" s="155" t="s">
        <v>133</v>
      </c>
    </row>
    <row r="172" spans="2:51" s="12" customFormat="1" ht="11.25">
      <c r="B172" s="154"/>
      <c r="D172" s="145" t="s">
        <v>200</v>
      </c>
      <c r="E172" s="155" t="s">
        <v>1</v>
      </c>
      <c r="F172" s="156" t="s">
        <v>488</v>
      </c>
      <c r="H172" s="157">
        <v>4</v>
      </c>
      <c r="I172" s="158"/>
      <c r="L172" s="154"/>
      <c r="M172" s="159"/>
      <c r="T172" s="160"/>
      <c r="AT172" s="155" t="s">
        <v>200</v>
      </c>
      <c r="AU172" s="155" t="s">
        <v>87</v>
      </c>
      <c r="AV172" s="12" t="s">
        <v>87</v>
      </c>
      <c r="AW172" s="12" t="s">
        <v>32</v>
      </c>
      <c r="AX172" s="12" t="s">
        <v>77</v>
      </c>
      <c r="AY172" s="155" t="s">
        <v>133</v>
      </c>
    </row>
    <row r="173" spans="2:51" s="12" customFormat="1" ht="11.25">
      <c r="B173" s="154"/>
      <c r="D173" s="145" t="s">
        <v>200</v>
      </c>
      <c r="E173" s="155" t="s">
        <v>1</v>
      </c>
      <c r="F173" s="156" t="s">
        <v>489</v>
      </c>
      <c r="H173" s="157">
        <v>11.86</v>
      </c>
      <c r="I173" s="158"/>
      <c r="L173" s="154"/>
      <c r="M173" s="159"/>
      <c r="T173" s="160"/>
      <c r="AT173" s="155" t="s">
        <v>200</v>
      </c>
      <c r="AU173" s="155" t="s">
        <v>87</v>
      </c>
      <c r="AV173" s="12" t="s">
        <v>87</v>
      </c>
      <c r="AW173" s="12" t="s">
        <v>32</v>
      </c>
      <c r="AX173" s="12" t="s">
        <v>77</v>
      </c>
      <c r="AY173" s="155" t="s">
        <v>133</v>
      </c>
    </row>
    <row r="174" spans="2:51" s="12" customFormat="1" ht="11.25">
      <c r="B174" s="154"/>
      <c r="D174" s="145" t="s">
        <v>200</v>
      </c>
      <c r="E174" s="155" t="s">
        <v>1</v>
      </c>
      <c r="F174" s="156" t="s">
        <v>490</v>
      </c>
      <c r="H174" s="157">
        <v>8.7159999999999993</v>
      </c>
      <c r="I174" s="158"/>
      <c r="L174" s="154"/>
      <c r="M174" s="159"/>
      <c r="T174" s="160"/>
      <c r="AT174" s="155" t="s">
        <v>200</v>
      </c>
      <c r="AU174" s="155" t="s">
        <v>87</v>
      </c>
      <c r="AV174" s="12" t="s">
        <v>87</v>
      </c>
      <c r="AW174" s="12" t="s">
        <v>32</v>
      </c>
      <c r="AX174" s="12" t="s">
        <v>77</v>
      </c>
      <c r="AY174" s="155" t="s">
        <v>133</v>
      </c>
    </row>
    <row r="175" spans="2:51" s="15" customFormat="1" ht="11.25">
      <c r="B175" s="174"/>
      <c r="D175" s="145" t="s">
        <v>200</v>
      </c>
      <c r="E175" s="175" t="s">
        <v>1</v>
      </c>
      <c r="F175" s="176" t="s">
        <v>406</v>
      </c>
      <c r="H175" s="177">
        <v>54.575000000000003</v>
      </c>
      <c r="I175" s="178"/>
      <c r="L175" s="174"/>
      <c r="M175" s="179"/>
      <c r="T175" s="180"/>
      <c r="AT175" s="175" t="s">
        <v>200</v>
      </c>
      <c r="AU175" s="175" t="s">
        <v>87</v>
      </c>
      <c r="AV175" s="15" t="s">
        <v>148</v>
      </c>
      <c r="AW175" s="15" t="s">
        <v>32</v>
      </c>
      <c r="AX175" s="15" t="s">
        <v>77</v>
      </c>
      <c r="AY175" s="175" t="s">
        <v>133</v>
      </c>
    </row>
    <row r="176" spans="2:51" s="13" customFormat="1" ht="11.25">
      <c r="B176" s="161"/>
      <c r="D176" s="145" t="s">
        <v>200</v>
      </c>
      <c r="E176" s="162" t="s">
        <v>1</v>
      </c>
      <c r="F176" s="163" t="s">
        <v>204</v>
      </c>
      <c r="H176" s="164">
        <v>185.01300000000003</v>
      </c>
      <c r="I176" s="165"/>
      <c r="L176" s="161"/>
      <c r="M176" s="166"/>
      <c r="T176" s="167"/>
      <c r="AT176" s="162" t="s">
        <v>200</v>
      </c>
      <c r="AU176" s="162" t="s">
        <v>87</v>
      </c>
      <c r="AV176" s="13" t="s">
        <v>152</v>
      </c>
      <c r="AW176" s="13" t="s">
        <v>32</v>
      </c>
      <c r="AX176" s="13" t="s">
        <v>85</v>
      </c>
      <c r="AY176" s="162" t="s">
        <v>133</v>
      </c>
    </row>
    <row r="177" spans="2:65" s="1" customFormat="1" ht="24.2" customHeight="1">
      <c r="B177" s="32"/>
      <c r="C177" s="132" t="s">
        <v>132</v>
      </c>
      <c r="D177" s="132" t="s">
        <v>136</v>
      </c>
      <c r="E177" s="133" t="s">
        <v>491</v>
      </c>
      <c r="F177" s="134" t="s">
        <v>492</v>
      </c>
      <c r="G177" s="135" t="s">
        <v>197</v>
      </c>
      <c r="H177" s="136">
        <v>1550.729</v>
      </c>
      <c r="I177" s="137"/>
      <c r="J177" s="138">
        <f>ROUND(I177*H177,2)</f>
        <v>0</v>
      </c>
      <c r="K177" s="134" t="s">
        <v>198</v>
      </c>
      <c r="L177" s="32"/>
      <c r="M177" s="139" t="s">
        <v>1</v>
      </c>
      <c r="N177" s="140" t="s">
        <v>42</v>
      </c>
      <c r="P177" s="141">
        <f>O177*H177</f>
        <v>0</v>
      </c>
      <c r="Q177" s="141">
        <v>5.7099999999999998E-3</v>
      </c>
      <c r="R177" s="141">
        <f>Q177*H177</f>
        <v>8.8546625900000002</v>
      </c>
      <c r="S177" s="141">
        <v>0</v>
      </c>
      <c r="T177" s="142">
        <f>S177*H177</f>
        <v>0</v>
      </c>
      <c r="AR177" s="143" t="s">
        <v>152</v>
      </c>
      <c r="AT177" s="143" t="s">
        <v>136</v>
      </c>
      <c r="AU177" s="143" t="s">
        <v>87</v>
      </c>
      <c r="AY177" s="17" t="s">
        <v>133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7" t="s">
        <v>85</v>
      </c>
      <c r="BK177" s="144">
        <f>ROUND(I177*H177,2)</f>
        <v>0</v>
      </c>
      <c r="BL177" s="17" t="s">
        <v>152</v>
      </c>
      <c r="BM177" s="143" t="s">
        <v>493</v>
      </c>
    </row>
    <row r="178" spans="2:65" s="14" customFormat="1" ht="11.25">
      <c r="B178" s="168"/>
      <c r="D178" s="145" t="s">
        <v>200</v>
      </c>
      <c r="E178" s="169" t="s">
        <v>1</v>
      </c>
      <c r="F178" s="170" t="s">
        <v>219</v>
      </c>
      <c r="H178" s="169" t="s">
        <v>1</v>
      </c>
      <c r="I178" s="171"/>
      <c r="L178" s="168"/>
      <c r="M178" s="172"/>
      <c r="T178" s="173"/>
      <c r="AT178" s="169" t="s">
        <v>200</v>
      </c>
      <c r="AU178" s="169" t="s">
        <v>87</v>
      </c>
      <c r="AV178" s="14" t="s">
        <v>85</v>
      </c>
      <c r="AW178" s="14" t="s">
        <v>32</v>
      </c>
      <c r="AX178" s="14" t="s">
        <v>77</v>
      </c>
      <c r="AY178" s="169" t="s">
        <v>133</v>
      </c>
    </row>
    <row r="179" spans="2:65" s="12" customFormat="1" ht="11.25">
      <c r="B179" s="154"/>
      <c r="D179" s="145" t="s">
        <v>200</v>
      </c>
      <c r="E179" s="155" t="s">
        <v>1</v>
      </c>
      <c r="F179" s="156" t="s">
        <v>380</v>
      </c>
      <c r="H179" s="157">
        <v>82.8</v>
      </c>
      <c r="I179" s="158"/>
      <c r="L179" s="154"/>
      <c r="M179" s="159"/>
      <c r="T179" s="160"/>
      <c r="AT179" s="155" t="s">
        <v>200</v>
      </c>
      <c r="AU179" s="155" t="s">
        <v>87</v>
      </c>
      <c r="AV179" s="12" t="s">
        <v>87</v>
      </c>
      <c r="AW179" s="12" t="s">
        <v>32</v>
      </c>
      <c r="AX179" s="12" t="s">
        <v>77</v>
      </c>
      <c r="AY179" s="155" t="s">
        <v>133</v>
      </c>
    </row>
    <row r="180" spans="2:65" s="12" customFormat="1" ht="11.25">
      <c r="B180" s="154"/>
      <c r="D180" s="145" t="s">
        <v>200</v>
      </c>
      <c r="E180" s="155" t="s">
        <v>1</v>
      </c>
      <c r="F180" s="156" t="s">
        <v>381</v>
      </c>
      <c r="H180" s="157">
        <v>9.9</v>
      </c>
      <c r="I180" s="158"/>
      <c r="L180" s="154"/>
      <c r="M180" s="159"/>
      <c r="T180" s="160"/>
      <c r="AT180" s="155" t="s">
        <v>200</v>
      </c>
      <c r="AU180" s="155" t="s">
        <v>87</v>
      </c>
      <c r="AV180" s="12" t="s">
        <v>87</v>
      </c>
      <c r="AW180" s="12" t="s">
        <v>32</v>
      </c>
      <c r="AX180" s="12" t="s">
        <v>77</v>
      </c>
      <c r="AY180" s="155" t="s">
        <v>133</v>
      </c>
    </row>
    <row r="181" spans="2:65" s="12" customFormat="1" ht="11.25">
      <c r="B181" s="154"/>
      <c r="D181" s="145" t="s">
        <v>200</v>
      </c>
      <c r="E181" s="155" t="s">
        <v>1</v>
      </c>
      <c r="F181" s="156" t="s">
        <v>382</v>
      </c>
      <c r="H181" s="157">
        <v>7.92</v>
      </c>
      <c r="I181" s="158"/>
      <c r="L181" s="154"/>
      <c r="M181" s="159"/>
      <c r="T181" s="160"/>
      <c r="AT181" s="155" t="s">
        <v>200</v>
      </c>
      <c r="AU181" s="155" t="s">
        <v>87</v>
      </c>
      <c r="AV181" s="12" t="s">
        <v>87</v>
      </c>
      <c r="AW181" s="12" t="s">
        <v>32</v>
      </c>
      <c r="AX181" s="12" t="s">
        <v>77</v>
      </c>
      <c r="AY181" s="155" t="s">
        <v>133</v>
      </c>
    </row>
    <row r="182" spans="2:65" s="12" customFormat="1" ht="11.25">
      <c r="B182" s="154"/>
      <c r="D182" s="145" t="s">
        <v>200</v>
      </c>
      <c r="E182" s="155" t="s">
        <v>1</v>
      </c>
      <c r="F182" s="156" t="s">
        <v>383</v>
      </c>
      <c r="H182" s="157">
        <v>10.5</v>
      </c>
      <c r="I182" s="158"/>
      <c r="L182" s="154"/>
      <c r="M182" s="159"/>
      <c r="T182" s="160"/>
      <c r="AT182" s="155" t="s">
        <v>200</v>
      </c>
      <c r="AU182" s="155" t="s">
        <v>87</v>
      </c>
      <c r="AV182" s="12" t="s">
        <v>87</v>
      </c>
      <c r="AW182" s="12" t="s">
        <v>32</v>
      </c>
      <c r="AX182" s="12" t="s">
        <v>77</v>
      </c>
      <c r="AY182" s="155" t="s">
        <v>133</v>
      </c>
    </row>
    <row r="183" spans="2:65" s="12" customFormat="1" ht="11.25">
      <c r="B183" s="154"/>
      <c r="D183" s="145" t="s">
        <v>200</v>
      </c>
      <c r="E183" s="155" t="s">
        <v>1</v>
      </c>
      <c r="F183" s="156" t="s">
        <v>384</v>
      </c>
      <c r="H183" s="157">
        <v>37.200000000000003</v>
      </c>
      <c r="I183" s="158"/>
      <c r="L183" s="154"/>
      <c r="M183" s="159"/>
      <c r="T183" s="160"/>
      <c r="AT183" s="155" t="s">
        <v>200</v>
      </c>
      <c r="AU183" s="155" t="s">
        <v>87</v>
      </c>
      <c r="AV183" s="12" t="s">
        <v>87</v>
      </c>
      <c r="AW183" s="12" t="s">
        <v>32</v>
      </c>
      <c r="AX183" s="12" t="s">
        <v>77</v>
      </c>
      <c r="AY183" s="155" t="s">
        <v>133</v>
      </c>
    </row>
    <row r="184" spans="2:65" s="12" customFormat="1" ht="11.25">
      <c r="B184" s="154"/>
      <c r="D184" s="145" t="s">
        <v>200</v>
      </c>
      <c r="E184" s="155" t="s">
        <v>1</v>
      </c>
      <c r="F184" s="156" t="s">
        <v>385</v>
      </c>
      <c r="H184" s="157">
        <v>48.6</v>
      </c>
      <c r="I184" s="158"/>
      <c r="L184" s="154"/>
      <c r="M184" s="159"/>
      <c r="T184" s="160"/>
      <c r="AT184" s="155" t="s">
        <v>200</v>
      </c>
      <c r="AU184" s="155" t="s">
        <v>87</v>
      </c>
      <c r="AV184" s="12" t="s">
        <v>87</v>
      </c>
      <c r="AW184" s="12" t="s">
        <v>32</v>
      </c>
      <c r="AX184" s="12" t="s">
        <v>77</v>
      </c>
      <c r="AY184" s="155" t="s">
        <v>133</v>
      </c>
    </row>
    <row r="185" spans="2:65" s="12" customFormat="1" ht="11.25">
      <c r="B185" s="154"/>
      <c r="D185" s="145" t="s">
        <v>200</v>
      </c>
      <c r="E185" s="155" t="s">
        <v>1</v>
      </c>
      <c r="F185" s="156" t="s">
        <v>386</v>
      </c>
      <c r="H185" s="157">
        <v>48</v>
      </c>
      <c r="I185" s="158"/>
      <c r="L185" s="154"/>
      <c r="M185" s="159"/>
      <c r="T185" s="160"/>
      <c r="AT185" s="155" t="s">
        <v>200</v>
      </c>
      <c r="AU185" s="155" t="s">
        <v>87</v>
      </c>
      <c r="AV185" s="12" t="s">
        <v>87</v>
      </c>
      <c r="AW185" s="12" t="s">
        <v>32</v>
      </c>
      <c r="AX185" s="12" t="s">
        <v>77</v>
      </c>
      <c r="AY185" s="155" t="s">
        <v>133</v>
      </c>
    </row>
    <row r="186" spans="2:65" s="12" customFormat="1" ht="11.25">
      <c r="B186" s="154"/>
      <c r="D186" s="145" t="s">
        <v>200</v>
      </c>
      <c r="E186" s="155" t="s">
        <v>1</v>
      </c>
      <c r="F186" s="156" t="s">
        <v>387</v>
      </c>
      <c r="H186" s="157">
        <v>48</v>
      </c>
      <c r="I186" s="158"/>
      <c r="L186" s="154"/>
      <c r="M186" s="159"/>
      <c r="T186" s="160"/>
      <c r="AT186" s="155" t="s">
        <v>200</v>
      </c>
      <c r="AU186" s="155" t="s">
        <v>87</v>
      </c>
      <c r="AV186" s="12" t="s">
        <v>87</v>
      </c>
      <c r="AW186" s="12" t="s">
        <v>32</v>
      </c>
      <c r="AX186" s="12" t="s">
        <v>77</v>
      </c>
      <c r="AY186" s="155" t="s">
        <v>133</v>
      </c>
    </row>
    <row r="187" spans="2:65" s="12" customFormat="1" ht="11.25">
      <c r="B187" s="154"/>
      <c r="D187" s="145" t="s">
        <v>200</v>
      </c>
      <c r="E187" s="155" t="s">
        <v>1</v>
      </c>
      <c r="F187" s="156" t="s">
        <v>388</v>
      </c>
      <c r="H187" s="157">
        <v>55.8</v>
      </c>
      <c r="I187" s="158"/>
      <c r="L187" s="154"/>
      <c r="M187" s="159"/>
      <c r="T187" s="160"/>
      <c r="AT187" s="155" t="s">
        <v>200</v>
      </c>
      <c r="AU187" s="155" t="s">
        <v>87</v>
      </c>
      <c r="AV187" s="12" t="s">
        <v>87</v>
      </c>
      <c r="AW187" s="12" t="s">
        <v>32</v>
      </c>
      <c r="AX187" s="12" t="s">
        <v>77</v>
      </c>
      <c r="AY187" s="155" t="s">
        <v>133</v>
      </c>
    </row>
    <row r="188" spans="2:65" s="12" customFormat="1" ht="11.25">
      <c r="B188" s="154"/>
      <c r="D188" s="145" t="s">
        <v>200</v>
      </c>
      <c r="E188" s="155" t="s">
        <v>1</v>
      </c>
      <c r="F188" s="156" t="s">
        <v>389</v>
      </c>
      <c r="H188" s="157">
        <v>36.6</v>
      </c>
      <c r="I188" s="158"/>
      <c r="L188" s="154"/>
      <c r="M188" s="159"/>
      <c r="T188" s="160"/>
      <c r="AT188" s="155" t="s">
        <v>200</v>
      </c>
      <c r="AU188" s="155" t="s">
        <v>87</v>
      </c>
      <c r="AV188" s="12" t="s">
        <v>87</v>
      </c>
      <c r="AW188" s="12" t="s">
        <v>32</v>
      </c>
      <c r="AX188" s="12" t="s">
        <v>77</v>
      </c>
      <c r="AY188" s="155" t="s">
        <v>133</v>
      </c>
    </row>
    <row r="189" spans="2:65" s="12" customFormat="1" ht="11.25">
      <c r="B189" s="154"/>
      <c r="D189" s="145" t="s">
        <v>200</v>
      </c>
      <c r="E189" s="155" t="s">
        <v>1</v>
      </c>
      <c r="F189" s="156" t="s">
        <v>390</v>
      </c>
      <c r="H189" s="157">
        <v>20.399999999999999</v>
      </c>
      <c r="I189" s="158"/>
      <c r="L189" s="154"/>
      <c r="M189" s="159"/>
      <c r="T189" s="160"/>
      <c r="AT189" s="155" t="s">
        <v>200</v>
      </c>
      <c r="AU189" s="155" t="s">
        <v>87</v>
      </c>
      <c r="AV189" s="12" t="s">
        <v>87</v>
      </c>
      <c r="AW189" s="12" t="s">
        <v>32</v>
      </c>
      <c r="AX189" s="12" t="s">
        <v>77</v>
      </c>
      <c r="AY189" s="155" t="s">
        <v>133</v>
      </c>
    </row>
    <row r="190" spans="2:65" s="12" customFormat="1" ht="11.25">
      <c r="B190" s="154"/>
      <c r="D190" s="145" t="s">
        <v>200</v>
      </c>
      <c r="E190" s="155" t="s">
        <v>1</v>
      </c>
      <c r="F190" s="156" t="s">
        <v>391</v>
      </c>
      <c r="H190" s="157">
        <v>37.200000000000003</v>
      </c>
      <c r="I190" s="158"/>
      <c r="L190" s="154"/>
      <c r="M190" s="159"/>
      <c r="T190" s="160"/>
      <c r="AT190" s="155" t="s">
        <v>200</v>
      </c>
      <c r="AU190" s="155" t="s">
        <v>87</v>
      </c>
      <c r="AV190" s="12" t="s">
        <v>87</v>
      </c>
      <c r="AW190" s="12" t="s">
        <v>32</v>
      </c>
      <c r="AX190" s="12" t="s">
        <v>77</v>
      </c>
      <c r="AY190" s="155" t="s">
        <v>133</v>
      </c>
    </row>
    <row r="191" spans="2:65" s="12" customFormat="1" ht="11.25">
      <c r="B191" s="154"/>
      <c r="D191" s="145" t="s">
        <v>200</v>
      </c>
      <c r="E191" s="155" t="s">
        <v>1</v>
      </c>
      <c r="F191" s="156" t="s">
        <v>392</v>
      </c>
      <c r="H191" s="157">
        <v>4.8</v>
      </c>
      <c r="I191" s="158"/>
      <c r="L191" s="154"/>
      <c r="M191" s="159"/>
      <c r="T191" s="160"/>
      <c r="AT191" s="155" t="s">
        <v>200</v>
      </c>
      <c r="AU191" s="155" t="s">
        <v>87</v>
      </c>
      <c r="AV191" s="12" t="s">
        <v>87</v>
      </c>
      <c r="AW191" s="12" t="s">
        <v>32</v>
      </c>
      <c r="AX191" s="12" t="s">
        <v>77</v>
      </c>
      <c r="AY191" s="155" t="s">
        <v>133</v>
      </c>
    </row>
    <row r="192" spans="2:65" s="12" customFormat="1" ht="11.25">
      <c r="B192" s="154"/>
      <c r="D192" s="145" t="s">
        <v>200</v>
      </c>
      <c r="E192" s="155" t="s">
        <v>1</v>
      </c>
      <c r="F192" s="156" t="s">
        <v>393</v>
      </c>
      <c r="H192" s="157">
        <v>6.72</v>
      </c>
      <c r="I192" s="158"/>
      <c r="L192" s="154"/>
      <c r="M192" s="159"/>
      <c r="T192" s="160"/>
      <c r="AT192" s="155" t="s">
        <v>200</v>
      </c>
      <c r="AU192" s="155" t="s">
        <v>87</v>
      </c>
      <c r="AV192" s="12" t="s">
        <v>87</v>
      </c>
      <c r="AW192" s="12" t="s">
        <v>32</v>
      </c>
      <c r="AX192" s="12" t="s">
        <v>77</v>
      </c>
      <c r="AY192" s="155" t="s">
        <v>133</v>
      </c>
    </row>
    <row r="193" spans="2:51" s="12" customFormat="1" ht="11.25">
      <c r="B193" s="154"/>
      <c r="D193" s="145" t="s">
        <v>200</v>
      </c>
      <c r="E193" s="155" t="s">
        <v>1</v>
      </c>
      <c r="F193" s="156" t="s">
        <v>394</v>
      </c>
      <c r="H193" s="157">
        <v>29.4</v>
      </c>
      <c r="I193" s="158"/>
      <c r="L193" s="154"/>
      <c r="M193" s="159"/>
      <c r="T193" s="160"/>
      <c r="AT193" s="155" t="s">
        <v>200</v>
      </c>
      <c r="AU193" s="155" t="s">
        <v>87</v>
      </c>
      <c r="AV193" s="12" t="s">
        <v>87</v>
      </c>
      <c r="AW193" s="12" t="s">
        <v>32</v>
      </c>
      <c r="AX193" s="12" t="s">
        <v>77</v>
      </c>
      <c r="AY193" s="155" t="s">
        <v>133</v>
      </c>
    </row>
    <row r="194" spans="2:51" s="12" customFormat="1" ht="11.25">
      <c r="B194" s="154"/>
      <c r="D194" s="145" t="s">
        <v>200</v>
      </c>
      <c r="E194" s="155" t="s">
        <v>1</v>
      </c>
      <c r="F194" s="156" t="s">
        <v>395</v>
      </c>
      <c r="H194" s="157">
        <v>35.4</v>
      </c>
      <c r="I194" s="158"/>
      <c r="L194" s="154"/>
      <c r="M194" s="159"/>
      <c r="T194" s="160"/>
      <c r="AT194" s="155" t="s">
        <v>200</v>
      </c>
      <c r="AU194" s="155" t="s">
        <v>87</v>
      </c>
      <c r="AV194" s="12" t="s">
        <v>87</v>
      </c>
      <c r="AW194" s="12" t="s">
        <v>32</v>
      </c>
      <c r="AX194" s="12" t="s">
        <v>77</v>
      </c>
      <c r="AY194" s="155" t="s">
        <v>133</v>
      </c>
    </row>
    <row r="195" spans="2:51" s="12" customFormat="1" ht="11.25">
      <c r="B195" s="154"/>
      <c r="D195" s="145" t="s">
        <v>200</v>
      </c>
      <c r="E195" s="155" t="s">
        <v>1</v>
      </c>
      <c r="F195" s="156" t="s">
        <v>396</v>
      </c>
      <c r="H195" s="157">
        <v>5.07</v>
      </c>
      <c r="I195" s="158"/>
      <c r="L195" s="154"/>
      <c r="M195" s="159"/>
      <c r="T195" s="160"/>
      <c r="AT195" s="155" t="s">
        <v>200</v>
      </c>
      <c r="AU195" s="155" t="s">
        <v>87</v>
      </c>
      <c r="AV195" s="12" t="s">
        <v>87</v>
      </c>
      <c r="AW195" s="12" t="s">
        <v>32</v>
      </c>
      <c r="AX195" s="12" t="s">
        <v>77</v>
      </c>
      <c r="AY195" s="155" t="s">
        <v>133</v>
      </c>
    </row>
    <row r="196" spans="2:51" s="12" customFormat="1" ht="11.25">
      <c r="B196" s="154"/>
      <c r="D196" s="145" t="s">
        <v>200</v>
      </c>
      <c r="E196" s="155" t="s">
        <v>1</v>
      </c>
      <c r="F196" s="156" t="s">
        <v>397</v>
      </c>
      <c r="H196" s="157">
        <v>7.25</v>
      </c>
      <c r="I196" s="158"/>
      <c r="L196" s="154"/>
      <c r="M196" s="159"/>
      <c r="T196" s="160"/>
      <c r="AT196" s="155" t="s">
        <v>200</v>
      </c>
      <c r="AU196" s="155" t="s">
        <v>87</v>
      </c>
      <c r="AV196" s="12" t="s">
        <v>87</v>
      </c>
      <c r="AW196" s="12" t="s">
        <v>32</v>
      </c>
      <c r="AX196" s="12" t="s">
        <v>77</v>
      </c>
      <c r="AY196" s="155" t="s">
        <v>133</v>
      </c>
    </row>
    <row r="197" spans="2:51" s="12" customFormat="1" ht="11.25">
      <c r="B197" s="154"/>
      <c r="D197" s="145" t="s">
        <v>200</v>
      </c>
      <c r="E197" s="155" t="s">
        <v>1</v>
      </c>
      <c r="F197" s="156" t="s">
        <v>398</v>
      </c>
      <c r="H197" s="157">
        <v>4.75</v>
      </c>
      <c r="I197" s="158"/>
      <c r="L197" s="154"/>
      <c r="M197" s="159"/>
      <c r="T197" s="160"/>
      <c r="AT197" s="155" t="s">
        <v>200</v>
      </c>
      <c r="AU197" s="155" t="s">
        <v>87</v>
      </c>
      <c r="AV197" s="12" t="s">
        <v>87</v>
      </c>
      <c r="AW197" s="12" t="s">
        <v>32</v>
      </c>
      <c r="AX197" s="12" t="s">
        <v>77</v>
      </c>
      <c r="AY197" s="155" t="s">
        <v>133</v>
      </c>
    </row>
    <row r="198" spans="2:51" s="12" customFormat="1" ht="11.25">
      <c r="B198" s="154"/>
      <c r="D198" s="145" t="s">
        <v>200</v>
      </c>
      <c r="E198" s="155" t="s">
        <v>1</v>
      </c>
      <c r="F198" s="156" t="s">
        <v>399</v>
      </c>
      <c r="H198" s="157">
        <v>25.2</v>
      </c>
      <c r="I198" s="158"/>
      <c r="L198" s="154"/>
      <c r="M198" s="159"/>
      <c r="T198" s="160"/>
      <c r="AT198" s="155" t="s">
        <v>200</v>
      </c>
      <c r="AU198" s="155" t="s">
        <v>87</v>
      </c>
      <c r="AV198" s="12" t="s">
        <v>87</v>
      </c>
      <c r="AW198" s="12" t="s">
        <v>32</v>
      </c>
      <c r="AX198" s="12" t="s">
        <v>77</v>
      </c>
      <c r="AY198" s="155" t="s">
        <v>133</v>
      </c>
    </row>
    <row r="199" spans="2:51" s="12" customFormat="1" ht="11.25">
      <c r="B199" s="154"/>
      <c r="D199" s="145" t="s">
        <v>200</v>
      </c>
      <c r="E199" s="155" t="s">
        <v>1</v>
      </c>
      <c r="F199" s="156" t="s">
        <v>400</v>
      </c>
      <c r="H199" s="157">
        <v>24.6</v>
      </c>
      <c r="I199" s="158"/>
      <c r="L199" s="154"/>
      <c r="M199" s="159"/>
      <c r="T199" s="160"/>
      <c r="AT199" s="155" t="s">
        <v>200</v>
      </c>
      <c r="AU199" s="155" t="s">
        <v>87</v>
      </c>
      <c r="AV199" s="12" t="s">
        <v>87</v>
      </c>
      <c r="AW199" s="12" t="s">
        <v>32</v>
      </c>
      <c r="AX199" s="12" t="s">
        <v>77</v>
      </c>
      <c r="AY199" s="155" t="s">
        <v>133</v>
      </c>
    </row>
    <row r="200" spans="2:51" s="12" customFormat="1" ht="11.25">
      <c r="B200" s="154"/>
      <c r="D200" s="145" t="s">
        <v>200</v>
      </c>
      <c r="E200" s="155" t="s">
        <v>1</v>
      </c>
      <c r="F200" s="156" t="s">
        <v>401</v>
      </c>
      <c r="H200" s="157">
        <v>23.4</v>
      </c>
      <c r="I200" s="158"/>
      <c r="L200" s="154"/>
      <c r="M200" s="159"/>
      <c r="T200" s="160"/>
      <c r="AT200" s="155" t="s">
        <v>200</v>
      </c>
      <c r="AU200" s="155" t="s">
        <v>87</v>
      </c>
      <c r="AV200" s="12" t="s">
        <v>87</v>
      </c>
      <c r="AW200" s="12" t="s">
        <v>32</v>
      </c>
      <c r="AX200" s="12" t="s">
        <v>77</v>
      </c>
      <c r="AY200" s="155" t="s">
        <v>133</v>
      </c>
    </row>
    <row r="201" spans="2:51" s="12" customFormat="1" ht="11.25">
      <c r="B201" s="154"/>
      <c r="D201" s="145" t="s">
        <v>200</v>
      </c>
      <c r="E201" s="155" t="s">
        <v>1</v>
      </c>
      <c r="F201" s="156" t="s">
        <v>402</v>
      </c>
      <c r="H201" s="157">
        <v>20.399999999999999</v>
      </c>
      <c r="I201" s="158"/>
      <c r="L201" s="154"/>
      <c r="M201" s="159"/>
      <c r="T201" s="160"/>
      <c r="AT201" s="155" t="s">
        <v>200</v>
      </c>
      <c r="AU201" s="155" t="s">
        <v>87</v>
      </c>
      <c r="AV201" s="12" t="s">
        <v>87</v>
      </c>
      <c r="AW201" s="12" t="s">
        <v>32</v>
      </c>
      <c r="AX201" s="12" t="s">
        <v>77</v>
      </c>
      <c r="AY201" s="155" t="s">
        <v>133</v>
      </c>
    </row>
    <row r="202" spans="2:51" s="12" customFormat="1" ht="11.25">
      <c r="B202" s="154"/>
      <c r="D202" s="145" t="s">
        <v>200</v>
      </c>
      <c r="E202" s="155" t="s">
        <v>1</v>
      </c>
      <c r="F202" s="156" t="s">
        <v>403</v>
      </c>
      <c r="H202" s="157">
        <v>34</v>
      </c>
      <c r="I202" s="158"/>
      <c r="L202" s="154"/>
      <c r="M202" s="159"/>
      <c r="T202" s="160"/>
      <c r="AT202" s="155" t="s">
        <v>200</v>
      </c>
      <c r="AU202" s="155" t="s">
        <v>87</v>
      </c>
      <c r="AV202" s="12" t="s">
        <v>87</v>
      </c>
      <c r="AW202" s="12" t="s">
        <v>32</v>
      </c>
      <c r="AX202" s="12" t="s">
        <v>77</v>
      </c>
      <c r="AY202" s="155" t="s">
        <v>133</v>
      </c>
    </row>
    <row r="203" spans="2:51" s="12" customFormat="1" ht="11.25">
      <c r="B203" s="154"/>
      <c r="D203" s="145" t="s">
        <v>200</v>
      </c>
      <c r="E203" s="155" t="s">
        <v>1</v>
      </c>
      <c r="F203" s="156" t="s">
        <v>404</v>
      </c>
      <c r="H203" s="157">
        <v>11.76</v>
      </c>
      <c r="I203" s="158"/>
      <c r="L203" s="154"/>
      <c r="M203" s="159"/>
      <c r="T203" s="160"/>
      <c r="AT203" s="155" t="s">
        <v>200</v>
      </c>
      <c r="AU203" s="155" t="s">
        <v>87</v>
      </c>
      <c r="AV203" s="12" t="s">
        <v>87</v>
      </c>
      <c r="AW203" s="12" t="s">
        <v>32</v>
      </c>
      <c r="AX203" s="12" t="s">
        <v>77</v>
      </c>
      <c r="AY203" s="155" t="s">
        <v>133</v>
      </c>
    </row>
    <row r="204" spans="2:51" s="12" customFormat="1" ht="11.25">
      <c r="B204" s="154"/>
      <c r="D204" s="145" t="s">
        <v>200</v>
      </c>
      <c r="E204" s="155" t="s">
        <v>1</v>
      </c>
      <c r="F204" s="156" t="s">
        <v>405</v>
      </c>
      <c r="H204" s="157">
        <v>14.4</v>
      </c>
      <c r="I204" s="158"/>
      <c r="L204" s="154"/>
      <c r="M204" s="159"/>
      <c r="T204" s="160"/>
      <c r="AT204" s="155" t="s">
        <v>200</v>
      </c>
      <c r="AU204" s="155" t="s">
        <v>87</v>
      </c>
      <c r="AV204" s="12" t="s">
        <v>87</v>
      </c>
      <c r="AW204" s="12" t="s">
        <v>32</v>
      </c>
      <c r="AX204" s="12" t="s">
        <v>77</v>
      </c>
      <c r="AY204" s="155" t="s">
        <v>133</v>
      </c>
    </row>
    <row r="205" spans="2:51" s="15" customFormat="1" ht="11.25">
      <c r="B205" s="174"/>
      <c r="D205" s="145" t="s">
        <v>200</v>
      </c>
      <c r="E205" s="175" t="s">
        <v>1</v>
      </c>
      <c r="F205" s="176" t="s">
        <v>406</v>
      </c>
      <c r="H205" s="177">
        <v>690.07</v>
      </c>
      <c r="I205" s="178"/>
      <c r="L205" s="174"/>
      <c r="M205" s="179"/>
      <c r="T205" s="180"/>
      <c r="AT205" s="175" t="s">
        <v>200</v>
      </c>
      <c r="AU205" s="175" t="s">
        <v>87</v>
      </c>
      <c r="AV205" s="15" t="s">
        <v>148</v>
      </c>
      <c r="AW205" s="15" t="s">
        <v>32</v>
      </c>
      <c r="AX205" s="15" t="s">
        <v>77</v>
      </c>
      <c r="AY205" s="175" t="s">
        <v>133</v>
      </c>
    </row>
    <row r="206" spans="2:51" s="14" customFormat="1" ht="11.25">
      <c r="B206" s="168"/>
      <c r="D206" s="145" t="s">
        <v>200</v>
      </c>
      <c r="E206" s="169" t="s">
        <v>1</v>
      </c>
      <c r="F206" s="170" t="s">
        <v>227</v>
      </c>
      <c r="H206" s="169" t="s">
        <v>1</v>
      </c>
      <c r="I206" s="171"/>
      <c r="L206" s="168"/>
      <c r="M206" s="172"/>
      <c r="T206" s="173"/>
      <c r="AT206" s="169" t="s">
        <v>200</v>
      </c>
      <c r="AU206" s="169" t="s">
        <v>87</v>
      </c>
      <c r="AV206" s="14" t="s">
        <v>85</v>
      </c>
      <c r="AW206" s="14" t="s">
        <v>32</v>
      </c>
      <c r="AX206" s="14" t="s">
        <v>77</v>
      </c>
      <c r="AY206" s="169" t="s">
        <v>133</v>
      </c>
    </row>
    <row r="207" spans="2:51" s="12" customFormat="1" ht="11.25">
      <c r="B207" s="154"/>
      <c r="D207" s="145" t="s">
        <v>200</v>
      </c>
      <c r="E207" s="155" t="s">
        <v>1</v>
      </c>
      <c r="F207" s="156" t="s">
        <v>408</v>
      </c>
      <c r="H207" s="157">
        <v>55.607999999999997</v>
      </c>
      <c r="I207" s="158"/>
      <c r="L207" s="154"/>
      <c r="M207" s="159"/>
      <c r="T207" s="160"/>
      <c r="AT207" s="155" t="s">
        <v>200</v>
      </c>
      <c r="AU207" s="155" t="s">
        <v>87</v>
      </c>
      <c r="AV207" s="12" t="s">
        <v>87</v>
      </c>
      <c r="AW207" s="12" t="s">
        <v>32</v>
      </c>
      <c r="AX207" s="12" t="s">
        <v>77</v>
      </c>
      <c r="AY207" s="155" t="s">
        <v>133</v>
      </c>
    </row>
    <row r="208" spans="2:51" s="12" customFormat="1" ht="11.25">
      <c r="B208" s="154"/>
      <c r="D208" s="145" t="s">
        <v>200</v>
      </c>
      <c r="E208" s="155" t="s">
        <v>1</v>
      </c>
      <c r="F208" s="156" t="s">
        <v>409</v>
      </c>
      <c r="H208" s="157">
        <v>33.1</v>
      </c>
      <c r="I208" s="158"/>
      <c r="L208" s="154"/>
      <c r="M208" s="159"/>
      <c r="T208" s="160"/>
      <c r="AT208" s="155" t="s">
        <v>200</v>
      </c>
      <c r="AU208" s="155" t="s">
        <v>87</v>
      </c>
      <c r="AV208" s="12" t="s">
        <v>87</v>
      </c>
      <c r="AW208" s="12" t="s">
        <v>32</v>
      </c>
      <c r="AX208" s="12" t="s">
        <v>77</v>
      </c>
      <c r="AY208" s="155" t="s">
        <v>133</v>
      </c>
    </row>
    <row r="209" spans="2:51" s="12" customFormat="1" ht="11.25">
      <c r="B209" s="154"/>
      <c r="D209" s="145" t="s">
        <v>200</v>
      </c>
      <c r="E209" s="155" t="s">
        <v>1</v>
      </c>
      <c r="F209" s="156" t="s">
        <v>410</v>
      </c>
      <c r="H209" s="157">
        <v>12.6</v>
      </c>
      <c r="I209" s="158"/>
      <c r="L209" s="154"/>
      <c r="M209" s="159"/>
      <c r="T209" s="160"/>
      <c r="AT209" s="155" t="s">
        <v>200</v>
      </c>
      <c r="AU209" s="155" t="s">
        <v>87</v>
      </c>
      <c r="AV209" s="12" t="s">
        <v>87</v>
      </c>
      <c r="AW209" s="12" t="s">
        <v>32</v>
      </c>
      <c r="AX209" s="12" t="s">
        <v>77</v>
      </c>
      <c r="AY209" s="155" t="s">
        <v>133</v>
      </c>
    </row>
    <row r="210" spans="2:51" s="12" customFormat="1" ht="11.25">
      <c r="B210" s="154"/>
      <c r="D210" s="145" t="s">
        <v>200</v>
      </c>
      <c r="E210" s="155" t="s">
        <v>1</v>
      </c>
      <c r="F210" s="156" t="s">
        <v>411</v>
      </c>
      <c r="H210" s="157">
        <v>14.1</v>
      </c>
      <c r="I210" s="158"/>
      <c r="L210" s="154"/>
      <c r="M210" s="159"/>
      <c r="T210" s="160"/>
      <c r="AT210" s="155" t="s">
        <v>200</v>
      </c>
      <c r="AU210" s="155" t="s">
        <v>87</v>
      </c>
      <c r="AV210" s="12" t="s">
        <v>87</v>
      </c>
      <c r="AW210" s="12" t="s">
        <v>32</v>
      </c>
      <c r="AX210" s="12" t="s">
        <v>77</v>
      </c>
      <c r="AY210" s="155" t="s">
        <v>133</v>
      </c>
    </row>
    <row r="211" spans="2:51" s="12" customFormat="1" ht="11.25">
      <c r="B211" s="154"/>
      <c r="D211" s="145" t="s">
        <v>200</v>
      </c>
      <c r="E211" s="155" t="s">
        <v>1</v>
      </c>
      <c r="F211" s="156" t="s">
        <v>412</v>
      </c>
      <c r="H211" s="157">
        <v>10.8</v>
      </c>
      <c r="I211" s="158"/>
      <c r="L211" s="154"/>
      <c r="M211" s="159"/>
      <c r="T211" s="160"/>
      <c r="AT211" s="155" t="s">
        <v>200</v>
      </c>
      <c r="AU211" s="155" t="s">
        <v>87</v>
      </c>
      <c r="AV211" s="12" t="s">
        <v>87</v>
      </c>
      <c r="AW211" s="12" t="s">
        <v>32</v>
      </c>
      <c r="AX211" s="12" t="s">
        <v>77</v>
      </c>
      <c r="AY211" s="155" t="s">
        <v>133</v>
      </c>
    </row>
    <row r="212" spans="2:51" s="12" customFormat="1" ht="11.25">
      <c r="B212" s="154"/>
      <c r="D212" s="145" t="s">
        <v>200</v>
      </c>
      <c r="E212" s="155" t="s">
        <v>1</v>
      </c>
      <c r="F212" s="156" t="s">
        <v>413</v>
      </c>
      <c r="H212" s="157">
        <v>34.423999999999999</v>
      </c>
      <c r="I212" s="158"/>
      <c r="L212" s="154"/>
      <c r="M212" s="159"/>
      <c r="T212" s="160"/>
      <c r="AT212" s="155" t="s">
        <v>200</v>
      </c>
      <c r="AU212" s="155" t="s">
        <v>87</v>
      </c>
      <c r="AV212" s="12" t="s">
        <v>87</v>
      </c>
      <c r="AW212" s="12" t="s">
        <v>32</v>
      </c>
      <c r="AX212" s="12" t="s">
        <v>77</v>
      </c>
      <c r="AY212" s="155" t="s">
        <v>133</v>
      </c>
    </row>
    <row r="213" spans="2:51" s="12" customFormat="1" ht="11.25">
      <c r="B213" s="154"/>
      <c r="D213" s="145" t="s">
        <v>200</v>
      </c>
      <c r="E213" s="155" t="s">
        <v>1</v>
      </c>
      <c r="F213" s="156" t="s">
        <v>414</v>
      </c>
      <c r="H213" s="157">
        <v>91.355999999999995</v>
      </c>
      <c r="I213" s="158"/>
      <c r="L213" s="154"/>
      <c r="M213" s="159"/>
      <c r="T213" s="160"/>
      <c r="AT213" s="155" t="s">
        <v>200</v>
      </c>
      <c r="AU213" s="155" t="s">
        <v>87</v>
      </c>
      <c r="AV213" s="12" t="s">
        <v>87</v>
      </c>
      <c r="AW213" s="12" t="s">
        <v>32</v>
      </c>
      <c r="AX213" s="12" t="s">
        <v>77</v>
      </c>
      <c r="AY213" s="155" t="s">
        <v>133</v>
      </c>
    </row>
    <row r="214" spans="2:51" s="12" customFormat="1" ht="11.25">
      <c r="B214" s="154"/>
      <c r="D214" s="145" t="s">
        <v>200</v>
      </c>
      <c r="E214" s="155" t="s">
        <v>1</v>
      </c>
      <c r="F214" s="156" t="s">
        <v>415</v>
      </c>
      <c r="H214" s="157">
        <v>87.384</v>
      </c>
      <c r="I214" s="158"/>
      <c r="L214" s="154"/>
      <c r="M214" s="159"/>
      <c r="T214" s="160"/>
      <c r="AT214" s="155" t="s">
        <v>200</v>
      </c>
      <c r="AU214" s="155" t="s">
        <v>87</v>
      </c>
      <c r="AV214" s="12" t="s">
        <v>87</v>
      </c>
      <c r="AW214" s="12" t="s">
        <v>32</v>
      </c>
      <c r="AX214" s="12" t="s">
        <v>77</v>
      </c>
      <c r="AY214" s="155" t="s">
        <v>133</v>
      </c>
    </row>
    <row r="215" spans="2:51" s="12" customFormat="1" ht="11.25">
      <c r="B215" s="154"/>
      <c r="D215" s="145" t="s">
        <v>200</v>
      </c>
      <c r="E215" s="155" t="s">
        <v>1</v>
      </c>
      <c r="F215" s="156" t="s">
        <v>416</v>
      </c>
      <c r="H215" s="157">
        <v>36.409999999999997</v>
      </c>
      <c r="I215" s="158"/>
      <c r="L215" s="154"/>
      <c r="M215" s="159"/>
      <c r="T215" s="160"/>
      <c r="AT215" s="155" t="s">
        <v>200</v>
      </c>
      <c r="AU215" s="155" t="s">
        <v>87</v>
      </c>
      <c r="AV215" s="12" t="s">
        <v>87</v>
      </c>
      <c r="AW215" s="12" t="s">
        <v>32</v>
      </c>
      <c r="AX215" s="12" t="s">
        <v>77</v>
      </c>
      <c r="AY215" s="155" t="s">
        <v>133</v>
      </c>
    </row>
    <row r="216" spans="2:51" s="12" customFormat="1" ht="11.25">
      <c r="B216" s="154"/>
      <c r="D216" s="145" t="s">
        <v>200</v>
      </c>
      <c r="E216" s="155" t="s">
        <v>1</v>
      </c>
      <c r="F216" s="156" t="s">
        <v>417</v>
      </c>
      <c r="H216" s="157">
        <v>22.914000000000001</v>
      </c>
      <c r="I216" s="158"/>
      <c r="L216" s="154"/>
      <c r="M216" s="159"/>
      <c r="T216" s="160"/>
      <c r="AT216" s="155" t="s">
        <v>200</v>
      </c>
      <c r="AU216" s="155" t="s">
        <v>87</v>
      </c>
      <c r="AV216" s="12" t="s">
        <v>87</v>
      </c>
      <c r="AW216" s="12" t="s">
        <v>32</v>
      </c>
      <c r="AX216" s="12" t="s">
        <v>77</v>
      </c>
      <c r="AY216" s="155" t="s">
        <v>133</v>
      </c>
    </row>
    <row r="217" spans="2:51" s="12" customFormat="1" ht="11.25">
      <c r="B217" s="154"/>
      <c r="D217" s="145" t="s">
        <v>200</v>
      </c>
      <c r="E217" s="155" t="s">
        <v>1</v>
      </c>
      <c r="F217" s="156" t="s">
        <v>418</v>
      </c>
      <c r="H217" s="157">
        <v>42.368000000000002</v>
      </c>
      <c r="I217" s="158"/>
      <c r="L217" s="154"/>
      <c r="M217" s="159"/>
      <c r="T217" s="160"/>
      <c r="AT217" s="155" t="s">
        <v>200</v>
      </c>
      <c r="AU217" s="155" t="s">
        <v>87</v>
      </c>
      <c r="AV217" s="12" t="s">
        <v>87</v>
      </c>
      <c r="AW217" s="12" t="s">
        <v>32</v>
      </c>
      <c r="AX217" s="12" t="s">
        <v>77</v>
      </c>
      <c r="AY217" s="155" t="s">
        <v>133</v>
      </c>
    </row>
    <row r="218" spans="2:51" s="12" customFormat="1" ht="11.25">
      <c r="B218" s="154"/>
      <c r="D218" s="145" t="s">
        <v>200</v>
      </c>
      <c r="E218" s="155" t="s">
        <v>1</v>
      </c>
      <c r="F218" s="156" t="s">
        <v>419</v>
      </c>
      <c r="H218" s="157">
        <v>31.114000000000001</v>
      </c>
      <c r="I218" s="158"/>
      <c r="L218" s="154"/>
      <c r="M218" s="159"/>
      <c r="T218" s="160"/>
      <c r="AT218" s="155" t="s">
        <v>200</v>
      </c>
      <c r="AU218" s="155" t="s">
        <v>87</v>
      </c>
      <c r="AV218" s="12" t="s">
        <v>87</v>
      </c>
      <c r="AW218" s="12" t="s">
        <v>32</v>
      </c>
      <c r="AX218" s="12" t="s">
        <v>77</v>
      </c>
      <c r="AY218" s="155" t="s">
        <v>133</v>
      </c>
    </row>
    <row r="219" spans="2:51" s="12" customFormat="1" ht="11.25">
      <c r="B219" s="154"/>
      <c r="D219" s="145" t="s">
        <v>200</v>
      </c>
      <c r="E219" s="155" t="s">
        <v>1</v>
      </c>
      <c r="F219" s="156" t="s">
        <v>420</v>
      </c>
      <c r="H219" s="157">
        <v>87.384</v>
      </c>
      <c r="I219" s="158"/>
      <c r="L219" s="154"/>
      <c r="M219" s="159"/>
      <c r="T219" s="160"/>
      <c r="AT219" s="155" t="s">
        <v>200</v>
      </c>
      <c r="AU219" s="155" t="s">
        <v>87</v>
      </c>
      <c r="AV219" s="12" t="s">
        <v>87</v>
      </c>
      <c r="AW219" s="12" t="s">
        <v>32</v>
      </c>
      <c r="AX219" s="12" t="s">
        <v>77</v>
      </c>
      <c r="AY219" s="155" t="s">
        <v>133</v>
      </c>
    </row>
    <row r="220" spans="2:51" s="12" customFormat="1" ht="11.25">
      <c r="B220" s="154"/>
      <c r="D220" s="145" t="s">
        <v>200</v>
      </c>
      <c r="E220" s="155" t="s">
        <v>1</v>
      </c>
      <c r="F220" s="156" t="s">
        <v>421</v>
      </c>
      <c r="H220" s="157">
        <v>91.355999999999995</v>
      </c>
      <c r="I220" s="158"/>
      <c r="L220" s="154"/>
      <c r="M220" s="159"/>
      <c r="T220" s="160"/>
      <c r="AT220" s="155" t="s">
        <v>200</v>
      </c>
      <c r="AU220" s="155" t="s">
        <v>87</v>
      </c>
      <c r="AV220" s="12" t="s">
        <v>87</v>
      </c>
      <c r="AW220" s="12" t="s">
        <v>32</v>
      </c>
      <c r="AX220" s="12" t="s">
        <v>77</v>
      </c>
      <c r="AY220" s="155" t="s">
        <v>133</v>
      </c>
    </row>
    <row r="221" spans="2:51" s="12" customFormat="1" ht="11.25">
      <c r="B221" s="154"/>
      <c r="D221" s="145" t="s">
        <v>200</v>
      </c>
      <c r="E221" s="155" t="s">
        <v>1</v>
      </c>
      <c r="F221" s="156" t="s">
        <v>422</v>
      </c>
      <c r="H221" s="157">
        <v>33.762</v>
      </c>
      <c r="I221" s="158"/>
      <c r="L221" s="154"/>
      <c r="M221" s="159"/>
      <c r="T221" s="160"/>
      <c r="AT221" s="155" t="s">
        <v>200</v>
      </c>
      <c r="AU221" s="155" t="s">
        <v>87</v>
      </c>
      <c r="AV221" s="12" t="s">
        <v>87</v>
      </c>
      <c r="AW221" s="12" t="s">
        <v>32</v>
      </c>
      <c r="AX221" s="12" t="s">
        <v>77</v>
      </c>
      <c r="AY221" s="155" t="s">
        <v>133</v>
      </c>
    </row>
    <row r="222" spans="2:51" s="12" customFormat="1" ht="11.25">
      <c r="B222" s="154"/>
      <c r="D222" s="145" t="s">
        <v>200</v>
      </c>
      <c r="E222" s="155" t="s">
        <v>1</v>
      </c>
      <c r="F222" s="156" t="s">
        <v>423</v>
      </c>
      <c r="H222" s="157">
        <v>19.494</v>
      </c>
      <c r="I222" s="158"/>
      <c r="L222" s="154"/>
      <c r="M222" s="159"/>
      <c r="T222" s="160"/>
      <c r="AT222" s="155" t="s">
        <v>200</v>
      </c>
      <c r="AU222" s="155" t="s">
        <v>87</v>
      </c>
      <c r="AV222" s="12" t="s">
        <v>87</v>
      </c>
      <c r="AW222" s="12" t="s">
        <v>32</v>
      </c>
      <c r="AX222" s="12" t="s">
        <v>77</v>
      </c>
      <c r="AY222" s="155" t="s">
        <v>133</v>
      </c>
    </row>
    <row r="223" spans="2:51" s="12" customFormat="1" ht="11.25">
      <c r="B223" s="154"/>
      <c r="D223" s="145" t="s">
        <v>200</v>
      </c>
      <c r="E223" s="155" t="s">
        <v>1</v>
      </c>
      <c r="F223" s="156" t="s">
        <v>424</v>
      </c>
      <c r="H223" s="157">
        <v>17.442</v>
      </c>
      <c r="I223" s="158"/>
      <c r="L223" s="154"/>
      <c r="M223" s="159"/>
      <c r="T223" s="160"/>
      <c r="AT223" s="155" t="s">
        <v>200</v>
      </c>
      <c r="AU223" s="155" t="s">
        <v>87</v>
      </c>
      <c r="AV223" s="12" t="s">
        <v>87</v>
      </c>
      <c r="AW223" s="12" t="s">
        <v>32</v>
      </c>
      <c r="AX223" s="12" t="s">
        <v>77</v>
      </c>
      <c r="AY223" s="155" t="s">
        <v>133</v>
      </c>
    </row>
    <row r="224" spans="2:51" s="15" customFormat="1" ht="11.25">
      <c r="B224" s="174"/>
      <c r="D224" s="145" t="s">
        <v>200</v>
      </c>
      <c r="E224" s="175" t="s">
        <v>1</v>
      </c>
      <c r="F224" s="176" t="s">
        <v>406</v>
      </c>
      <c r="H224" s="177">
        <v>721.61599999999987</v>
      </c>
      <c r="I224" s="178"/>
      <c r="L224" s="174"/>
      <c r="M224" s="179"/>
      <c r="T224" s="180"/>
      <c r="AT224" s="175" t="s">
        <v>200</v>
      </c>
      <c r="AU224" s="175" t="s">
        <v>87</v>
      </c>
      <c r="AV224" s="15" t="s">
        <v>148</v>
      </c>
      <c r="AW224" s="15" t="s">
        <v>32</v>
      </c>
      <c r="AX224" s="15" t="s">
        <v>77</v>
      </c>
      <c r="AY224" s="175" t="s">
        <v>133</v>
      </c>
    </row>
    <row r="225" spans="2:65" s="14" customFormat="1" ht="11.25">
      <c r="B225" s="168"/>
      <c r="D225" s="145" t="s">
        <v>200</v>
      </c>
      <c r="E225" s="169" t="s">
        <v>1</v>
      </c>
      <c r="F225" s="170" t="s">
        <v>234</v>
      </c>
      <c r="H225" s="169" t="s">
        <v>1</v>
      </c>
      <c r="I225" s="171"/>
      <c r="L225" s="168"/>
      <c r="M225" s="172"/>
      <c r="T225" s="173"/>
      <c r="AT225" s="169" t="s">
        <v>200</v>
      </c>
      <c r="AU225" s="169" t="s">
        <v>87</v>
      </c>
      <c r="AV225" s="14" t="s">
        <v>85</v>
      </c>
      <c r="AW225" s="14" t="s">
        <v>32</v>
      </c>
      <c r="AX225" s="14" t="s">
        <v>77</v>
      </c>
      <c r="AY225" s="169" t="s">
        <v>133</v>
      </c>
    </row>
    <row r="226" spans="2:65" s="12" customFormat="1" ht="11.25">
      <c r="B226" s="154"/>
      <c r="D226" s="145" t="s">
        <v>200</v>
      </c>
      <c r="E226" s="155" t="s">
        <v>1</v>
      </c>
      <c r="F226" s="156" t="s">
        <v>426</v>
      </c>
      <c r="H226" s="157">
        <v>39.555</v>
      </c>
      <c r="I226" s="158"/>
      <c r="L226" s="154"/>
      <c r="M226" s="159"/>
      <c r="T226" s="160"/>
      <c r="AT226" s="155" t="s">
        <v>200</v>
      </c>
      <c r="AU226" s="155" t="s">
        <v>87</v>
      </c>
      <c r="AV226" s="12" t="s">
        <v>87</v>
      </c>
      <c r="AW226" s="12" t="s">
        <v>32</v>
      </c>
      <c r="AX226" s="12" t="s">
        <v>77</v>
      </c>
      <c r="AY226" s="155" t="s">
        <v>133</v>
      </c>
    </row>
    <row r="227" spans="2:65" s="12" customFormat="1" ht="11.25">
      <c r="B227" s="154"/>
      <c r="D227" s="145" t="s">
        <v>200</v>
      </c>
      <c r="E227" s="155" t="s">
        <v>1</v>
      </c>
      <c r="F227" s="156" t="s">
        <v>427</v>
      </c>
      <c r="H227" s="157">
        <v>9.4600000000000009</v>
      </c>
      <c r="I227" s="158"/>
      <c r="L227" s="154"/>
      <c r="M227" s="159"/>
      <c r="T227" s="160"/>
      <c r="AT227" s="155" t="s">
        <v>200</v>
      </c>
      <c r="AU227" s="155" t="s">
        <v>87</v>
      </c>
      <c r="AV227" s="12" t="s">
        <v>87</v>
      </c>
      <c r="AW227" s="12" t="s">
        <v>32</v>
      </c>
      <c r="AX227" s="12" t="s">
        <v>77</v>
      </c>
      <c r="AY227" s="155" t="s">
        <v>133</v>
      </c>
    </row>
    <row r="228" spans="2:65" s="12" customFormat="1" ht="11.25">
      <c r="B228" s="154"/>
      <c r="D228" s="145" t="s">
        <v>200</v>
      </c>
      <c r="E228" s="155" t="s">
        <v>1</v>
      </c>
      <c r="F228" s="156" t="s">
        <v>428</v>
      </c>
      <c r="H228" s="157">
        <v>10.56</v>
      </c>
      <c r="I228" s="158"/>
      <c r="L228" s="154"/>
      <c r="M228" s="159"/>
      <c r="T228" s="160"/>
      <c r="AT228" s="155" t="s">
        <v>200</v>
      </c>
      <c r="AU228" s="155" t="s">
        <v>87</v>
      </c>
      <c r="AV228" s="12" t="s">
        <v>87</v>
      </c>
      <c r="AW228" s="12" t="s">
        <v>32</v>
      </c>
      <c r="AX228" s="12" t="s">
        <v>77</v>
      </c>
      <c r="AY228" s="155" t="s">
        <v>133</v>
      </c>
    </row>
    <row r="229" spans="2:65" s="12" customFormat="1" ht="11.25">
      <c r="B229" s="154"/>
      <c r="D229" s="145" t="s">
        <v>200</v>
      </c>
      <c r="E229" s="155" t="s">
        <v>1</v>
      </c>
      <c r="F229" s="156" t="s">
        <v>429</v>
      </c>
      <c r="H229" s="157">
        <v>10.6</v>
      </c>
      <c r="I229" s="158"/>
      <c r="L229" s="154"/>
      <c r="M229" s="159"/>
      <c r="T229" s="160"/>
      <c r="AT229" s="155" t="s">
        <v>200</v>
      </c>
      <c r="AU229" s="155" t="s">
        <v>87</v>
      </c>
      <c r="AV229" s="12" t="s">
        <v>87</v>
      </c>
      <c r="AW229" s="12" t="s">
        <v>32</v>
      </c>
      <c r="AX229" s="12" t="s">
        <v>77</v>
      </c>
      <c r="AY229" s="155" t="s">
        <v>133</v>
      </c>
    </row>
    <row r="230" spans="2:65" s="12" customFormat="1" ht="11.25">
      <c r="B230" s="154"/>
      <c r="D230" s="145" t="s">
        <v>200</v>
      </c>
      <c r="E230" s="155" t="s">
        <v>1</v>
      </c>
      <c r="F230" s="156" t="s">
        <v>430</v>
      </c>
      <c r="H230" s="157">
        <v>19.923999999999999</v>
      </c>
      <c r="I230" s="158"/>
      <c r="L230" s="154"/>
      <c r="M230" s="159"/>
      <c r="T230" s="160"/>
      <c r="AT230" s="155" t="s">
        <v>200</v>
      </c>
      <c r="AU230" s="155" t="s">
        <v>87</v>
      </c>
      <c r="AV230" s="12" t="s">
        <v>87</v>
      </c>
      <c r="AW230" s="12" t="s">
        <v>32</v>
      </c>
      <c r="AX230" s="12" t="s">
        <v>77</v>
      </c>
      <c r="AY230" s="155" t="s">
        <v>133</v>
      </c>
    </row>
    <row r="231" spans="2:65" s="12" customFormat="1" ht="11.25">
      <c r="B231" s="154"/>
      <c r="D231" s="145" t="s">
        <v>200</v>
      </c>
      <c r="E231" s="155" t="s">
        <v>1</v>
      </c>
      <c r="F231" s="156" t="s">
        <v>431</v>
      </c>
      <c r="H231" s="157">
        <v>18.62</v>
      </c>
      <c r="I231" s="158"/>
      <c r="L231" s="154"/>
      <c r="M231" s="159"/>
      <c r="T231" s="160"/>
      <c r="AT231" s="155" t="s">
        <v>200</v>
      </c>
      <c r="AU231" s="155" t="s">
        <v>87</v>
      </c>
      <c r="AV231" s="12" t="s">
        <v>87</v>
      </c>
      <c r="AW231" s="12" t="s">
        <v>32</v>
      </c>
      <c r="AX231" s="12" t="s">
        <v>77</v>
      </c>
      <c r="AY231" s="155" t="s">
        <v>133</v>
      </c>
    </row>
    <row r="232" spans="2:65" s="12" customFormat="1" ht="11.25">
      <c r="B232" s="154"/>
      <c r="D232" s="145" t="s">
        <v>200</v>
      </c>
      <c r="E232" s="155" t="s">
        <v>1</v>
      </c>
      <c r="F232" s="156" t="s">
        <v>432</v>
      </c>
      <c r="H232" s="157">
        <v>15.96</v>
      </c>
      <c r="I232" s="158"/>
      <c r="L232" s="154"/>
      <c r="M232" s="159"/>
      <c r="T232" s="160"/>
      <c r="AT232" s="155" t="s">
        <v>200</v>
      </c>
      <c r="AU232" s="155" t="s">
        <v>87</v>
      </c>
      <c r="AV232" s="12" t="s">
        <v>87</v>
      </c>
      <c r="AW232" s="12" t="s">
        <v>32</v>
      </c>
      <c r="AX232" s="12" t="s">
        <v>77</v>
      </c>
      <c r="AY232" s="155" t="s">
        <v>133</v>
      </c>
    </row>
    <row r="233" spans="2:65" s="12" customFormat="1" ht="11.25">
      <c r="B233" s="154"/>
      <c r="D233" s="145" t="s">
        <v>200</v>
      </c>
      <c r="E233" s="155" t="s">
        <v>1</v>
      </c>
      <c r="F233" s="156" t="s">
        <v>433</v>
      </c>
      <c r="H233" s="157">
        <v>14.364000000000001</v>
      </c>
      <c r="I233" s="158"/>
      <c r="L233" s="154"/>
      <c r="M233" s="159"/>
      <c r="T233" s="160"/>
      <c r="AT233" s="155" t="s">
        <v>200</v>
      </c>
      <c r="AU233" s="155" t="s">
        <v>87</v>
      </c>
      <c r="AV233" s="12" t="s">
        <v>87</v>
      </c>
      <c r="AW233" s="12" t="s">
        <v>32</v>
      </c>
      <c r="AX233" s="12" t="s">
        <v>77</v>
      </c>
      <c r="AY233" s="155" t="s">
        <v>133</v>
      </c>
    </row>
    <row r="234" spans="2:65" s="15" customFormat="1" ht="11.25">
      <c r="B234" s="174"/>
      <c r="D234" s="145" t="s">
        <v>200</v>
      </c>
      <c r="E234" s="175" t="s">
        <v>1</v>
      </c>
      <c r="F234" s="176" t="s">
        <v>406</v>
      </c>
      <c r="H234" s="177">
        <v>139.04300000000001</v>
      </c>
      <c r="I234" s="178"/>
      <c r="L234" s="174"/>
      <c r="M234" s="179"/>
      <c r="T234" s="180"/>
      <c r="AT234" s="175" t="s">
        <v>200</v>
      </c>
      <c r="AU234" s="175" t="s">
        <v>87</v>
      </c>
      <c r="AV234" s="15" t="s">
        <v>148</v>
      </c>
      <c r="AW234" s="15" t="s">
        <v>32</v>
      </c>
      <c r="AX234" s="15" t="s">
        <v>77</v>
      </c>
      <c r="AY234" s="175" t="s">
        <v>133</v>
      </c>
    </row>
    <row r="235" spans="2:65" s="13" customFormat="1" ht="11.25">
      <c r="B235" s="161"/>
      <c r="D235" s="145" t="s">
        <v>200</v>
      </c>
      <c r="E235" s="162" t="s">
        <v>1</v>
      </c>
      <c r="F235" s="163" t="s">
        <v>204</v>
      </c>
      <c r="H235" s="164">
        <v>1550.7289999999998</v>
      </c>
      <c r="I235" s="165"/>
      <c r="L235" s="161"/>
      <c r="M235" s="166"/>
      <c r="T235" s="167"/>
      <c r="AT235" s="162" t="s">
        <v>200</v>
      </c>
      <c r="AU235" s="162" t="s">
        <v>87</v>
      </c>
      <c r="AV235" s="13" t="s">
        <v>152</v>
      </c>
      <c r="AW235" s="13" t="s">
        <v>32</v>
      </c>
      <c r="AX235" s="13" t="s">
        <v>85</v>
      </c>
      <c r="AY235" s="162" t="s">
        <v>133</v>
      </c>
    </row>
    <row r="236" spans="2:65" s="1" customFormat="1" ht="16.5" customHeight="1">
      <c r="B236" s="32"/>
      <c r="C236" s="132" t="s">
        <v>162</v>
      </c>
      <c r="D236" s="132" t="s">
        <v>136</v>
      </c>
      <c r="E236" s="133" t="s">
        <v>494</v>
      </c>
      <c r="F236" s="134" t="s">
        <v>495</v>
      </c>
      <c r="G236" s="135" t="s">
        <v>211</v>
      </c>
      <c r="H236" s="136">
        <v>12</v>
      </c>
      <c r="I236" s="137"/>
      <c r="J236" s="138">
        <f>ROUND(I236*H236,2)</f>
        <v>0</v>
      </c>
      <c r="K236" s="134" t="s">
        <v>198</v>
      </c>
      <c r="L236" s="32"/>
      <c r="M236" s="139" t="s">
        <v>1</v>
      </c>
      <c r="N236" s="140" t="s">
        <v>42</v>
      </c>
      <c r="P236" s="141">
        <f>O236*H236</f>
        <v>0</v>
      </c>
      <c r="Q236" s="141">
        <v>1.5E-3</v>
      </c>
      <c r="R236" s="141">
        <f>Q236*H236</f>
        <v>1.8000000000000002E-2</v>
      </c>
      <c r="S236" s="141">
        <v>0</v>
      </c>
      <c r="T236" s="142">
        <f>S236*H236</f>
        <v>0</v>
      </c>
      <c r="AR236" s="143" t="s">
        <v>152</v>
      </c>
      <c r="AT236" s="143" t="s">
        <v>136</v>
      </c>
      <c r="AU236" s="143" t="s">
        <v>87</v>
      </c>
      <c r="AY236" s="17" t="s">
        <v>133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85</v>
      </c>
      <c r="BK236" s="144">
        <f>ROUND(I236*H236,2)</f>
        <v>0</v>
      </c>
      <c r="BL236" s="17" t="s">
        <v>152</v>
      </c>
      <c r="BM236" s="143" t="s">
        <v>496</v>
      </c>
    </row>
    <row r="237" spans="2:65" s="14" customFormat="1" ht="11.25">
      <c r="B237" s="168"/>
      <c r="D237" s="145" t="s">
        <v>200</v>
      </c>
      <c r="E237" s="169" t="s">
        <v>1</v>
      </c>
      <c r="F237" s="170" t="s">
        <v>219</v>
      </c>
      <c r="H237" s="169" t="s">
        <v>1</v>
      </c>
      <c r="I237" s="171"/>
      <c r="L237" s="168"/>
      <c r="M237" s="172"/>
      <c r="T237" s="173"/>
      <c r="AT237" s="169" t="s">
        <v>200</v>
      </c>
      <c r="AU237" s="169" t="s">
        <v>87</v>
      </c>
      <c r="AV237" s="14" t="s">
        <v>85</v>
      </c>
      <c r="AW237" s="14" t="s">
        <v>32</v>
      </c>
      <c r="AX237" s="14" t="s">
        <v>77</v>
      </c>
      <c r="AY237" s="169" t="s">
        <v>133</v>
      </c>
    </row>
    <row r="238" spans="2:65" s="12" customFormat="1" ht="11.25">
      <c r="B238" s="154"/>
      <c r="D238" s="145" t="s">
        <v>200</v>
      </c>
      <c r="E238" s="155" t="s">
        <v>1</v>
      </c>
      <c r="F238" s="156" t="s">
        <v>497</v>
      </c>
      <c r="H238" s="157">
        <v>12</v>
      </c>
      <c r="I238" s="158"/>
      <c r="L238" s="154"/>
      <c r="M238" s="159"/>
      <c r="T238" s="160"/>
      <c r="AT238" s="155" t="s">
        <v>200</v>
      </c>
      <c r="AU238" s="155" t="s">
        <v>87</v>
      </c>
      <c r="AV238" s="12" t="s">
        <v>87</v>
      </c>
      <c r="AW238" s="12" t="s">
        <v>32</v>
      </c>
      <c r="AX238" s="12" t="s">
        <v>85</v>
      </c>
      <c r="AY238" s="155" t="s">
        <v>133</v>
      </c>
    </row>
    <row r="239" spans="2:65" s="1" customFormat="1" ht="16.5" customHeight="1">
      <c r="B239" s="32"/>
      <c r="C239" s="132" t="s">
        <v>168</v>
      </c>
      <c r="D239" s="132" t="s">
        <v>136</v>
      </c>
      <c r="E239" s="133" t="s">
        <v>498</v>
      </c>
      <c r="F239" s="134" t="s">
        <v>499</v>
      </c>
      <c r="G239" s="135" t="s">
        <v>211</v>
      </c>
      <c r="H239" s="136">
        <v>20</v>
      </c>
      <c r="I239" s="137"/>
      <c r="J239" s="138">
        <f>ROUND(I239*H239,2)</f>
        <v>0</v>
      </c>
      <c r="K239" s="134" t="s">
        <v>1</v>
      </c>
      <c r="L239" s="32"/>
      <c r="M239" s="139" t="s">
        <v>1</v>
      </c>
      <c r="N239" s="140" t="s">
        <v>42</v>
      </c>
      <c r="P239" s="141">
        <f>O239*H239</f>
        <v>0</v>
      </c>
      <c r="Q239" s="141">
        <v>1.5E-3</v>
      </c>
      <c r="R239" s="141">
        <f>Q239*H239</f>
        <v>0.03</v>
      </c>
      <c r="S239" s="141">
        <v>0</v>
      </c>
      <c r="T239" s="142">
        <f>S239*H239</f>
        <v>0</v>
      </c>
      <c r="AR239" s="143" t="s">
        <v>152</v>
      </c>
      <c r="AT239" s="143" t="s">
        <v>136</v>
      </c>
      <c r="AU239" s="143" t="s">
        <v>87</v>
      </c>
      <c r="AY239" s="17" t="s">
        <v>133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85</v>
      </c>
      <c r="BK239" s="144">
        <f>ROUND(I239*H239,2)</f>
        <v>0</v>
      </c>
      <c r="BL239" s="17" t="s">
        <v>152</v>
      </c>
      <c r="BM239" s="143" t="s">
        <v>500</v>
      </c>
    </row>
    <row r="240" spans="2:65" s="12" customFormat="1" ht="11.25">
      <c r="B240" s="154"/>
      <c r="D240" s="145" t="s">
        <v>200</v>
      </c>
      <c r="E240" s="155" t="s">
        <v>1</v>
      </c>
      <c r="F240" s="156" t="s">
        <v>501</v>
      </c>
      <c r="H240" s="157">
        <v>20</v>
      </c>
      <c r="I240" s="158"/>
      <c r="L240" s="154"/>
      <c r="M240" s="159"/>
      <c r="T240" s="160"/>
      <c r="AT240" s="155" t="s">
        <v>200</v>
      </c>
      <c r="AU240" s="155" t="s">
        <v>87</v>
      </c>
      <c r="AV240" s="12" t="s">
        <v>87</v>
      </c>
      <c r="AW240" s="12" t="s">
        <v>32</v>
      </c>
      <c r="AX240" s="12" t="s">
        <v>85</v>
      </c>
      <c r="AY240" s="155" t="s">
        <v>133</v>
      </c>
    </row>
    <row r="241" spans="2:65" s="1" customFormat="1" ht="16.5" customHeight="1">
      <c r="B241" s="32"/>
      <c r="C241" s="132" t="s">
        <v>172</v>
      </c>
      <c r="D241" s="132" t="s">
        <v>136</v>
      </c>
      <c r="E241" s="133" t="s">
        <v>502</v>
      </c>
      <c r="F241" s="134" t="s">
        <v>503</v>
      </c>
      <c r="G241" s="135" t="s">
        <v>211</v>
      </c>
      <c r="H241" s="136">
        <v>3</v>
      </c>
      <c r="I241" s="137"/>
      <c r="J241" s="138">
        <f>ROUND(I241*H241,2)</f>
        <v>0</v>
      </c>
      <c r="K241" s="134" t="s">
        <v>1</v>
      </c>
      <c r="L241" s="32"/>
      <c r="M241" s="139" t="s">
        <v>1</v>
      </c>
      <c r="N241" s="140" t="s">
        <v>42</v>
      </c>
      <c r="P241" s="141">
        <f>O241*H241</f>
        <v>0</v>
      </c>
      <c r="Q241" s="141">
        <v>1.5E-3</v>
      </c>
      <c r="R241" s="141">
        <f>Q241*H241</f>
        <v>4.5000000000000005E-3</v>
      </c>
      <c r="S241" s="141">
        <v>0</v>
      </c>
      <c r="T241" s="142">
        <f>S241*H241</f>
        <v>0</v>
      </c>
      <c r="AR241" s="143" t="s">
        <v>152</v>
      </c>
      <c r="AT241" s="143" t="s">
        <v>136</v>
      </c>
      <c r="AU241" s="143" t="s">
        <v>87</v>
      </c>
      <c r="AY241" s="17" t="s">
        <v>133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7" t="s">
        <v>85</v>
      </c>
      <c r="BK241" s="144">
        <f>ROUND(I241*H241,2)</f>
        <v>0</v>
      </c>
      <c r="BL241" s="17" t="s">
        <v>152</v>
      </c>
      <c r="BM241" s="143" t="s">
        <v>504</v>
      </c>
    </row>
    <row r="242" spans="2:65" s="11" customFormat="1" ht="22.9" customHeight="1">
      <c r="B242" s="120"/>
      <c r="D242" s="121" t="s">
        <v>76</v>
      </c>
      <c r="E242" s="130" t="s">
        <v>187</v>
      </c>
      <c r="F242" s="130" t="s">
        <v>188</v>
      </c>
      <c r="I242" s="123"/>
      <c r="J242" s="131">
        <f>BK242</f>
        <v>0</v>
      </c>
      <c r="L242" s="120"/>
      <c r="M242" s="125"/>
      <c r="P242" s="126">
        <f>SUM(P243:P254)</f>
        <v>0</v>
      </c>
      <c r="R242" s="126">
        <f>SUM(R243:R254)</f>
        <v>2.0800000000000003E-2</v>
      </c>
      <c r="T242" s="127">
        <f>SUM(T243:T254)</f>
        <v>7.0000000000000007E-2</v>
      </c>
      <c r="AR242" s="121" t="s">
        <v>85</v>
      </c>
      <c r="AT242" s="128" t="s">
        <v>76</v>
      </c>
      <c r="AU242" s="128" t="s">
        <v>85</v>
      </c>
      <c r="AY242" s="121" t="s">
        <v>133</v>
      </c>
      <c r="BK242" s="129">
        <f>SUM(BK243:BK254)</f>
        <v>0</v>
      </c>
    </row>
    <row r="243" spans="2:65" s="1" customFormat="1" ht="21.75" customHeight="1">
      <c r="B243" s="32"/>
      <c r="C243" s="132" t="s">
        <v>187</v>
      </c>
      <c r="D243" s="132" t="s">
        <v>136</v>
      </c>
      <c r="E243" s="133" t="s">
        <v>189</v>
      </c>
      <c r="F243" s="134" t="s">
        <v>190</v>
      </c>
      <c r="G243" s="135" t="s">
        <v>139</v>
      </c>
      <c r="H243" s="136">
        <v>1</v>
      </c>
      <c r="I243" s="137"/>
      <c r="J243" s="138">
        <f>ROUND(I243*H243,2)</f>
        <v>0</v>
      </c>
      <c r="K243" s="134" t="s">
        <v>1</v>
      </c>
      <c r="L243" s="32"/>
      <c r="M243" s="139" t="s">
        <v>1</v>
      </c>
      <c r="N243" s="140" t="s">
        <v>42</v>
      </c>
      <c r="P243" s="141">
        <f>O243*H243</f>
        <v>0</v>
      </c>
      <c r="Q243" s="141">
        <v>0</v>
      </c>
      <c r="R243" s="141">
        <f>Q243*H243</f>
        <v>0</v>
      </c>
      <c r="S243" s="141">
        <v>3.5000000000000003E-2</v>
      </c>
      <c r="T243" s="142">
        <f>S243*H243</f>
        <v>3.5000000000000003E-2</v>
      </c>
      <c r="AR243" s="143" t="s">
        <v>152</v>
      </c>
      <c r="AT243" s="143" t="s">
        <v>136</v>
      </c>
      <c r="AU243" s="143" t="s">
        <v>87</v>
      </c>
      <c r="AY243" s="17" t="s">
        <v>133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85</v>
      </c>
      <c r="BK243" s="144">
        <f>ROUND(I243*H243,2)</f>
        <v>0</v>
      </c>
      <c r="BL243" s="17" t="s">
        <v>152</v>
      </c>
      <c r="BM243" s="143" t="s">
        <v>505</v>
      </c>
    </row>
    <row r="244" spans="2:65" s="1" customFormat="1" ht="16.5" customHeight="1">
      <c r="B244" s="32"/>
      <c r="C244" s="132" t="s">
        <v>250</v>
      </c>
      <c r="D244" s="132" t="s">
        <v>136</v>
      </c>
      <c r="E244" s="133" t="s">
        <v>192</v>
      </c>
      <c r="F244" s="134" t="s">
        <v>193</v>
      </c>
      <c r="G244" s="135" t="s">
        <v>139</v>
      </c>
      <c r="H244" s="136">
        <v>1</v>
      </c>
      <c r="I244" s="137"/>
      <c r="J244" s="138">
        <f>ROUND(I244*H244,2)</f>
        <v>0</v>
      </c>
      <c r="K244" s="134" t="s">
        <v>1</v>
      </c>
      <c r="L244" s="32"/>
      <c r="M244" s="139" t="s">
        <v>1</v>
      </c>
      <c r="N244" s="140" t="s">
        <v>42</v>
      </c>
      <c r="P244" s="141">
        <f>O244*H244</f>
        <v>0</v>
      </c>
      <c r="Q244" s="141">
        <v>0</v>
      </c>
      <c r="R244" s="141">
        <f>Q244*H244</f>
        <v>0</v>
      </c>
      <c r="S244" s="141">
        <v>3.5000000000000003E-2</v>
      </c>
      <c r="T244" s="142">
        <f>S244*H244</f>
        <v>3.5000000000000003E-2</v>
      </c>
      <c r="AR244" s="143" t="s">
        <v>152</v>
      </c>
      <c r="AT244" s="143" t="s">
        <v>136</v>
      </c>
      <c r="AU244" s="143" t="s">
        <v>87</v>
      </c>
      <c r="AY244" s="17" t="s">
        <v>133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7" t="s">
        <v>85</v>
      </c>
      <c r="BK244" s="144">
        <f>ROUND(I244*H244,2)</f>
        <v>0</v>
      </c>
      <c r="BL244" s="17" t="s">
        <v>152</v>
      </c>
      <c r="BM244" s="143" t="s">
        <v>506</v>
      </c>
    </row>
    <row r="245" spans="2:65" s="1" customFormat="1" ht="21.75" customHeight="1">
      <c r="B245" s="32"/>
      <c r="C245" s="132" t="s">
        <v>254</v>
      </c>
      <c r="D245" s="132" t="s">
        <v>136</v>
      </c>
      <c r="E245" s="133" t="s">
        <v>507</v>
      </c>
      <c r="F245" s="134" t="s">
        <v>508</v>
      </c>
      <c r="G245" s="135" t="s">
        <v>197</v>
      </c>
      <c r="H245" s="136">
        <v>500</v>
      </c>
      <c r="I245" s="137"/>
      <c r="J245" s="138">
        <f>ROUND(I245*H245,2)</f>
        <v>0</v>
      </c>
      <c r="K245" s="134" t="s">
        <v>198</v>
      </c>
      <c r="L245" s="32"/>
      <c r="M245" s="139" t="s">
        <v>1</v>
      </c>
      <c r="N245" s="140" t="s">
        <v>42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152</v>
      </c>
      <c r="AT245" s="143" t="s">
        <v>136</v>
      </c>
      <c r="AU245" s="143" t="s">
        <v>87</v>
      </c>
      <c r="AY245" s="17" t="s">
        <v>133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85</v>
      </c>
      <c r="BK245" s="144">
        <f>ROUND(I245*H245,2)</f>
        <v>0</v>
      </c>
      <c r="BL245" s="17" t="s">
        <v>152</v>
      </c>
      <c r="BM245" s="143" t="s">
        <v>509</v>
      </c>
    </row>
    <row r="246" spans="2:65" s="1" customFormat="1" ht="16.5" customHeight="1">
      <c r="B246" s="32"/>
      <c r="C246" s="132" t="s">
        <v>8</v>
      </c>
      <c r="D246" s="132" t="s">
        <v>136</v>
      </c>
      <c r="E246" s="133" t="s">
        <v>510</v>
      </c>
      <c r="F246" s="134" t="s">
        <v>511</v>
      </c>
      <c r="G246" s="135" t="s">
        <v>197</v>
      </c>
      <c r="H246" s="136">
        <v>520</v>
      </c>
      <c r="I246" s="137"/>
      <c r="J246" s="138">
        <f>ROUND(I246*H246,2)</f>
        <v>0</v>
      </c>
      <c r="K246" s="134" t="s">
        <v>198</v>
      </c>
      <c r="L246" s="32"/>
      <c r="M246" s="139" t="s">
        <v>1</v>
      </c>
      <c r="N246" s="140" t="s">
        <v>42</v>
      </c>
      <c r="P246" s="141">
        <f>O246*H246</f>
        <v>0</v>
      </c>
      <c r="Q246" s="141">
        <v>4.0000000000000003E-5</v>
      </c>
      <c r="R246" s="141">
        <f>Q246*H246</f>
        <v>2.0800000000000003E-2</v>
      </c>
      <c r="S246" s="141">
        <v>0</v>
      </c>
      <c r="T246" s="142">
        <f>S246*H246</f>
        <v>0</v>
      </c>
      <c r="AR246" s="143" t="s">
        <v>152</v>
      </c>
      <c r="AT246" s="143" t="s">
        <v>136</v>
      </c>
      <c r="AU246" s="143" t="s">
        <v>87</v>
      </c>
      <c r="AY246" s="17" t="s">
        <v>133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7" t="s">
        <v>85</v>
      </c>
      <c r="BK246" s="144">
        <f>ROUND(I246*H246,2)</f>
        <v>0</v>
      </c>
      <c r="BL246" s="17" t="s">
        <v>152</v>
      </c>
      <c r="BM246" s="143" t="s">
        <v>512</v>
      </c>
    </row>
    <row r="247" spans="2:65" s="12" customFormat="1" ht="11.25">
      <c r="B247" s="154"/>
      <c r="D247" s="145" t="s">
        <v>200</v>
      </c>
      <c r="E247" s="155" t="s">
        <v>1</v>
      </c>
      <c r="F247" s="156" t="s">
        <v>513</v>
      </c>
      <c r="H247" s="157">
        <v>520</v>
      </c>
      <c r="I247" s="158"/>
      <c r="L247" s="154"/>
      <c r="M247" s="159"/>
      <c r="T247" s="160"/>
      <c r="AT247" s="155" t="s">
        <v>200</v>
      </c>
      <c r="AU247" s="155" t="s">
        <v>87</v>
      </c>
      <c r="AV247" s="12" t="s">
        <v>87</v>
      </c>
      <c r="AW247" s="12" t="s">
        <v>32</v>
      </c>
      <c r="AX247" s="12" t="s">
        <v>85</v>
      </c>
      <c r="AY247" s="155" t="s">
        <v>133</v>
      </c>
    </row>
    <row r="248" spans="2:65" s="1" customFormat="1" ht="16.5" customHeight="1">
      <c r="B248" s="32"/>
      <c r="C248" s="132" t="s">
        <v>266</v>
      </c>
      <c r="D248" s="132" t="s">
        <v>136</v>
      </c>
      <c r="E248" s="133" t="s">
        <v>283</v>
      </c>
      <c r="F248" s="134" t="s">
        <v>514</v>
      </c>
      <c r="G248" s="135" t="s">
        <v>139</v>
      </c>
      <c r="H248" s="136">
        <v>1</v>
      </c>
      <c r="I248" s="137"/>
      <c r="J248" s="138">
        <f t="shared" ref="J248:J254" si="0">ROUND(I248*H248,2)</f>
        <v>0</v>
      </c>
      <c r="K248" s="134" t="s">
        <v>1</v>
      </c>
      <c r="L248" s="32"/>
      <c r="M248" s="139" t="s">
        <v>1</v>
      </c>
      <c r="N248" s="140" t="s">
        <v>42</v>
      </c>
      <c r="P248" s="141">
        <f t="shared" ref="P248:P254" si="1">O248*H248</f>
        <v>0</v>
      </c>
      <c r="Q248" s="141">
        <v>0</v>
      </c>
      <c r="R248" s="141">
        <f t="shared" ref="R248:R254" si="2">Q248*H248</f>
        <v>0</v>
      </c>
      <c r="S248" s="141">
        <v>0</v>
      </c>
      <c r="T248" s="142">
        <f t="shared" ref="T248:T254" si="3">S248*H248</f>
        <v>0</v>
      </c>
      <c r="AR248" s="143" t="s">
        <v>152</v>
      </c>
      <c r="AT248" s="143" t="s">
        <v>136</v>
      </c>
      <c r="AU248" s="143" t="s">
        <v>87</v>
      </c>
      <c r="AY248" s="17" t="s">
        <v>133</v>
      </c>
      <c r="BE248" s="144">
        <f t="shared" ref="BE248:BE254" si="4">IF(N248="základní",J248,0)</f>
        <v>0</v>
      </c>
      <c r="BF248" s="144">
        <f t="shared" ref="BF248:BF254" si="5">IF(N248="snížená",J248,0)</f>
        <v>0</v>
      </c>
      <c r="BG248" s="144">
        <f t="shared" ref="BG248:BG254" si="6">IF(N248="zákl. přenesená",J248,0)</f>
        <v>0</v>
      </c>
      <c r="BH248" s="144">
        <f t="shared" ref="BH248:BH254" si="7">IF(N248="sníž. přenesená",J248,0)</f>
        <v>0</v>
      </c>
      <c r="BI248" s="144">
        <f t="shared" ref="BI248:BI254" si="8">IF(N248="nulová",J248,0)</f>
        <v>0</v>
      </c>
      <c r="BJ248" s="17" t="s">
        <v>85</v>
      </c>
      <c r="BK248" s="144">
        <f t="shared" ref="BK248:BK254" si="9">ROUND(I248*H248,2)</f>
        <v>0</v>
      </c>
      <c r="BL248" s="17" t="s">
        <v>152</v>
      </c>
      <c r="BM248" s="143" t="s">
        <v>515</v>
      </c>
    </row>
    <row r="249" spans="2:65" s="1" customFormat="1" ht="16.5" customHeight="1">
      <c r="B249" s="32"/>
      <c r="C249" s="132" t="s">
        <v>270</v>
      </c>
      <c r="D249" s="132" t="s">
        <v>136</v>
      </c>
      <c r="E249" s="133" t="s">
        <v>287</v>
      </c>
      <c r="F249" s="134" t="s">
        <v>516</v>
      </c>
      <c r="G249" s="135" t="s">
        <v>257</v>
      </c>
      <c r="H249" s="136">
        <v>1</v>
      </c>
      <c r="I249" s="137"/>
      <c r="J249" s="138">
        <f t="shared" si="0"/>
        <v>0</v>
      </c>
      <c r="K249" s="134" t="s">
        <v>1</v>
      </c>
      <c r="L249" s="32"/>
      <c r="M249" s="139" t="s">
        <v>1</v>
      </c>
      <c r="N249" s="140" t="s">
        <v>42</v>
      </c>
      <c r="P249" s="141">
        <f t="shared" si="1"/>
        <v>0</v>
      </c>
      <c r="Q249" s="141">
        <v>0</v>
      </c>
      <c r="R249" s="141">
        <f t="shared" si="2"/>
        <v>0</v>
      </c>
      <c r="S249" s="141">
        <v>0</v>
      </c>
      <c r="T249" s="142">
        <f t="shared" si="3"/>
        <v>0</v>
      </c>
      <c r="AR249" s="143" t="s">
        <v>152</v>
      </c>
      <c r="AT249" s="143" t="s">
        <v>136</v>
      </c>
      <c r="AU249" s="143" t="s">
        <v>87</v>
      </c>
      <c r="AY249" s="17" t="s">
        <v>133</v>
      </c>
      <c r="BE249" s="144">
        <f t="shared" si="4"/>
        <v>0</v>
      </c>
      <c r="BF249" s="144">
        <f t="shared" si="5"/>
        <v>0</v>
      </c>
      <c r="BG249" s="144">
        <f t="shared" si="6"/>
        <v>0</v>
      </c>
      <c r="BH249" s="144">
        <f t="shared" si="7"/>
        <v>0</v>
      </c>
      <c r="BI249" s="144">
        <f t="shared" si="8"/>
        <v>0</v>
      </c>
      <c r="BJ249" s="17" t="s">
        <v>85</v>
      </c>
      <c r="BK249" s="144">
        <f t="shared" si="9"/>
        <v>0</v>
      </c>
      <c r="BL249" s="17" t="s">
        <v>152</v>
      </c>
      <c r="BM249" s="143" t="s">
        <v>517</v>
      </c>
    </row>
    <row r="250" spans="2:65" s="1" customFormat="1" ht="16.5" customHeight="1">
      <c r="B250" s="32"/>
      <c r="C250" s="132" t="s">
        <v>274</v>
      </c>
      <c r="D250" s="132" t="s">
        <v>136</v>
      </c>
      <c r="E250" s="133" t="s">
        <v>291</v>
      </c>
      <c r="F250" s="134" t="s">
        <v>518</v>
      </c>
      <c r="G250" s="135" t="s">
        <v>139</v>
      </c>
      <c r="H250" s="136">
        <v>1</v>
      </c>
      <c r="I250" s="137"/>
      <c r="J250" s="138">
        <f t="shared" si="0"/>
        <v>0</v>
      </c>
      <c r="K250" s="134" t="s">
        <v>1</v>
      </c>
      <c r="L250" s="32"/>
      <c r="M250" s="139" t="s">
        <v>1</v>
      </c>
      <c r="N250" s="140" t="s">
        <v>42</v>
      </c>
      <c r="P250" s="141">
        <f t="shared" si="1"/>
        <v>0</v>
      </c>
      <c r="Q250" s="141">
        <v>0</v>
      </c>
      <c r="R250" s="141">
        <f t="shared" si="2"/>
        <v>0</v>
      </c>
      <c r="S250" s="141">
        <v>0</v>
      </c>
      <c r="T250" s="142">
        <f t="shared" si="3"/>
        <v>0</v>
      </c>
      <c r="AR250" s="143" t="s">
        <v>152</v>
      </c>
      <c r="AT250" s="143" t="s">
        <v>136</v>
      </c>
      <c r="AU250" s="143" t="s">
        <v>87</v>
      </c>
      <c r="AY250" s="17" t="s">
        <v>133</v>
      </c>
      <c r="BE250" s="144">
        <f t="shared" si="4"/>
        <v>0</v>
      </c>
      <c r="BF250" s="144">
        <f t="shared" si="5"/>
        <v>0</v>
      </c>
      <c r="BG250" s="144">
        <f t="shared" si="6"/>
        <v>0</v>
      </c>
      <c r="BH250" s="144">
        <f t="shared" si="7"/>
        <v>0</v>
      </c>
      <c r="BI250" s="144">
        <f t="shared" si="8"/>
        <v>0</v>
      </c>
      <c r="BJ250" s="17" t="s">
        <v>85</v>
      </c>
      <c r="BK250" s="144">
        <f t="shared" si="9"/>
        <v>0</v>
      </c>
      <c r="BL250" s="17" t="s">
        <v>152</v>
      </c>
      <c r="BM250" s="143" t="s">
        <v>519</v>
      </c>
    </row>
    <row r="251" spans="2:65" s="1" customFormat="1" ht="16.5" customHeight="1">
      <c r="B251" s="32"/>
      <c r="C251" s="132" t="s">
        <v>278</v>
      </c>
      <c r="D251" s="132" t="s">
        <v>136</v>
      </c>
      <c r="E251" s="133" t="s">
        <v>295</v>
      </c>
      <c r="F251" s="134" t="s">
        <v>520</v>
      </c>
      <c r="G251" s="135" t="s">
        <v>139</v>
      </c>
      <c r="H251" s="136">
        <v>1</v>
      </c>
      <c r="I251" s="137"/>
      <c r="J251" s="138">
        <f t="shared" si="0"/>
        <v>0</v>
      </c>
      <c r="K251" s="134" t="s">
        <v>1</v>
      </c>
      <c r="L251" s="32"/>
      <c r="M251" s="139" t="s">
        <v>1</v>
      </c>
      <c r="N251" s="140" t="s">
        <v>42</v>
      </c>
      <c r="P251" s="141">
        <f t="shared" si="1"/>
        <v>0</v>
      </c>
      <c r="Q251" s="141">
        <v>0</v>
      </c>
      <c r="R251" s="141">
        <f t="shared" si="2"/>
        <v>0</v>
      </c>
      <c r="S251" s="141">
        <v>0</v>
      </c>
      <c r="T251" s="142">
        <f t="shared" si="3"/>
        <v>0</v>
      </c>
      <c r="AR251" s="143" t="s">
        <v>152</v>
      </c>
      <c r="AT251" s="143" t="s">
        <v>136</v>
      </c>
      <c r="AU251" s="143" t="s">
        <v>87</v>
      </c>
      <c r="AY251" s="17" t="s">
        <v>133</v>
      </c>
      <c r="BE251" s="144">
        <f t="shared" si="4"/>
        <v>0</v>
      </c>
      <c r="BF251" s="144">
        <f t="shared" si="5"/>
        <v>0</v>
      </c>
      <c r="BG251" s="144">
        <f t="shared" si="6"/>
        <v>0</v>
      </c>
      <c r="BH251" s="144">
        <f t="shared" si="7"/>
        <v>0</v>
      </c>
      <c r="BI251" s="144">
        <f t="shared" si="8"/>
        <v>0</v>
      </c>
      <c r="BJ251" s="17" t="s">
        <v>85</v>
      </c>
      <c r="BK251" s="144">
        <f t="shared" si="9"/>
        <v>0</v>
      </c>
      <c r="BL251" s="17" t="s">
        <v>152</v>
      </c>
      <c r="BM251" s="143" t="s">
        <v>521</v>
      </c>
    </row>
    <row r="252" spans="2:65" s="1" customFormat="1" ht="21.75" customHeight="1">
      <c r="B252" s="32"/>
      <c r="C252" s="132" t="s">
        <v>282</v>
      </c>
      <c r="D252" s="132" t="s">
        <v>136</v>
      </c>
      <c r="E252" s="133" t="s">
        <v>522</v>
      </c>
      <c r="F252" s="134" t="s">
        <v>523</v>
      </c>
      <c r="G252" s="135" t="s">
        <v>257</v>
      </c>
      <c r="H252" s="136">
        <v>1</v>
      </c>
      <c r="I252" s="137"/>
      <c r="J252" s="138">
        <f t="shared" si="0"/>
        <v>0</v>
      </c>
      <c r="K252" s="134" t="s">
        <v>1</v>
      </c>
      <c r="L252" s="32"/>
      <c r="M252" s="139" t="s">
        <v>1</v>
      </c>
      <c r="N252" s="140" t="s">
        <v>42</v>
      </c>
      <c r="P252" s="141">
        <f t="shared" si="1"/>
        <v>0</v>
      </c>
      <c r="Q252" s="141">
        <v>0</v>
      </c>
      <c r="R252" s="141">
        <f t="shared" si="2"/>
        <v>0</v>
      </c>
      <c r="S252" s="141">
        <v>0</v>
      </c>
      <c r="T252" s="142">
        <f t="shared" si="3"/>
        <v>0</v>
      </c>
      <c r="AR252" s="143" t="s">
        <v>152</v>
      </c>
      <c r="AT252" s="143" t="s">
        <v>136</v>
      </c>
      <c r="AU252" s="143" t="s">
        <v>87</v>
      </c>
      <c r="AY252" s="17" t="s">
        <v>133</v>
      </c>
      <c r="BE252" s="144">
        <f t="shared" si="4"/>
        <v>0</v>
      </c>
      <c r="BF252" s="144">
        <f t="shared" si="5"/>
        <v>0</v>
      </c>
      <c r="BG252" s="144">
        <f t="shared" si="6"/>
        <v>0</v>
      </c>
      <c r="BH252" s="144">
        <f t="shared" si="7"/>
        <v>0</v>
      </c>
      <c r="BI252" s="144">
        <f t="shared" si="8"/>
        <v>0</v>
      </c>
      <c r="BJ252" s="17" t="s">
        <v>85</v>
      </c>
      <c r="BK252" s="144">
        <f t="shared" si="9"/>
        <v>0</v>
      </c>
      <c r="BL252" s="17" t="s">
        <v>152</v>
      </c>
      <c r="BM252" s="143" t="s">
        <v>524</v>
      </c>
    </row>
    <row r="253" spans="2:65" s="1" customFormat="1" ht="16.5" customHeight="1">
      <c r="B253" s="32"/>
      <c r="C253" s="132" t="s">
        <v>286</v>
      </c>
      <c r="D253" s="132" t="s">
        <v>136</v>
      </c>
      <c r="E253" s="133" t="s">
        <v>525</v>
      </c>
      <c r="F253" s="134" t="s">
        <v>526</v>
      </c>
      <c r="G253" s="135" t="s">
        <v>257</v>
      </c>
      <c r="H253" s="136">
        <v>4</v>
      </c>
      <c r="I253" s="137"/>
      <c r="J253" s="138">
        <f t="shared" si="0"/>
        <v>0</v>
      </c>
      <c r="K253" s="134" t="s">
        <v>1</v>
      </c>
      <c r="L253" s="32"/>
      <c r="M253" s="139" t="s">
        <v>1</v>
      </c>
      <c r="N253" s="140" t="s">
        <v>42</v>
      </c>
      <c r="P253" s="141">
        <f t="shared" si="1"/>
        <v>0</v>
      </c>
      <c r="Q253" s="141">
        <v>0</v>
      </c>
      <c r="R253" s="141">
        <f t="shared" si="2"/>
        <v>0</v>
      </c>
      <c r="S253" s="141">
        <v>0</v>
      </c>
      <c r="T253" s="142">
        <f t="shared" si="3"/>
        <v>0</v>
      </c>
      <c r="AR253" s="143" t="s">
        <v>152</v>
      </c>
      <c r="AT253" s="143" t="s">
        <v>136</v>
      </c>
      <c r="AU253" s="143" t="s">
        <v>87</v>
      </c>
      <c r="AY253" s="17" t="s">
        <v>133</v>
      </c>
      <c r="BE253" s="144">
        <f t="shared" si="4"/>
        <v>0</v>
      </c>
      <c r="BF253" s="144">
        <f t="shared" si="5"/>
        <v>0</v>
      </c>
      <c r="BG253" s="144">
        <f t="shared" si="6"/>
        <v>0</v>
      </c>
      <c r="BH253" s="144">
        <f t="shared" si="7"/>
        <v>0</v>
      </c>
      <c r="BI253" s="144">
        <f t="shared" si="8"/>
        <v>0</v>
      </c>
      <c r="BJ253" s="17" t="s">
        <v>85</v>
      </c>
      <c r="BK253" s="144">
        <f t="shared" si="9"/>
        <v>0</v>
      </c>
      <c r="BL253" s="17" t="s">
        <v>152</v>
      </c>
      <c r="BM253" s="143" t="s">
        <v>527</v>
      </c>
    </row>
    <row r="254" spans="2:65" s="1" customFormat="1" ht="16.5" customHeight="1">
      <c r="B254" s="32"/>
      <c r="C254" s="132" t="s">
        <v>290</v>
      </c>
      <c r="D254" s="132" t="s">
        <v>136</v>
      </c>
      <c r="E254" s="133" t="s">
        <v>528</v>
      </c>
      <c r="F254" s="134" t="s">
        <v>529</v>
      </c>
      <c r="G254" s="135" t="s">
        <v>257</v>
      </c>
      <c r="H254" s="136">
        <v>3</v>
      </c>
      <c r="I254" s="137"/>
      <c r="J254" s="138">
        <f t="shared" si="0"/>
        <v>0</v>
      </c>
      <c r="K254" s="134" t="s">
        <v>1</v>
      </c>
      <c r="L254" s="32"/>
      <c r="M254" s="139" t="s">
        <v>1</v>
      </c>
      <c r="N254" s="140" t="s">
        <v>42</v>
      </c>
      <c r="P254" s="141">
        <f t="shared" si="1"/>
        <v>0</v>
      </c>
      <c r="Q254" s="141">
        <v>0</v>
      </c>
      <c r="R254" s="141">
        <f t="shared" si="2"/>
        <v>0</v>
      </c>
      <c r="S254" s="141">
        <v>0</v>
      </c>
      <c r="T254" s="142">
        <f t="shared" si="3"/>
        <v>0</v>
      </c>
      <c r="AR254" s="143" t="s">
        <v>152</v>
      </c>
      <c r="AT254" s="143" t="s">
        <v>136</v>
      </c>
      <c r="AU254" s="143" t="s">
        <v>87</v>
      </c>
      <c r="AY254" s="17" t="s">
        <v>133</v>
      </c>
      <c r="BE254" s="144">
        <f t="shared" si="4"/>
        <v>0</v>
      </c>
      <c r="BF254" s="144">
        <f t="shared" si="5"/>
        <v>0</v>
      </c>
      <c r="BG254" s="144">
        <f t="shared" si="6"/>
        <v>0</v>
      </c>
      <c r="BH254" s="144">
        <f t="shared" si="7"/>
        <v>0</v>
      </c>
      <c r="BI254" s="144">
        <f t="shared" si="8"/>
        <v>0</v>
      </c>
      <c r="BJ254" s="17" t="s">
        <v>85</v>
      </c>
      <c r="BK254" s="144">
        <f t="shared" si="9"/>
        <v>0</v>
      </c>
      <c r="BL254" s="17" t="s">
        <v>152</v>
      </c>
      <c r="BM254" s="143" t="s">
        <v>530</v>
      </c>
    </row>
    <row r="255" spans="2:65" s="11" customFormat="1" ht="22.9" customHeight="1">
      <c r="B255" s="120"/>
      <c r="D255" s="121" t="s">
        <v>76</v>
      </c>
      <c r="E255" s="130" t="s">
        <v>531</v>
      </c>
      <c r="F255" s="130" t="s">
        <v>532</v>
      </c>
      <c r="I255" s="123"/>
      <c r="J255" s="131">
        <f>BK255</f>
        <v>0</v>
      </c>
      <c r="L255" s="120"/>
      <c r="M255" s="125"/>
      <c r="P255" s="126">
        <f>P256</f>
        <v>0</v>
      </c>
      <c r="R255" s="126">
        <f>R256</f>
        <v>0</v>
      </c>
      <c r="T255" s="127">
        <f>T256</f>
        <v>0</v>
      </c>
      <c r="AR255" s="121" t="s">
        <v>85</v>
      </c>
      <c r="AT255" s="128" t="s">
        <v>76</v>
      </c>
      <c r="AU255" s="128" t="s">
        <v>85</v>
      </c>
      <c r="AY255" s="121" t="s">
        <v>133</v>
      </c>
      <c r="BK255" s="129">
        <f>BK256</f>
        <v>0</v>
      </c>
    </row>
    <row r="256" spans="2:65" s="1" customFormat="1" ht="16.5" customHeight="1">
      <c r="B256" s="32"/>
      <c r="C256" s="132" t="s">
        <v>294</v>
      </c>
      <c r="D256" s="132" t="s">
        <v>136</v>
      </c>
      <c r="E256" s="133" t="s">
        <v>533</v>
      </c>
      <c r="F256" s="134" t="s">
        <v>534</v>
      </c>
      <c r="G256" s="135" t="s">
        <v>306</v>
      </c>
      <c r="H256" s="136">
        <v>15.43</v>
      </c>
      <c r="I256" s="137"/>
      <c r="J256" s="138">
        <f>ROUND(I256*H256,2)</f>
        <v>0</v>
      </c>
      <c r="K256" s="134" t="s">
        <v>198</v>
      </c>
      <c r="L256" s="32"/>
      <c r="M256" s="139" t="s">
        <v>1</v>
      </c>
      <c r="N256" s="140" t="s">
        <v>42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152</v>
      </c>
      <c r="AT256" s="143" t="s">
        <v>136</v>
      </c>
      <c r="AU256" s="143" t="s">
        <v>87</v>
      </c>
      <c r="AY256" s="17" t="s">
        <v>133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85</v>
      </c>
      <c r="BK256" s="144">
        <f>ROUND(I256*H256,2)</f>
        <v>0</v>
      </c>
      <c r="BL256" s="17" t="s">
        <v>152</v>
      </c>
      <c r="BM256" s="143" t="s">
        <v>535</v>
      </c>
    </row>
    <row r="257" spans="2:65" s="11" customFormat="1" ht="25.9" customHeight="1">
      <c r="B257" s="120"/>
      <c r="D257" s="121" t="s">
        <v>76</v>
      </c>
      <c r="E257" s="122" t="s">
        <v>320</v>
      </c>
      <c r="F257" s="122" t="s">
        <v>321</v>
      </c>
      <c r="I257" s="123"/>
      <c r="J257" s="124">
        <f>BK257</f>
        <v>0</v>
      </c>
      <c r="L257" s="120"/>
      <c r="M257" s="125"/>
      <c r="P257" s="126">
        <f>P258+P293+P366+P399+P456+P473+P509+P564+P575+P648</f>
        <v>0</v>
      </c>
      <c r="R257" s="126">
        <f>R258+R293+R366+R399+R456+R473+R509+R564+R575+R648</f>
        <v>12.015597300000001</v>
      </c>
      <c r="T257" s="127">
        <f>T258+T293+T366+T399+T456+T473+T509+T564+T575+T648</f>
        <v>3.0360000000000002E-2</v>
      </c>
      <c r="AR257" s="121" t="s">
        <v>87</v>
      </c>
      <c r="AT257" s="128" t="s">
        <v>76</v>
      </c>
      <c r="AU257" s="128" t="s">
        <v>77</v>
      </c>
      <c r="AY257" s="121" t="s">
        <v>133</v>
      </c>
      <c r="BK257" s="129">
        <f>BK258+BK293+BK366+BK399+BK456+BK473+BK509+BK564+BK575+BK648</f>
        <v>0</v>
      </c>
    </row>
    <row r="258" spans="2:65" s="11" customFormat="1" ht="22.9" customHeight="1">
      <c r="B258" s="120"/>
      <c r="D258" s="121" t="s">
        <v>76</v>
      </c>
      <c r="E258" s="130" t="s">
        <v>536</v>
      </c>
      <c r="F258" s="130" t="s">
        <v>537</v>
      </c>
      <c r="I258" s="123"/>
      <c r="J258" s="131">
        <f>BK258</f>
        <v>0</v>
      </c>
      <c r="L258" s="120"/>
      <c r="M258" s="125"/>
      <c r="P258" s="126">
        <f>SUM(P259:P292)</f>
        <v>0</v>
      </c>
      <c r="R258" s="126">
        <f>SUM(R259:R292)</f>
        <v>0</v>
      </c>
      <c r="T258" s="127">
        <f>SUM(T259:T292)</f>
        <v>0</v>
      </c>
      <c r="AR258" s="121" t="s">
        <v>87</v>
      </c>
      <c r="AT258" s="128" t="s">
        <v>76</v>
      </c>
      <c r="AU258" s="128" t="s">
        <v>85</v>
      </c>
      <c r="AY258" s="121" t="s">
        <v>133</v>
      </c>
      <c r="BK258" s="129">
        <f>SUM(BK259:BK292)</f>
        <v>0</v>
      </c>
    </row>
    <row r="259" spans="2:65" s="1" customFormat="1" ht="24.2" customHeight="1">
      <c r="B259" s="32"/>
      <c r="C259" s="132" t="s">
        <v>7</v>
      </c>
      <c r="D259" s="132" t="s">
        <v>136</v>
      </c>
      <c r="E259" s="133" t="s">
        <v>538</v>
      </c>
      <c r="F259" s="134" t="s">
        <v>539</v>
      </c>
      <c r="G259" s="135" t="s">
        <v>197</v>
      </c>
      <c r="H259" s="136">
        <v>81.400000000000006</v>
      </c>
      <c r="I259" s="137"/>
      <c r="J259" s="138">
        <f>ROUND(I259*H259,2)</f>
        <v>0</v>
      </c>
      <c r="K259" s="134" t="s">
        <v>1</v>
      </c>
      <c r="L259" s="32"/>
      <c r="M259" s="139" t="s">
        <v>1</v>
      </c>
      <c r="N259" s="140" t="s">
        <v>42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278</v>
      </c>
      <c r="AT259" s="143" t="s">
        <v>136</v>
      </c>
      <c r="AU259" s="143" t="s">
        <v>87</v>
      </c>
      <c r="AY259" s="17" t="s">
        <v>133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85</v>
      </c>
      <c r="BK259" s="144">
        <f>ROUND(I259*H259,2)</f>
        <v>0</v>
      </c>
      <c r="BL259" s="17" t="s">
        <v>278</v>
      </c>
      <c r="BM259" s="143" t="s">
        <v>540</v>
      </c>
    </row>
    <row r="260" spans="2:65" s="1" customFormat="1" ht="39">
      <c r="B260" s="32"/>
      <c r="D260" s="145" t="s">
        <v>146</v>
      </c>
      <c r="F260" s="146" t="s">
        <v>541</v>
      </c>
      <c r="I260" s="147"/>
      <c r="L260" s="32"/>
      <c r="M260" s="148"/>
      <c r="T260" s="56"/>
      <c r="AT260" s="17" t="s">
        <v>146</v>
      </c>
      <c r="AU260" s="17" t="s">
        <v>87</v>
      </c>
    </row>
    <row r="261" spans="2:65" s="12" customFormat="1" ht="11.25">
      <c r="B261" s="154"/>
      <c r="D261" s="145" t="s">
        <v>200</v>
      </c>
      <c r="E261" s="155" t="s">
        <v>1</v>
      </c>
      <c r="F261" s="156" t="s">
        <v>542</v>
      </c>
      <c r="H261" s="157">
        <v>14.2</v>
      </c>
      <c r="I261" s="158"/>
      <c r="L261" s="154"/>
      <c r="M261" s="159"/>
      <c r="T261" s="160"/>
      <c r="AT261" s="155" t="s">
        <v>200</v>
      </c>
      <c r="AU261" s="155" t="s">
        <v>87</v>
      </c>
      <c r="AV261" s="12" t="s">
        <v>87</v>
      </c>
      <c r="AW261" s="12" t="s">
        <v>32</v>
      </c>
      <c r="AX261" s="12" t="s">
        <v>77</v>
      </c>
      <c r="AY261" s="155" t="s">
        <v>133</v>
      </c>
    </row>
    <row r="262" spans="2:65" s="12" customFormat="1" ht="11.25">
      <c r="B262" s="154"/>
      <c r="D262" s="145" t="s">
        <v>200</v>
      </c>
      <c r="E262" s="155" t="s">
        <v>1</v>
      </c>
      <c r="F262" s="156" t="s">
        <v>202</v>
      </c>
      <c r="H262" s="157">
        <v>36</v>
      </c>
      <c r="I262" s="158"/>
      <c r="L262" s="154"/>
      <c r="M262" s="159"/>
      <c r="T262" s="160"/>
      <c r="AT262" s="155" t="s">
        <v>200</v>
      </c>
      <c r="AU262" s="155" t="s">
        <v>87</v>
      </c>
      <c r="AV262" s="12" t="s">
        <v>87</v>
      </c>
      <c r="AW262" s="12" t="s">
        <v>32</v>
      </c>
      <c r="AX262" s="12" t="s">
        <v>77</v>
      </c>
      <c r="AY262" s="155" t="s">
        <v>133</v>
      </c>
    </row>
    <row r="263" spans="2:65" s="12" customFormat="1" ht="11.25">
      <c r="B263" s="154"/>
      <c r="D263" s="145" t="s">
        <v>200</v>
      </c>
      <c r="E263" s="155" t="s">
        <v>1</v>
      </c>
      <c r="F263" s="156" t="s">
        <v>203</v>
      </c>
      <c r="H263" s="157">
        <v>31.2</v>
      </c>
      <c r="I263" s="158"/>
      <c r="L263" s="154"/>
      <c r="M263" s="159"/>
      <c r="T263" s="160"/>
      <c r="AT263" s="155" t="s">
        <v>200</v>
      </c>
      <c r="AU263" s="155" t="s">
        <v>87</v>
      </c>
      <c r="AV263" s="12" t="s">
        <v>87</v>
      </c>
      <c r="AW263" s="12" t="s">
        <v>32</v>
      </c>
      <c r="AX263" s="12" t="s">
        <v>77</v>
      </c>
      <c r="AY263" s="155" t="s">
        <v>133</v>
      </c>
    </row>
    <row r="264" spans="2:65" s="13" customFormat="1" ht="11.25">
      <c r="B264" s="161"/>
      <c r="D264" s="145" t="s">
        <v>200</v>
      </c>
      <c r="E264" s="162" t="s">
        <v>1</v>
      </c>
      <c r="F264" s="163" t="s">
        <v>204</v>
      </c>
      <c r="H264" s="164">
        <v>81.400000000000006</v>
      </c>
      <c r="I264" s="165"/>
      <c r="L264" s="161"/>
      <c r="M264" s="166"/>
      <c r="T264" s="167"/>
      <c r="AT264" s="162" t="s">
        <v>200</v>
      </c>
      <c r="AU264" s="162" t="s">
        <v>87</v>
      </c>
      <c r="AV264" s="13" t="s">
        <v>152</v>
      </c>
      <c r="AW264" s="13" t="s">
        <v>32</v>
      </c>
      <c r="AX264" s="13" t="s">
        <v>85</v>
      </c>
      <c r="AY264" s="162" t="s">
        <v>133</v>
      </c>
    </row>
    <row r="265" spans="2:65" s="1" customFormat="1" ht="16.5" customHeight="1">
      <c r="B265" s="32"/>
      <c r="C265" s="132" t="s">
        <v>303</v>
      </c>
      <c r="D265" s="132" t="s">
        <v>136</v>
      </c>
      <c r="E265" s="133" t="s">
        <v>543</v>
      </c>
      <c r="F265" s="134" t="s">
        <v>544</v>
      </c>
      <c r="G265" s="135" t="s">
        <v>197</v>
      </c>
      <c r="H265" s="136">
        <v>55.8</v>
      </c>
      <c r="I265" s="137"/>
      <c r="J265" s="138">
        <f>ROUND(I265*H265,2)</f>
        <v>0</v>
      </c>
      <c r="K265" s="134" t="s">
        <v>1</v>
      </c>
      <c r="L265" s="32"/>
      <c r="M265" s="139" t="s">
        <v>1</v>
      </c>
      <c r="N265" s="140" t="s">
        <v>42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278</v>
      </c>
      <c r="AT265" s="143" t="s">
        <v>136</v>
      </c>
      <c r="AU265" s="143" t="s">
        <v>87</v>
      </c>
      <c r="AY265" s="17" t="s">
        <v>133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85</v>
      </c>
      <c r="BK265" s="144">
        <f>ROUND(I265*H265,2)</f>
        <v>0</v>
      </c>
      <c r="BL265" s="17" t="s">
        <v>278</v>
      </c>
      <c r="BM265" s="143" t="s">
        <v>545</v>
      </c>
    </row>
    <row r="266" spans="2:65" s="1" customFormat="1" ht="29.25">
      <c r="B266" s="32"/>
      <c r="D266" s="145" t="s">
        <v>146</v>
      </c>
      <c r="F266" s="146" t="s">
        <v>546</v>
      </c>
      <c r="I266" s="147"/>
      <c r="L266" s="32"/>
      <c r="M266" s="148"/>
      <c r="T266" s="56"/>
      <c r="AT266" s="17" t="s">
        <v>146</v>
      </c>
      <c r="AU266" s="17" t="s">
        <v>87</v>
      </c>
    </row>
    <row r="267" spans="2:65" s="14" customFormat="1" ht="11.25">
      <c r="B267" s="168"/>
      <c r="D267" s="145" t="s">
        <v>200</v>
      </c>
      <c r="E267" s="169" t="s">
        <v>1</v>
      </c>
      <c r="F267" s="170" t="s">
        <v>219</v>
      </c>
      <c r="H267" s="169" t="s">
        <v>1</v>
      </c>
      <c r="I267" s="171"/>
      <c r="L267" s="168"/>
      <c r="M267" s="172"/>
      <c r="T267" s="173"/>
      <c r="AT267" s="169" t="s">
        <v>200</v>
      </c>
      <c r="AU267" s="169" t="s">
        <v>87</v>
      </c>
      <c r="AV267" s="14" t="s">
        <v>85</v>
      </c>
      <c r="AW267" s="14" t="s">
        <v>32</v>
      </c>
      <c r="AX267" s="14" t="s">
        <v>77</v>
      </c>
      <c r="AY267" s="169" t="s">
        <v>133</v>
      </c>
    </row>
    <row r="268" spans="2:65" s="12" customFormat="1" ht="11.25">
      <c r="B268" s="154"/>
      <c r="D268" s="145" t="s">
        <v>200</v>
      </c>
      <c r="E268" s="155" t="s">
        <v>1</v>
      </c>
      <c r="F268" s="156" t="s">
        <v>547</v>
      </c>
      <c r="H268" s="157">
        <v>1.08</v>
      </c>
      <c r="I268" s="158"/>
      <c r="L268" s="154"/>
      <c r="M268" s="159"/>
      <c r="T268" s="160"/>
      <c r="AT268" s="155" t="s">
        <v>200</v>
      </c>
      <c r="AU268" s="155" t="s">
        <v>87</v>
      </c>
      <c r="AV268" s="12" t="s">
        <v>87</v>
      </c>
      <c r="AW268" s="12" t="s">
        <v>32</v>
      </c>
      <c r="AX268" s="12" t="s">
        <v>77</v>
      </c>
      <c r="AY268" s="155" t="s">
        <v>133</v>
      </c>
    </row>
    <row r="269" spans="2:65" s="12" customFormat="1" ht="11.25">
      <c r="B269" s="154"/>
      <c r="D269" s="145" t="s">
        <v>200</v>
      </c>
      <c r="E269" s="155" t="s">
        <v>1</v>
      </c>
      <c r="F269" s="156" t="s">
        <v>548</v>
      </c>
      <c r="H269" s="157">
        <v>2.16</v>
      </c>
      <c r="I269" s="158"/>
      <c r="L269" s="154"/>
      <c r="M269" s="159"/>
      <c r="T269" s="160"/>
      <c r="AT269" s="155" t="s">
        <v>200</v>
      </c>
      <c r="AU269" s="155" t="s">
        <v>87</v>
      </c>
      <c r="AV269" s="12" t="s">
        <v>87</v>
      </c>
      <c r="AW269" s="12" t="s">
        <v>32</v>
      </c>
      <c r="AX269" s="12" t="s">
        <v>77</v>
      </c>
      <c r="AY269" s="155" t="s">
        <v>133</v>
      </c>
    </row>
    <row r="270" spans="2:65" s="12" customFormat="1" ht="11.25">
      <c r="B270" s="154"/>
      <c r="D270" s="145" t="s">
        <v>200</v>
      </c>
      <c r="E270" s="155" t="s">
        <v>1</v>
      </c>
      <c r="F270" s="156" t="s">
        <v>549</v>
      </c>
      <c r="H270" s="157">
        <v>3</v>
      </c>
      <c r="I270" s="158"/>
      <c r="L270" s="154"/>
      <c r="M270" s="159"/>
      <c r="T270" s="160"/>
      <c r="AT270" s="155" t="s">
        <v>200</v>
      </c>
      <c r="AU270" s="155" t="s">
        <v>87</v>
      </c>
      <c r="AV270" s="12" t="s">
        <v>87</v>
      </c>
      <c r="AW270" s="12" t="s">
        <v>32</v>
      </c>
      <c r="AX270" s="12" t="s">
        <v>77</v>
      </c>
      <c r="AY270" s="155" t="s">
        <v>133</v>
      </c>
    </row>
    <row r="271" spans="2:65" s="12" customFormat="1" ht="11.25">
      <c r="B271" s="154"/>
      <c r="D271" s="145" t="s">
        <v>200</v>
      </c>
      <c r="E271" s="155" t="s">
        <v>1</v>
      </c>
      <c r="F271" s="156" t="s">
        <v>550</v>
      </c>
      <c r="H271" s="157">
        <v>5.48</v>
      </c>
      <c r="I271" s="158"/>
      <c r="L271" s="154"/>
      <c r="M271" s="159"/>
      <c r="T271" s="160"/>
      <c r="AT271" s="155" t="s">
        <v>200</v>
      </c>
      <c r="AU271" s="155" t="s">
        <v>87</v>
      </c>
      <c r="AV271" s="12" t="s">
        <v>87</v>
      </c>
      <c r="AW271" s="12" t="s">
        <v>32</v>
      </c>
      <c r="AX271" s="12" t="s">
        <v>77</v>
      </c>
      <c r="AY271" s="155" t="s">
        <v>133</v>
      </c>
    </row>
    <row r="272" spans="2:65" s="12" customFormat="1" ht="11.25">
      <c r="B272" s="154"/>
      <c r="D272" s="145" t="s">
        <v>200</v>
      </c>
      <c r="E272" s="155" t="s">
        <v>1</v>
      </c>
      <c r="F272" s="156" t="s">
        <v>551</v>
      </c>
      <c r="H272" s="157">
        <v>8.1199999999999992</v>
      </c>
      <c r="I272" s="158"/>
      <c r="L272" s="154"/>
      <c r="M272" s="159"/>
      <c r="T272" s="160"/>
      <c r="AT272" s="155" t="s">
        <v>200</v>
      </c>
      <c r="AU272" s="155" t="s">
        <v>87</v>
      </c>
      <c r="AV272" s="12" t="s">
        <v>87</v>
      </c>
      <c r="AW272" s="12" t="s">
        <v>32</v>
      </c>
      <c r="AX272" s="12" t="s">
        <v>77</v>
      </c>
      <c r="AY272" s="155" t="s">
        <v>133</v>
      </c>
    </row>
    <row r="273" spans="2:51" s="12" customFormat="1" ht="11.25">
      <c r="B273" s="154"/>
      <c r="D273" s="145" t="s">
        <v>200</v>
      </c>
      <c r="E273" s="155" t="s">
        <v>1</v>
      </c>
      <c r="F273" s="156" t="s">
        <v>552</v>
      </c>
      <c r="H273" s="157">
        <v>1.08</v>
      </c>
      <c r="I273" s="158"/>
      <c r="L273" s="154"/>
      <c r="M273" s="159"/>
      <c r="T273" s="160"/>
      <c r="AT273" s="155" t="s">
        <v>200</v>
      </c>
      <c r="AU273" s="155" t="s">
        <v>87</v>
      </c>
      <c r="AV273" s="12" t="s">
        <v>87</v>
      </c>
      <c r="AW273" s="12" t="s">
        <v>32</v>
      </c>
      <c r="AX273" s="12" t="s">
        <v>77</v>
      </c>
      <c r="AY273" s="155" t="s">
        <v>133</v>
      </c>
    </row>
    <row r="274" spans="2:51" s="15" customFormat="1" ht="11.25">
      <c r="B274" s="174"/>
      <c r="D274" s="145" t="s">
        <v>200</v>
      </c>
      <c r="E274" s="175" t="s">
        <v>1</v>
      </c>
      <c r="F274" s="176" t="s">
        <v>406</v>
      </c>
      <c r="H274" s="177">
        <v>20.92</v>
      </c>
      <c r="I274" s="178"/>
      <c r="L274" s="174"/>
      <c r="M274" s="179"/>
      <c r="T274" s="180"/>
      <c r="AT274" s="175" t="s">
        <v>200</v>
      </c>
      <c r="AU274" s="175" t="s">
        <v>87</v>
      </c>
      <c r="AV274" s="15" t="s">
        <v>148</v>
      </c>
      <c r="AW274" s="15" t="s">
        <v>32</v>
      </c>
      <c r="AX274" s="15" t="s">
        <v>77</v>
      </c>
      <c r="AY274" s="175" t="s">
        <v>133</v>
      </c>
    </row>
    <row r="275" spans="2:51" s="14" customFormat="1" ht="11.25">
      <c r="B275" s="168"/>
      <c r="D275" s="145" t="s">
        <v>200</v>
      </c>
      <c r="E275" s="169" t="s">
        <v>1</v>
      </c>
      <c r="F275" s="170" t="s">
        <v>227</v>
      </c>
      <c r="H275" s="169" t="s">
        <v>1</v>
      </c>
      <c r="I275" s="171"/>
      <c r="L275" s="168"/>
      <c r="M275" s="172"/>
      <c r="T275" s="173"/>
      <c r="AT275" s="169" t="s">
        <v>200</v>
      </c>
      <c r="AU275" s="169" t="s">
        <v>87</v>
      </c>
      <c r="AV275" s="14" t="s">
        <v>85</v>
      </c>
      <c r="AW275" s="14" t="s">
        <v>32</v>
      </c>
      <c r="AX275" s="14" t="s">
        <v>77</v>
      </c>
      <c r="AY275" s="169" t="s">
        <v>133</v>
      </c>
    </row>
    <row r="276" spans="2:51" s="12" customFormat="1" ht="11.25">
      <c r="B276" s="154"/>
      <c r="D276" s="145" t="s">
        <v>200</v>
      </c>
      <c r="E276" s="155" t="s">
        <v>1</v>
      </c>
      <c r="F276" s="156" t="s">
        <v>553</v>
      </c>
      <c r="H276" s="157">
        <v>1.08</v>
      </c>
      <c r="I276" s="158"/>
      <c r="L276" s="154"/>
      <c r="M276" s="159"/>
      <c r="T276" s="160"/>
      <c r="AT276" s="155" t="s">
        <v>200</v>
      </c>
      <c r="AU276" s="155" t="s">
        <v>87</v>
      </c>
      <c r="AV276" s="12" t="s">
        <v>87</v>
      </c>
      <c r="AW276" s="12" t="s">
        <v>32</v>
      </c>
      <c r="AX276" s="12" t="s">
        <v>77</v>
      </c>
      <c r="AY276" s="155" t="s">
        <v>133</v>
      </c>
    </row>
    <row r="277" spans="2:51" s="12" customFormat="1" ht="11.25">
      <c r="B277" s="154"/>
      <c r="D277" s="145" t="s">
        <v>200</v>
      </c>
      <c r="E277" s="155" t="s">
        <v>1</v>
      </c>
      <c r="F277" s="156" t="s">
        <v>554</v>
      </c>
      <c r="H277" s="157">
        <v>4.4000000000000004</v>
      </c>
      <c r="I277" s="158"/>
      <c r="L277" s="154"/>
      <c r="M277" s="159"/>
      <c r="T277" s="160"/>
      <c r="AT277" s="155" t="s">
        <v>200</v>
      </c>
      <c r="AU277" s="155" t="s">
        <v>87</v>
      </c>
      <c r="AV277" s="12" t="s">
        <v>87</v>
      </c>
      <c r="AW277" s="12" t="s">
        <v>32</v>
      </c>
      <c r="AX277" s="12" t="s">
        <v>77</v>
      </c>
      <c r="AY277" s="155" t="s">
        <v>133</v>
      </c>
    </row>
    <row r="278" spans="2:51" s="12" customFormat="1" ht="11.25">
      <c r="B278" s="154"/>
      <c r="D278" s="145" t="s">
        <v>200</v>
      </c>
      <c r="E278" s="155" t="s">
        <v>1</v>
      </c>
      <c r="F278" s="156" t="s">
        <v>555</v>
      </c>
      <c r="H278" s="157">
        <v>3.24</v>
      </c>
      <c r="I278" s="158"/>
      <c r="L278" s="154"/>
      <c r="M278" s="159"/>
      <c r="T278" s="160"/>
      <c r="AT278" s="155" t="s">
        <v>200</v>
      </c>
      <c r="AU278" s="155" t="s">
        <v>87</v>
      </c>
      <c r="AV278" s="12" t="s">
        <v>87</v>
      </c>
      <c r="AW278" s="12" t="s">
        <v>32</v>
      </c>
      <c r="AX278" s="12" t="s">
        <v>77</v>
      </c>
      <c r="AY278" s="155" t="s">
        <v>133</v>
      </c>
    </row>
    <row r="279" spans="2:51" s="12" customFormat="1" ht="11.25">
      <c r="B279" s="154"/>
      <c r="D279" s="145" t="s">
        <v>200</v>
      </c>
      <c r="E279" s="155" t="s">
        <v>1</v>
      </c>
      <c r="F279" s="156" t="s">
        <v>556</v>
      </c>
      <c r="H279" s="157">
        <v>1.08</v>
      </c>
      <c r="I279" s="158"/>
      <c r="L279" s="154"/>
      <c r="M279" s="159"/>
      <c r="T279" s="160"/>
      <c r="AT279" s="155" t="s">
        <v>200</v>
      </c>
      <c r="AU279" s="155" t="s">
        <v>87</v>
      </c>
      <c r="AV279" s="12" t="s">
        <v>87</v>
      </c>
      <c r="AW279" s="12" t="s">
        <v>32</v>
      </c>
      <c r="AX279" s="12" t="s">
        <v>77</v>
      </c>
      <c r="AY279" s="155" t="s">
        <v>133</v>
      </c>
    </row>
    <row r="280" spans="2:51" s="12" customFormat="1" ht="11.25">
      <c r="B280" s="154"/>
      <c r="D280" s="145" t="s">
        <v>200</v>
      </c>
      <c r="E280" s="155" t="s">
        <v>1</v>
      </c>
      <c r="F280" s="156" t="s">
        <v>557</v>
      </c>
      <c r="H280" s="157">
        <v>3.24</v>
      </c>
      <c r="I280" s="158"/>
      <c r="L280" s="154"/>
      <c r="M280" s="159"/>
      <c r="T280" s="160"/>
      <c r="AT280" s="155" t="s">
        <v>200</v>
      </c>
      <c r="AU280" s="155" t="s">
        <v>87</v>
      </c>
      <c r="AV280" s="12" t="s">
        <v>87</v>
      </c>
      <c r="AW280" s="12" t="s">
        <v>32</v>
      </c>
      <c r="AX280" s="12" t="s">
        <v>77</v>
      </c>
      <c r="AY280" s="155" t="s">
        <v>133</v>
      </c>
    </row>
    <row r="281" spans="2:51" s="12" customFormat="1" ht="11.25">
      <c r="B281" s="154"/>
      <c r="D281" s="145" t="s">
        <v>200</v>
      </c>
      <c r="E281" s="155" t="s">
        <v>1</v>
      </c>
      <c r="F281" s="156" t="s">
        <v>558</v>
      </c>
      <c r="H281" s="157">
        <v>4.4000000000000004</v>
      </c>
      <c r="I281" s="158"/>
      <c r="L281" s="154"/>
      <c r="M281" s="159"/>
      <c r="T281" s="160"/>
      <c r="AT281" s="155" t="s">
        <v>200</v>
      </c>
      <c r="AU281" s="155" t="s">
        <v>87</v>
      </c>
      <c r="AV281" s="12" t="s">
        <v>87</v>
      </c>
      <c r="AW281" s="12" t="s">
        <v>32</v>
      </c>
      <c r="AX281" s="12" t="s">
        <v>77</v>
      </c>
      <c r="AY281" s="155" t="s">
        <v>133</v>
      </c>
    </row>
    <row r="282" spans="2:51" s="15" customFormat="1" ht="11.25">
      <c r="B282" s="174"/>
      <c r="D282" s="145" t="s">
        <v>200</v>
      </c>
      <c r="E282" s="175" t="s">
        <v>1</v>
      </c>
      <c r="F282" s="176" t="s">
        <v>406</v>
      </c>
      <c r="H282" s="177">
        <v>17.440000000000001</v>
      </c>
      <c r="I282" s="178"/>
      <c r="L282" s="174"/>
      <c r="M282" s="179"/>
      <c r="T282" s="180"/>
      <c r="AT282" s="175" t="s">
        <v>200</v>
      </c>
      <c r="AU282" s="175" t="s">
        <v>87</v>
      </c>
      <c r="AV282" s="15" t="s">
        <v>148</v>
      </c>
      <c r="AW282" s="15" t="s">
        <v>32</v>
      </c>
      <c r="AX282" s="15" t="s">
        <v>77</v>
      </c>
      <c r="AY282" s="175" t="s">
        <v>133</v>
      </c>
    </row>
    <row r="283" spans="2:51" s="14" customFormat="1" ht="11.25">
      <c r="B283" s="168"/>
      <c r="D283" s="145" t="s">
        <v>200</v>
      </c>
      <c r="E283" s="169" t="s">
        <v>1</v>
      </c>
      <c r="F283" s="170" t="s">
        <v>234</v>
      </c>
      <c r="H283" s="169" t="s">
        <v>1</v>
      </c>
      <c r="I283" s="171"/>
      <c r="L283" s="168"/>
      <c r="M283" s="172"/>
      <c r="T283" s="173"/>
      <c r="AT283" s="169" t="s">
        <v>200</v>
      </c>
      <c r="AU283" s="169" t="s">
        <v>87</v>
      </c>
      <c r="AV283" s="14" t="s">
        <v>85</v>
      </c>
      <c r="AW283" s="14" t="s">
        <v>32</v>
      </c>
      <c r="AX283" s="14" t="s">
        <v>77</v>
      </c>
      <c r="AY283" s="169" t="s">
        <v>133</v>
      </c>
    </row>
    <row r="284" spans="2:51" s="12" customFormat="1" ht="11.25">
      <c r="B284" s="154"/>
      <c r="D284" s="145" t="s">
        <v>200</v>
      </c>
      <c r="E284" s="155" t="s">
        <v>1</v>
      </c>
      <c r="F284" s="156" t="s">
        <v>559</v>
      </c>
      <c r="H284" s="157">
        <v>1.08</v>
      </c>
      <c r="I284" s="158"/>
      <c r="L284" s="154"/>
      <c r="M284" s="159"/>
      <c r="T284" s="160"/>
      <c r="AT284" s="155" t="s">
        <v>200</v>
      </c>
      <c r="AU284" s="155" t="s">
        <v>87</v>
      </c>
      <c r="AV284" s="12" t="s">
        <v>87</v>
      </c>
      <c r="AW284" s="12" t="s">
        <v>32</v>
      </c>
      <c r="AX284" s="12" t="s">
        <v>77</v>
      </c>
      <c r="AY284" s="155" t="s">
        <v>133</v>
      </c>
    </row>
    <row r="285" spans="2:51" s="12" customFormat="1" ht="11.25">
      <c r="B285" s="154"/>
      <c r="D285" s="145" t="s">
        <v>200</v>
      </c>
      <c r="E285" s="155" t="s">
        <v>1</v>
      </c>
      <c r="F285" s="156" t="s">
        <v>560</v>
      </c>
      <c r="H285" s="157">
        <v>4.4000000000000004</v>
      </c>
      <c r="I285" s="158"/>
      <c r="L285" s="154"/>
      <c r="M285" s="159"/>
      <c r="T285" s="160"/>
      <c r="AT285" s="155" t="s">
        <v>200</v>
      </c>
      <c r="AU285" s="155" t="s">
        <v>87</v>
      </c>
      <c r="AV285" s="12" t="s">
        <v>87</v>
      </c>
      <c r="AW285" s="12" t="s">
        <v>32</v>
      </c>
      <c r="AX285" s="12" t="s">
        <v>77</v>
      </c>
      <c r="AY285" s="155" t="s">
        <v>133</v>
      </c>
    </row>
    <row r="286" spans="2:51" s="12" customFormat="1" ht="11.25">
      <c r="B286" s="154"/>
      <c r="D286" s="145" t="s">
        <v>200</v>
      </c>
      <c r="E286" s="155" t="s">
        <v>1</v>
      </c>
      <c r="F286" s="156" t="s">
        <v>561</v>
      </c>
      <c r="H286" s="157">
        <v>3.24</v>
      </c>
      <c r="I286" s="158"/>
      <c r="L286" s="154"/>
      <c r="M286" s="159"/>
      <c r="T286" s="160"/>
      <c r="AT286" s="155" t="s">
        <v>200</v>
      </c>
      <c r="AU286" s="155" t="s">
        <v>87</v>
      </c>
      <c r="AV286" s="12" t="s">
        <v>87</v>
      </c>
      <c r="AW286" s="12" t="s">
        <v>32</v>
      </c>
      <c r="AX286" s="12" t="s">
        <v>77</v>
      </c>
      <c r="AY286" s="155" t="s">
        <v>133</v>
      </c>
    </row>
    <row r="287" spans="2:51" s="12" customFormat="1" ht="11.25">
      <c r="B287" s="154"/>
      <c r="D287" s="145" t="s">
        <v>200</v>
      </c>
      <c r="E287" s="155" t="s">
        <v>1</v>
      </c>
      <c r="F287" s="156" t="s">
        <v>562</v>
      </c>
      <c r="H287" s="157">
        <v>1.08</v>
      </c>
      <c r="I287" s="158"/>
      <c r="L287" s="154"/>
      <c r="M287" s="159"/>
      <c r="T287" s="160"/>
      <c r="AT287" s="155" t="s">
        <v>200</v>
      </c>
      <c r="AU287" s="155" t="s">
        <v>87</v>
      </c>
      <c r="AV287" s="12" t="s">
        <v>87</v>
      </c>
      <c r="AW287" s="12" t="s">
        <v>32</v>
      </c>
      <c r="AX287" s="12" t="s">
        <v>77</v>
      </c>
      <c r="AY287" s="155" t="s">
        <v>133</v>
      </c>
    </row>
    <row r="288" spans="2:51" s="12" customFormat="1" ht="11.25">
      <c r="B288" s="154"/>
      <c r="D288" s="145" t="s">
        <v>200</v>
      </c>
      <c r="E288" s="155" t="s">
        <v>1</v>
      </c>
      <c r="F288" s="156" t="s">
        <v>563</v>
      </c>
      <c r="H288" s="157">
        <v>3.24</v>
      </c>
      <c r="I288" s="158"/>
      <c r="L288" s="154"/>
      <c r="M288" s="159"/>
      <c r="T288" s="160"/>
      <c r="AT288" s="155" t="s">
        <v>200</v>
      </c>
      <c r="AU288" s="155" t="s">
        <v>87</v>
      </c>
      <c r="AV288" s="12" t="s">
        <v>87</v>
      </c>
      <c r="AW288" s="12" t="s">
        <v>32</v>
      </c>
      <c r="AX288" s="12" t="s">
        <v>77</v>
      </c>
      <c r="AY288" s="155" t="s">
        <v>133</v>
      </c>
    </row>
    <row r="289" spans="2:65" s="12" customFormat="1" ht="11.25">
      <c r="B289" s="154"/>
      <c r="D289" s="145" t="s">
        <v>200</v>
      </c>
      <c r="E289" s="155" t="s">
        <v>1</v>
      </c>
      <c r="F289" s="156" t="s">
        <v>564</v>
      </c>
      <c r="H289" s="157">
        <v>4.4000000000000004</v>
      </c>
      <c r="I289" s="158"/>
      <c r="L289" s="154"/>
      <c r="M289" s="159"/>
      <c r="T289" s="160"/>
      <c r="AT289" s="155" t="s">
        <v>200</v>
      </c>
      <c r="AU289" s="155" t="s">
        <v>87</v>
      </c>
      <c r="AV289" s="12" t="s">
        <v>87</v>
      </c>
      <c r="AW289" s="12" t="s">
        <v>32</v>
      </c>
      <c r="AX289" s="12" t="s">
        <v>77</v>
      </c>
      <c r="AY289" s="155" t="s">
        <v>133</v>
      </c>
    </row>
    <row r="290" spans="2:65" s="15" customFormat="1" ht="11.25">
      <c r="B290" s="174"/>
      <c r="D290" s="145" t="s">
        <v>200</v>
      </c>
      <c r="E290" s="175" t="s">
        <v>1</v>
      </c>
      <c r="F290" s="176" t="s">
        <v>406</v>
      </c>
      <c r="H290" s="177">
        <v>17.440000000000001</v>
      </c>
      <c r="I290" s="178"/>
      <c r="L290" s="174"/>
      <c r="M290" s="179"/>
      <c r="T290" s="180"/>
      <c r="AT290" s="175" t="s">
        <v>200</v>
      </c>
      <c r="AU290" s="175" t="s">
        <v>87</v>
      </c>
      <c r="AV290" s="15" t="s">
        <v>148</v>
      </c>
      <c r="AW290" s="15" t="s">
        <v>32</v>
      </c>
      <c r="AX290" s="15" t="s">
        <v>77</v>
      </c>
      <c r="AY290" s="175" t="s">
        <v>133</v>
      </c>
    </row>
    <row r="291" spans="2:65" s="13" customFormat="1" ht="11.25">
      <c r="B291" s="161"/>
      <c r="D291" s="145" t="s">
        <v>200</v>
      </c>
      <c r="E291" s="162" t="s">
        <v>1</v>
      </c>
      <c r="F291" s="163" t="s">
        <v>204</v>
      </c>
      <c r="H291" s="164">
        <v>55.8</v>
      </c>
      <c r="I291" s="165"/>
      <c r="L291" s="161"/>
      <c r="M291" s="166"/>
      <c r="T291" s="167"/>
      <c r="AT291" s="162" t="s">
        <v>200</v>
      </c>
      <c r="AU291" s="162" t="s">
        <v>87</v>
      </c>
      <c r="AV291" s="13" t="s">
        <v>152</v>
      </c>
      <c r="AW291" s="13" t="s">
        <v>32</v>
      </c>
      <c r="AX291" s="13" t="s">
        <v>85</v>
      </c>
      <c r="AY291" s="162" t="s">
        <v>133</v>
      </c>
    </row>
    <row r="292" spans="2:65" s="1" customFormat="1" ht="21.75" customHeight="1">
      <c r="B292" s="32"/>
      <c r="C292" s="132" t="s">
        <v>308</v>
      </c>
      <c r="D292" s="132" t="s">
        <v>136</v>
      </c>
      <c r="E292" s="133" t="s">
        <v>565</v>
      </c>
      <c r="F292" s="134" t="s">
        <v>566</v>
      </c>
      <c r="G292" s="135" t="s">
        <v>567</v>
      </c>
      <c r="H292" s="184"/>
      <c r="I292" s="137"/>
      <c r="J292" s="138">
        <f>ROUND(I292*H292,2)</f>
        <v>0</v>
      </c>
      <c r="K292" s="134" t="s">
        <v>198</v>
      </c>
      <c r="L292" s="32"/>
      <c r="M292" s="139" t="s">
        <v>1</v>
      </c>
      <c r="N292" s="140" t="s">
        <v>42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278</v>
      </c>
      <c r="AT292" s="143" t="s">
        <v>136</v>
      </c>
      <c r="AU292" s="143" t="s">
        <v>87</v>
      </c>
      <c r="AY292" s="17" t="s">
        <v>133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7" t="s">
        <v>85</v>
      </c>
      <c r="BK292" s="144">
        <f>ROUND(I292*H292,2)</f>
        <v>0</v>
      </c>
      <c r="BL292" s="17" t="s">
        <v>278</v>
      </c>
      <c r="BM292" s="143" t="s">
        <v>568</v>
      </c>
    </row>
    <row r="293" spans="2:65" s="11" customFormat="1" ht="22.9" customHeight="1">
      <c r="B293" s="120"/>
      <c r="D293" s="121" t="s">
        <v>76</v>
      </c>
      <c r="E293" s="130" t="s">
        <v>350</v>
      </c>
      <c r="F293" s="130" t="s">
        <v>351</v>
      </c>
      <c r="I293" s="123"/>
      <c r="J293" s="131">
        <f>BK293</f>
        <v>0</v>
      </c>
      <c r="L293" s="120"/>
      <c r="M293" s="125"/>
      <c r="P293" s="126">
        <f>SUM(P294:P365)</f>
        <v>0</v>
      </c>
      <c r="R293" s="126">
        <f>SUM(R294:R365)</f>
        <v>2.7931583799999999</v>
      </c>
      <c r="T293" s="127">
        <f>SUM(T294:T365)</f>
        <v>3.0360000000000002E-2</v>
      </c>
      <c r="AR293" s="121" t="s">
        <v>87</v>
      </c>
      <c r="AT293" s="128" t="s">
        <v>76</v>
      </c>
      <c r="AU293" s="128" t="s">
        <v>85</v>
      </c>
      <c r="AY293" s="121" t="s">
        <v>133</v>
      </c>
      <c r="BK293" s="129">
        <f>SUM(BK294:BK365)</f>
        <v>0</v>
      </c>
    </row>
    <row r="294" spans="2:65" s="1" customFormat="1" ht="16.5" customHeight="1">
      <c r="B294" s="32"/>
      <c r="C294" s="132" t="s">
        <v>312</v>
      </c>
      <c r="D294" s="132" t="s">
        <v>136</v>
      </c>
      <c r="E294" s="133" t="s">
        <v>569</v>
      </c>
      <c r="F294" s="134" t="s">
        <v>570</v>
      </c>
      <c r="G294" s="135" t="s">
        <v>197</v>
      </c>
      <c r="H294" s="136">
        <v>32.71</v>
      </c>
      <c r="I294" s="137"/>
      <c r="J294" s="138">
        <f>ROUND(I294*H294,2)</f>
        <v>0</v>
      </c>
      <c r="K294" s="134" t="s">
        <v>1</v>
      </c>
      <c r="L294" s="32"/>
      <c r="M294" s="139" t="s">
        <v>1</v>
      </c>
      <c r="N294" s="140" t="s">
        <v>42</v>
      </c>
      <c r="P294" s="141">
        <f>O294*H294</f>
        <v>0</v>
      </c>
      <c r="Q294" s="141">
        <v>2.614E-2</v>
      </c>
      <c r="R294" s="141">
        <f>Q294*H294</f>
        <v>0.8550394</v>
      </c>
      <c r="S294" s="141">
        <v>0</v>
      </c>
      <c r="T294" s="142">
        <f>S294*H294</f>
        <v>0</v>
      </c>
      <c r="AR294" s="143" t="s">
        <v>278</v>
      </c>
      <c r="AT294" s="143" t="s">
        <v>136</v>
      </c>
      <c r="AU294" s="143" t="s">
        <v>87</v>
      </c>
      <c r="AY294" s="17" t="s">
        <v>133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7" t="s">
        <v>85</v>
      </c>
      <c r="BK294" s="144">
        <f>ROUND(I294*H294,2)</f>
        <v>0</v>
      </c>
      <c r="BL294" s="17" t="s">
        <v>278</v>
      </c>
      <c r="BM294" s="143" t="s">
        <v>571</v>
      </c>
    </row>
    <row r="295" spans="2:65" s="14" customFormat="1" ht="11.25">
      <c r="B295" s="168"/>
      <c r="D295" s="145" t="s">
        <v>200</v>
      </c>
      <c r="E295" s="169" t="s">
        <v>1</v>
      </c>
      <c r="F295" s="170" t="s">
        <v>219</v>
      </c>
      <c r="H295" s="169" t="s">
        <v>1</v>
      </c>
      <c r="I295" s="171"/>
      <c r="L295" s="168"/>
      <c r="M295" s="172"/>
      <c r="T295" s="173"/>
      <c r="AT295" s="169" t="s">
        <v>200</v>
      </c>
      <c r="AU295" s="169" t="s">
        <v>87</v>
      </c>
      <c r="AV295" s="14" t="s">
        <v>85</v>
      </c>
      <c r="AW295" s="14" t="s">
        <v>32</v>
      </c>
      <c r="AX295" s="14" t="s">
        <v>77</v>
      </c>
      <c r="AY295" s="169" t="s">
        <v>133</v>
      </c>
    </row>
    <row r="296" spans="2:65" s="12" customFormat="1" ht="11.25">
      <c r="B296" s="154"/>
      <c r="D296" s="145" t="s">
        <v>200</v>
      </c>
      <c r="E296" s="155" t="s">
        <v>1</v>
      </c>
      <c r="F296" s="156" t="s">
        <v>572</v>
      </c>
      <c r="H296" s="157">
        <v>3.2</v>
      </c>
      <c r="I296" s="158"/>
      <c r="L296" s="154"/>
      <c r="M296" s="159"/>
      <c r="T296" s="160"/>
      <c r="AT296" s="155" t="s">
        <v>200</v>
      </c>
      <c r="AU296" s="155" t="s">
        <v>87</v>
      </c>
      <c r="AV296" s="12" t="s">
        <v>87</v>
      </c>
      <c r="AW296" s="12" t="s">
        <v>32</v>
      </c>
      <c r="AX296" s="12" t="s">
        <v>77</v>
      </c>
      <c r="AY296" s="155" t="s">
        <v>133</v>
      </c>
    </row>
    <row r="297" spans="2:65" s="15" customFormat="1" ht="11.25">
      <c r="B297" s="174"/>
      <c r="D297" s="145" t="s">
        <v>200</v>
      </c>
      <c r="E297" s="175" t="s">
        <v>1</v>
      </c>
      <c r="F297" s="176" t="s">
        <v>406</v>
      </c>
      <c r="H297" s="177">
        <v>3.2</v>
      </c>
      <c r="I297" s="178"/>
      <c r="L297" s="174"/>
      <c r="M297" s="179"/>
      <c r="T297" s="180"/>
      <c r="AT297" s="175" t="s">
        <v>200</v>
      </c>
      <c r="AU297" s="175" t="s">
        <v>87</v>
      </c>
      <c r="AV297" s="15" t="s">
        <v>148</v>
      </c>
      <c r="AW297" s="15" t="s">
        <v>32</v>
      </c>
      <c r="AX297" s="15" t="s">
        <v>77</v>
      </c>
      <c r="AY297" s="175" t="s">
        <v>133</v>
      </c>
    </row>
    <row r="298" spans="2:65" s="14" customFormat="1" ht="11.25">
      <c r="B298" s="168"/>
      <c r="D298" s="145" t="s">
        <v>200</v>
      </c>
      <c r="E298" s="169" t="s">
        <v>1</v>
      </c>
      <c r="F298" s="170" t="s">
        <v>227</v>
      </c>
      <c r="H298" s="169" t="s">
        <v>1</v>
      </c>
      <c r="I298" s="171"/>
      <c r="L298" s="168"/>
      <c r="M298" s="172"/>
      <c r="T298" s="173"/>
      <c r="AT298" s="169" t="s">
        <v>200</v>
      </c>
      <c r="AU298" s="169" t="s">
        <v>87</v>
      </c>
      <c r="AV298" s="14" t="s">
        <v>85</v>
      </c>
      <c r="AW298" s="14" t="s">
        <v>32</v>
      </c>
      <c r="AX298" s="14" t="s">
        <v>77</v>
      </c>
      <c r="AY298" s="169" t="s">
        <v>133</v>
      </c>
    </row>
    <row r="299" spans="2:65" s="12" customFormat="1" ht="11.25">
      <c r="B299" s="154"/>
      <c r="D299" s="145" t="s">
        <v>200</v>
      </c>
      <c r="E299" s="155" t="s">
        <v>1</v>
      </c>
      <c r="F299" s="156" t="s">
        <v>573</v>
      </c>
      <c r="H299" s="157">
        <v>4.32</v>
      </c>
      <c r="I299" s="158"/>
      <c r="L299" s="154"/>
      <c r="M299" s="159"/>
      <c r="T299" s="160"/>
      <c r="AT299" s="155" t="s">
        <v>200</v>
      </c>
      <c r="AU299" s="155" t="s">
        <v>87</v>
      </c>
      <c r="AV299" s="12" t="s">
        <v>87</v>
      </c>
      <c r="AW299" s="12" t="s">
        <v>32</v>
      </c>
      <c r="AX299" s="12" t="s">
        <v>77</v>
      </c>
      <c r="AY299" s="155" t="s">
        <v>133</v>
      </c>
    </row>
    <row r="300" spans="2:65" s="12" customFormat="1" ht="11.25">
      <c r="B300" s="154"/>
      <c r="D300" s="145" t="s">
        <v>200</v>
      </c>
      <c r="E300" s="155" t="s">
        <v>1</v>
      </c>
      <c r="F300" s="156" t="s">
        <v>574</v>
      </c>
      <c r="H300" s="157">
        <v>7.944</v>
      </c>
      <c r="I300" s="158"/>
      <c r="L300" s="154"/>
      <c r="M300" s="159"/>
      <c r="T300" s="160"/>
      <c r="AT300" s="155" t="s">
        <v>200</v>
      </c>
      <c r="AU300" s="155" t="s">
        <v>87</v>
      </c>
      <c r="AV300" s="12" t="s">
        <v>87</v>
      </c>
      <c r="AW300" s="12" t="s">
        <v>32</v>
      </c>
      <c r="AX300" s="12" t="s">
        <v>77</v>
      </c>
      <c r="AY300" s="155" t="s">
        <v>133</v>
      </c>
    </row>
    <row r="301" spans="2:65" s="12" customFormat="1" ht="11.25">
      <c r="B301" s="154"/>
      <c r="D301" s="145" t="s">
        <v>200</v>
      </c>
      <c r="E301" s="155" t="s">
        <v>1</v>
      </c>
      <c r="F301" s="156" t="s">
        <v>575</v>
      </c>
      <c r="H301" s="157">
        <v>4.32</v>
      </c>
      <c r="I301" s="158"/>
      <c r="L301" s="154"/>
      <c r="M301" s="159"/>
      <c r="T301" s="160"/>
      <c r="AT301" s="155" t="s">
        <v>200</v>
      </c>
      <c r="AU301" s="155" t="s">
        <v>87</v>
      </c>
      <c r="AV301" s="12" t="s">
        <v>87</v>
      </c>
      <c r="AW301" s="12" t="s">
        <v>32</v>
      </c>
      <c r="AX301" s="12" t="s">
        <v>77</v>
      </c>
      <c r="AY301" s="155" t="s">
        <v>133</v>
      </c>
    </row>
    <row r="302" spans="2:65" s="15" customFormat="1" ht="11.25">
      <c r="B302" s="174"/>
      <c r="D302" s="145" t="s">
        <v>200</v>
      </c>
      <c r="E302" s="175" t="s">
        <v>1</v>
      </c>
      <c r="F302" s="176" t="s">
        <v>406</v>
      </c>
      <c r="H302" s="177">
        <v>16.584</v>
      </c>
      <c r="I302" s="178"/>
      <c r="L302" s="174"/>
      <c r="M302" s="179"/>
      <c r="T302" s="180"/>
      <c r="AT302" s="175" t="s">
        <v>200</v>
      </c>
      <c r="AU302" s="175" t="s">
        <v>87</v>
      </c>
      <c r="AV302" s="15" t="s">
        <v>148</v>
      </c>
      <c r="AW302" s="15" t="s">
        <v>32</v>
      </c>
      <c r="AX302" s="15" t="s">
        <v>77</v>
      </c>
      <c r="AY302" s="175" t="s">
        <v>133</v>
      </c>
    </row>
    <row r="303" spans="2:65" s="14" customFormat="1" ht="11.25">
      <c r="B303" s="168"/>
      <c r="D303" s="145" t="s">
        <v>200</v>
      </c>
      <c r="E303" s="169" t="s">
        <v>1</v>
      </c>
      <c r="F303" s="170" t="s">
        <v>234</v>
      </c>
      <c r="H303" s="169" t="s">
        <v>1</v>
      </c>
      <c r="I303" s="171"/>
      <c r="L303" s="168"/>
      <c r="M303" s="172"/>
      <c r="T303" s="173"/>
      <c r="AT303" s="169" t="s">
        <v>200</v>
      </c>
      <c r="AU303" s="169" t="s">
        <v>87</v>
      </c>
      <c r="AV303" s="14" t="s">
        <v>85</v>
      </c>
      <c r="AW303" s="14" t="s">
        <v>32</v>
      </c>
      <c r="AX303" s="14" t="s">
        <v>77</v>
      </c>
      <c r="AY303" s="169" t="s">
        <v>133</v>
      </c>
    </row>
    <row r="304" spans="2:65" s="12" customFormat="1" ht="11.25">
      <c r="B304" s="154"/>
      <c r="D304" s="145" t="s">
        <v>200</v>
      </c>
      <c r="E304" s="155" t="s">
        <v>1</v>
      </c>
      <c r="F304" s="156" t="s">
        <v>576</v>
      </c>
      <c r="H304" s="157">
        <v>4.32</v>
      </c>
      <c r="I304" s="158"/>
      <c r="L304" s="154"/>
      <c r="M304" s="159"/>
      <c r="T304" s="160"/>
      <c r="AT304" s="155" t="s">
        <v>200</v>
      </c>
      <c r="AU304" s="155" t="s">
        <v>87</v>
      </c>
      <c r="AV304" s="12" t="s">
        <v>87</v>
      </c>
      <c r="AW304" s="12" t="s">
        <v>32</v>
      </c>
      <c r="AX304" s="12" t="s">
        <v>77</v>
      </c>
      <c r="AY304" s="155" t="s">
        <v>133</v>
      </c>
    </row>
    <row r="305" spans="2:65" s="12" customFormat="1" ht="11.25">
      <c r="B305" s="154"/>
      <c r="D305" s="145" t="s">
        <v>200</v>
      </c>
      <c r="E305" s="155" t="s">
        <v>1</v>
      </c>
      <c r="F305" s="156" t="s">
        <v>577</v>
      </c>
      <c r="H305" s="157">
        <v>3.806</v>
      </c>
      <c r="I305" s="158"/>
      <c r="L305" s="154"/>
      <c r="M305" s="159"/>
      <c r="T305" s="160"/>
      <c r="AT305" s="155" t="s">
        <v>200</v>
      </c>
      <c r="AU305" s="155" t="s">
        <v>87</v>
      </c>
      <c r="AV305" s="12" t="s">
        <v>87</v>
      </c>
      <c r="AW305" s="12" t="s">
        <v>32</v>
      </c>
      <c r="AX305" s="12" t="s">
        <v>77</v>
      </c>
      <c r="AY305" s="155" t="s">
        <v>133</v>
      </c>
    </row>
    <row r="306" spans="2:65" s="12" customFormat="1" ht="11.25">
      <c r="B306" s="154"/>
      <c r="D306" s="145" t="s">
        <v>200</v>
      </c>
      <c r="E306" s="155" t="s">
        <v>1</v>
      </c>
      <c r="F306" s="156" t="s">
        <v>578</v>
      </c>
      <c r="H306" s="157">
        <v>4.8</v>
      </c>
      <c r="I306" s="158"/>
      <c r="L306" s="154"/>
      <c r="M306" s="159"/>
      <c r="T306" s="160"/>
      <c r="AT306" s="155" t="s">
        <v>200</v>
      </c>
      <c r="AU306" s="155" t="s">
        <v>87</v>
      </c>
      <c r="AV306" s="12" t="s">
        <v>87</v>
      </c>
      <c r="AW306" s="12" t="s">
        <v>32</v>
      </c>
      <c r="AX306" s="12" t="s">
        <v>77</v>
      </c>
      <c r="AY306" s="155" t="s">
        <v>133</v>
      </c>
    </row>
    <row r="307" spans="2:65" s="15" customFormat="1" ht="11.25">
      <c r="B307" s="174"/>
      <c r="D307" s="145" t="s">
        <v>200</v>
      </c>
      <c r="E307" s="175" t="s">
        <v>1</v>
      </c>
      <c r="F307" s="176" t="s">
        <v>406</v>
      </c>
      <c r="H307" s="177">
        <v>12.926000000000002</v>
      </c>
      <c r="I307" s="178"/>
      <c r="L307" s="174"/>
      <c r="M307" s="179"/>
      <c r="T307" s="180"/>
      <c r="AT307" s="175" t="s">
        <v>200</v>
      </c>
      <c r="AU307" s="175" t="s">
        <v>87</v>
      </c>
      <c r="AV307" s="15" t="s">
        <v>148</v>
      </c>
      <c r="AW307" s="15" t="s">
        <v>32</v>
      </c>
      <c r="AX307" s="15" t="s">
        <v>77</v>
      </c>
      <c r="AY307" s="175" t="s">
        <v>133</v>
      </c>
    </row>
    <row r="308" spans="2:65" s="13" customFormat="1" ht="11.25">
      <c r="B308" s="161"/>
      <c r="D308" s="145" t="s">
        <v>200</v>
      </c>
      <c r="E308" s="162" t="s">
        <v>1</v>
      </c>
      <c r="F308" s="163" t="s">
        <v>204</v>
      </c>
      <c r="H308" s="164">
        <v>32.71</v>
      </c>
      <c r="I308" s="165"/>
      <c r="L308" s="161"/>
      <c r="M308" s="166"/>
      <c r="T308" s="167"/>
      <c r="AT308" s="162" t="s">
        <v>200</v>
      </c>
      <c r="AU308" s="162" t="s">
        <v>87</v>
      </c>
      <c r="AV308" s="13" t="s">
        <v>152</v>
      </c>
      <c r="AW308" s="13" t="s">
        <v>32</v>
      </c>
      <c r="AX308" s="13" t="s">
        <v>85</v>
      </c>
      <c r="AY308" s="162" t="s">
        <v>133</v>
      </c>
    </row>
    <row r="309" spans="2:65" s="1" customFormat="1" ht="16.5" customHeight="1">
      <c r="B309" s="32"/>
      <c r="C309" s="132" t="s">
        <v>316</v>
      </c>
      <c r="D309" s="132" t="s">
        <v>136</v>
      </c>
      <c r="E309" s="133" t="s">
        <v>579</v>
      </c>
      <c r="F309" s="134" t="s">
        <v>580</v>
      </c>
      <c r="G309" s="135" t="s">
        <v>197</v>
      </c>
      <c r="H309" s="136">
        <v>37.508000000000003</v>
      </c>
      <c r="I309" s="137"/>
      <c r="J309" s="138">
        <f>ROUND(I309*H309,2)</f>
        <v>0</v>
      </c>
      <c r="K309" s="134" t="s">
        <v>1</v>
      </c>
      <c r="L309" s="32"/>
      <c r="M309" s="139" t="s">
        <v>1</v>
      </c>
      <c r="N309" s="140" t="s">
        <v>42</v>
      </c>
      <c r="P309" s="141">
        <f>O309*H309</f>
        <v>0</v>
      </c>
      <c r="Q309" s="141">
        <v>2.614E-2</v>
      </c>
      <c r="R309" s="141">
        <f>Q309*H309</f>
        <v>0.98045912000000002</v>
      </c>
      <c r="S309" s="141">
        <v>0</v>
      </c>
      <c r="T309" s="142">
        <f>S309*H309</f>
        <v>0</v>
      </c>
      <c r="AR309" s="143" t="s">
        <v>278</v>
      </c>
      <c r="AT309" s="143" t="s">
        <v>136</v>
      </c>
      <c r="AU309" s="143" t="s">
        <v>87</v>
      </c>
      <c r="AY309" s="17" t="s">
        <v>133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7" t="s">
        <v>85</v>
      </c>
      <c r="BK309" s="144">
        <f>ROUND(I309*H309,2)</f>
        <v>0</v>
      </c>
      <c r="BL309" s="17" t="s">
        <v>278</v>
      </c>
      <c r="BM309" s="143" t="s">
        <v>581</v>
      </c>
    </row>
    <row r="310" spans="2:65" s="14" customFormat="1" ht="11.25">
      <c r="B310" s="168"/>
      <c r="D310" s="145" t="s">
        <v>200</v>
      </c>
      <c r="E310" s="169" t="s">
        <v>1</v>
      </c>
      <c r="F310" s="170" t="s">
        <v>219</v>
      </c>
      <c r="H310" s="169" t="s">
        <v>1</v>
      </c>
      <c r="I310" s="171"/>
      <c r="L310" s="168"/>
      <c r="M310" s="172"/>
      <c r="T310" s="173"/>
      <c r="AT310" s="169" t="s">
        <v>200</v>
      </c>
      <c r="AU310" s="169" t="s">
        <v>87</v>
      </c>
      <c r="AV310" s="14" t="s">
        <v>85</v>
      </c>
      <c r="AW310" s="14" t="s">
        <v>32</v>
      </c>
      <c r="AX310" s="14" t="s">
        <v>77</v>
      </c>
      <c r="AY310" s="169" t="s">
        <v>133</v>
      </c>
    </row>
    <row r="311" spans="2:65" s="12" customFormat="1" ht="11.25">
      <c r="B311" s="154"/>
      <c r="D311" s="145" t="s">
        <v>200</v>
      </c>
      <c r="E311" s="155" t="s">
        <v>1</v>
      </c>
      <c r="F311" s="156" t="s">
        <v>582</v>
      </c>
      <c r="H311" s="157">
        <v>3.52</v>
      </c>
      <c r="I311" s="158"/>
      <c r="L311" s="154"/>
      <c r="M311" s="159"/>
      <c r="T311" s="160"/>
      <c r="AT311" s="155" t="s">
        <v>200</v>
      </c>
      <c r="AU311" s="155" t="s">
        <v>87</v>
      </c>
      <c r="AV311" s="12" t="s">
        <v>87</v>
      </c>
      <c r="AW311" s="12" t="s">
        <v>32</v>
      </c>
      <c r="AX311" s="12" t="s">
        <v>77</v>
      </c>
      <c r="AY311" s="155" t="s">
        <v>133</v>
      </c>
    </row>
    <row r="312" spans="2:65" s="15" customFormat="1" ht="11.25">
      <c r="B312" s="174"/>
      <c r="D312" s="145" t="s">
        <v>200</v>
      </c>
      <c r="E312" s="175" t="s">
        <v>1</v>
      </c>
      <c r="F312" s="176" t="s">
        <v>406</v>
      </c>
      <c r="H312" s="177">
        <v>3.52</v>
      </c>
      <c r="I312" s="178"/>
      <c r="L312" s="174"/>
      <c r="M312" s="179"/>
      <c r="T312" s="180"/>
      <c r="AT312" s="175" t="s">
        <v>200</v>
      </c>
      <c r="AU312" s="175" t="s">
        <v>87</v>
      </c>
      <c r="AV312" s="15" t="s">
        <v>148</v>
      </c>
      <c r="AW312" s="15" t="s">
        <v>32</v>
      </c>
      <c r="AX312" s="15" t="s">
        <v>77</v>
      </c>
      <c r="AY312" s="175" t="s">
        <v>133</v>
      </c>
    </row>
    <row r="313" spans="2:65" s="14" customFormat="1" ht="11.25">
      <c r="B313" s="168"/>
      <c r="D313" s="145" t="s">
        <v>200</v>
      </c>
      <c r="E313" s="169" t="s">
        <v>1</v>
      </c>
      <c r="F313" s="170" t="s">
        <v>227</v>
      </c>
      <c r="H313" s="169" t="s">
        <v>1</v>
      </c>
      <c r="I313" s="171"/>
      <c r="L313" s="168"/>
      <c r="M313" s="172"/>
      <c r="T313" s="173"/>
      <c r="AT313" s="169" t="s">
        <v>200</v>
      </c>
      <c r="AU313" s="169" t="s">
        <v>87</v>
      </c>
      <c r="AV313" s="14" t="s">
        <v>85</v>
      </c>
      <c r="AW313" s="14" t="s">
        <v>32</v>
      </c>
      <c r="AX313" s="14" t="s">
        <v>77</v>
      </c>
      <c r="AY313" s="169" t="s">
        <v>133</v>
      </c>
    </row>
    <row r="314" spans="2:65" s="12" customFormat="1" ht="11.25">
      <c r="B314" s="154"/>
      <c r="D314" s="145" t="s">
        <v>200</v>
      </c>
      <c r="E314" s="155" t="s">
        <v>1</v>
      </c>
      <c r="F314" s="156" t="s">
        <v>583</v>
      </c>
      <c r="H314" s="157">
        <v>0.96</v>
      </c>
      <c r="I314" s="158"/>
      <c r="L314" s="154"/>
      <c r="M314" s="159"/>
      <c r="T314" s="160"/>
      <c r="AT314" s="155" t="s">
        <v>200</v>
      </c>
      <c r="AU314" s="155" t="s">
        <v>87</v>
      </c>
      <c r="AV314" s="12" t="s">
        <v>87</v>
      </c>
      <c r="AW314" s="12" t="s">
        <v>32</v>
      </c>
      <c r="AX314" s="12" t="s">
        <v>77</v>
      </c>
      <c r="AY314" s="155" t="s">
        <v>133</v>
      </c>
    </row>
    <row r="315" spans="2:65" s="12" customFormat="1" ht="11.25">
      <c r="B315" s="154"/>
      <c r="D315" s="145" t="s">
        <v>200</v>
      </c>
      <c r="E315" s="155" t="s">
        <v>1</v>
      </c>
      <c r="F315" s="156" t="s">
        <v>584</v>
      </c>
      <c r="H315" s="157">
        <v>7.468</v>
      </c>
      <c r="I315" s="158"/>
      <c r="L315" s="154"/>
      <c r="M315" s="159"/>
      <c r="T315" s="160"/>
      <c r="AT315" s="155" t="s">
        <v>200</v>
      </c>
      <c r="AU315" s="155" t="s">
        <v>87</v>
      </c>
      <c r="AV315" s="12" t="s">
        <v>87</v>
      </c>
      <c r="AW315" s="12" t="s">
        <v>32</v>
      </c>
      <c r="AX315" s="12" t="s">
        <v>77</v>
      </c>
      <c r="AY315" s="155" t="s">
        <v>133</v>
      </c>
    </row>
    <row r="316" spans="2:65" s="12" customFormat="1" ht="11.25">
      <c r="B316" s="154"/>
      <c r="D316" s="145" t="s">
        <v>200</v>
      </c>
      <c r="E316" s="155" t="s">
        <v>1</v>
      </c>
      <c r="F316" s="156" t="s">
        <v>585</v>
      </c>
      <c r="H316" s="157">
        <v>11.541</v>
      </c>
      <c r="I316" s="158"/>
      <c r="L316" s="154"/>
      <c r="M316" s="159"/>
      <c r="T316" s="160"/>
      <c r="AT316" s="155" t="s">
        <v>200</v>
      </c>
      <c r="AU316" s="155" t="s">
        <v>87</v>
      </c>
      <c r="AV316" s="12" t="s">
        <v>87</v>
      </c>
      <c r="AW316" s="12" t="s">
        <v>32</v>
      </c>
      <c r="AX316" s="12" t="s">
        <v>77</v>
      </c>
      <c r="AY316" s="155" t="s">
        <v>133</v>
      </c>
    </row>
    <row r="317" spans="2:65" s="15" customFormat="1" ht="11.25">
      <c r="B317" s="174"/>
      <c r="D317" s="145" t="s">
        <v>200</v>
      </c>
      <c r="E317" s="175" t="s">
        <v>1</v>
      </c>
      <c r="F317" s="176" t="s">
        <v>406</v>
      </c>
      <c r="H317" s="177">
        <v>19.969000000000001</v>
      </c>
      <c r="I317" s="178"/>
      <c r="L317" s="174"/>
      <c r="M317" s="179"/>
      <c r="T317" s="180"/>
      <c r="AT317" s="175" t="s">
        <v>200</v>
      </c>
      <c r="AU317" s="175" t="s">
        <v>87</v>
      </c>
      <c r="AV317" s="15" t="s">
        <v>148</v>
      </c>
      <c r="AW317" s="15" t="s">
        <v>32</v>
      </c>
      <c r="AX317" s="15" t="s">
        <v>77</v>
      </c>
      <c r="AY317" s="175" t="s">
        <v>133</v>
      </c>
    </row>
    <row r="318" spans="2:65" s="14" customFormat="1" ht="11.25">
      <c r="B318" s="168"/>
      <c r="D318" s="145" t="s">
        <v>200</v>
      </c>
      <c r="E318" s="169" t="s">
        <v>1</v>
      </c>
      <c r="F318" s="170" t="s">
        <v>234</v>
      </c>
      <c r="H318" s="169" t="s">
        <v>1</v>
      </c>
      <c r="I318" s="171"/>
      <c r="L318" s="168"/>
      <c r="M318" s="172"/>
      <c r="T318" s="173"/>
      <c r="AT318" s="169" t="s">
        <v>200</v>
      </c>
      <c r="AU318" s="169" t="s">
        <v>87</v>
      </c>
      <c r="AV318" s="14" t="s">
        <v>85</v>
      </c>
      <c r="AW318" s="14" t="s">
        <v>32</v>
      </c>
      <c r="AX318" s="14" t="s">
        <v>77</v>
      </c>
      <c r="AY318" s="169" t="s">
        <v>133</v>
      </c>
    </row>
    <row r="319" spans="2:65" s="12" customFormat="1" ht="11.25">
      <c r="B319" s="154"/>
      <c r="D319" s="145" t="s">
        <v>200</v>
      </c>
      <c r="E319" s="155" t="s">
        <v>1</v>
      </c>
      <c r="F319" s="156" t="s">
        <v>586</v>
      </c>
      <c r="H319" s="157">
        <v>0.96</v>
      </c>
      <c r="I319" s="158"/>
      <c r="L319" s="154"/>
      <c r="M319" s="159"/>
      <c r="T319" s="160"/>
      <c r="AT319" s="155" t="s">
        <v>200</v>
      </c>
      <c r="AU319" s="155" t="s">
        <v>87</v>
      </c>
      <c r="AV319" s="12" t="s">
        <v>87</v>
      </c>
      <c r="AW319" s="12" t="s">
        <v>32</v>
      </c>
      <c r="AX319" s="12" t="s">
        <v>77</v>
      </c>
      <c r="AY319" s="155" t="s">
        <v>133</v>
      </c>
    </row>
    <row r="320" spans="2:65" s="12" customFormat="1" ht="11.25">
      <c r="B320" s="154"/>
      <c r="D320" s="145" t="s">
        <v>200</v>
      </c>
      <c r="E320" s="155" t="s">
        <v>1</v>
      </c>
      <c r="F320" s="156" t="s">
        <v>587</v>
      </c>
      <c r="H320" s="157">
        <v>2.16</v>
      </c>
      <c r="I320" s="158"/>
      <c r="L320" s="154"/>
      <c r="M320" s="159"/>
      <c r="T320" s="160"/>
      <c r="AT320" s="155" t="s">
        <v>200</v>
      </c>
      <c r="AU320" s="155" t="s">
        <v>87</v>
      </c>
      <c r="AV320" s="12" t="s">
        <v>87</v>
      </c>
      <c r="AW320" s="12" t="s">
        <v>32</v>
      </c>
      <c r="AX320" s="12" t="s">
        <v>77</v>
      </c>
      <c r="AY320" s="155" t="s">
        <v>133</v>
      </c>
    </row>
    <row r="321" spans="2:65" s="12" customFormat="1" ht="11.25">
      <c r="B321" s="154"/>
      <c r="D321" s="145" t="s">
        <v>200</v>
      </c>
      <c r="E321" s="155" t="s">
        <v>1</v>
      </c>
      <c r="F321" s="156" t="s">
        <v>588</v>
      </c>
      <c r="H321" s="157">
        <v>10.898999999999999</v>
      </c>
      <c r="I321" s="158"/>
      <c r="L321" s="154"/>
      <c r="M321" s="159"/>
      <c r="T321" s="160"/>
      <c r="AT321" s="155" t="s">
        <v>200</v>
      </c>
      <c r="AU321" s="155" t="s">
        <v>87</v>
      </c>
      <c r="AV321" s="12" t="s">
        <v>87</v>
      </c>
      <c r="AW321" s="12" t="s">
        <v>32</v>
      </c>
      <c r="AX321" s="12" t="s">
        <v>77</v>
      </c>
      <c r="AY321" s="155" t="s">
        <v>133</v>
      </c>
    </row>
    <row r="322" spans="2:65" s="15" customFormat="1" ht="11.25">
      <c r="B322" s="174"/>
      <c r="D322" s="145" t="s">
        <v>200</v>
      </c>
      <c r="E322" s="175" t="s">
        <v>1</v>
      </c>
      <c r="F322" s="176" t="s">
        <v>406</v>
      </c>
      <c r="H322" s="177">
        <v>14.018999999999998</v>
      </c>
      <c r="I322" s="178"/>
      <c r="L322" s="174"/>
      <c r="M322" s="179"/>
      <c r="T322" s="180"/>
      <c r="AT322" s="175" t="s">
        <v>200</v>
      </c>
      <c r="AU322" s="175" t="s">
        <v>87</v>
      </c>
      <c r="AV322" s="15" t="s">
        <v>148</v>
      </c>
      <c r="AW322" s="15" t="s">
        <v>32</v>
      </c>
      <c r="AX322" s="15" t="s">
        <v>77</v>
      </c>
      <c r="AY322" s="175" t="s">
        <v>133</v>
      </c>
    </row>
    <row r="323" spans="2:65" s="13" customFormat="1" ht="11.25">
      <c r="B323" s="161"/>
      <c r="D323" s="145" t="s">
        <v>200</v>
      </c>
      <c r="E323" s="162" t="s">
        <v>1</v>
      </c>
      <c r="F323" s="163" t="s">
        <v>204</v>
      </c>
      <c r="H323" s="164">
        <v>37.508000000000003</v>
      </c>
      <c r="I323" s="165"/>
      <c r="L323" s="161"/>
      <c r="M323" s="166"/>
      <c r="T323" s="167"/>
      <c r="AT323" s="162" t="s">
        <v>200</v>
      </c>
      <c r="AU323" s="162" t="s">
        <v>87</v>
      </c>
      <c r="AV323" s="13" t="s">
        <v>152</v>
      </c>
      <c r="AW323" s="13" t="s">
        <v>32</v>
      </c>
      <c r="AX323" s="13" t="s">
        <v>85</v>
      </c>
      <c r="AY323" s="162" t="s">
        <v>133</v>
      </c>
    </row>
    <row r="324" spans="2:65" s="1" customFormat="1" ht="16.5" customHeight="1">
      <c r="B324" s="32"/>
      <c r="C324" s="132" t="s">
        <v>324</v>
      </c>
      <c r="D324" s="132" t="s">
        <v>136</v>
      </c>
      <c r="E324" s="133" t="s">
        <v>589</v>
      </c>
      <c r="F324" s="134" t="s">
        <v>590</v>
      </c>
      <c r="G324" s="135" t="s">
        <v>197</v>
      </c>
      <c r="H324" s="136">
        <v>4.048</v>
      </c>
      <c r="I324" s="137"/>
      <c r="J324" s="138">
        <f>ROUND(I324*H324,2)</f>
        <v>0</v>
      </c>
      <c r="K324" s="134" t="s">
        <v>1</v>
      </c>
      <c r="L324" s="32"/>
      <c r="M324" s="139" t="s">
        <v>1</v>
      </c>
      <c r="N324" s="140" t="s">
        <v>42</v>
      </c>
      <c r="P324" s="141">
        <f>O324*H324</f>
        <v>0</v>
      </c>
      <c r="Q324" s="141">
        <v>2.614E-2</v>
      </c>
      <c r="R324" s="141">
        <f>Q324*H324</f>
        <v>0.10581472</v>
      </c>
      <c r="S324" s="141">
        <v>0</v>
      </c>
      <c r="T324" s="142">
        <f>S324*H324</f>
        <v>0</v>
      </c>
      <c r="AR324" s="143" t="s">
        <v>278</v>
      </c>
      <c r="AT324" s="143" t="s">
        <v>136</v>
      </c>
      <c r="AU324" s="143" t="s">
        <v>87</v>
      </c>
      <c r="AY324" s="17" t="s">
        <v>133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85</v>
      </c>
      <c r="BK324" s="144">
        <f>ROUND(I324*H324,2)</f>
        <v>0</v>
      </c>
      <c r="BL324" s="17" t="s">
        <v>278</v>
      </c>
      <c r="BM324" s="143" t="s">
        <v>591</v>
      </c>
    </row>
    <row r="325" spans="2:65" s="14" customFormat="1" ht="11.25">
      <c r="B325" s="168"/>
      <c r="D325" s="145" t="s">
        <v>200</v>
      </c>
      <c r="E325" s="169" t="s">
        <v>1</v>
      </c>
      <c r="F325" s="170" t="s">
        <v>234</v>
      </c>
      <c r="H325" s="169" t="s">
        <v>1</v>
      </c>
      <c r="I325" s="171"/>
      <c r="L325" s="168"/>
      <c r="M325" s="172"/>
      <c r="T325" s="173"/>
      <c r="AT325" s="169" t="s">
        <v>200</v>
      </c>
      <c r="AU325" s="169" t="s">
        <v>87</v>
      </c>
      <c r="AV325" s="14" t="s">
        <v>85</v>
      </c>
      <c r="AW325" s="14" t="s">
        <v>32</v>
      </c>
      <c r="AX325" s="14" t="s">
        <v>77</v>
      </c>
      <c r="AY325" s="169" t="s">
        <v>133</v>
      </c>
    </row>
    <row r="326" spans="2:65" s="12" customFormat="1" ht="11.25">
      <c r="B326" s="154"/>
      <c r="D326" s="145" t="s">
        <v>200</v>
      </c>
      <c r="E326" s="155" t="s">
        <v>1</v>
      </c>
      <c r="F326" s="156" t="s">
        <v>592</v>
      </c>
      <c r="H326" s="157">
        <v>4.048</v>
      </c>
      <c r="I326" s="158"/>
      <c r="L326" s="154"/>
      <c r="M326" s="159"/>
      <c r="T326" s="160"/>
      <c r="AT326" s="155" t="s">
        <v>200</v>
      </c>
      <c r="AU326" s="155" t="s">
        <v>87</v>
      </c>
      <c r="AV326" s="12" t="s">
        <v>87</v>
      </c>
      <c r="AW326" s="12" t="s">
        <v>32</v>
      </c>
      <c r="AX326" s="12" t="s">
        <v>85</v>
      </c>
      <c r="AY326" s="155" t="s">
        <v>133</v>
      </c>
    </row>
    <row r="327" spans="2:65" s="1" customFormat="1" ht="16.5" customHeight="1">
      <c r="B327" s="32"/>
      <c r="C327" s="132" t="s">
        <v>332</v>
      </c>
      <c r="D327" s="132" t="s">
        <v>136</v>
      </c>
      <c r="E327" s="133" t="s">
        <v>593</v>
      </c>
      <c r="F327" s="134" t="s">
        <v>594</v>
      </c>
      <c r="G327" s="135" t="s">
        <v>197</v>
      </c>
      <c r="H327" s="136">
        <v>1.19</v>
      </c>
      <c r="I327" s="137"/>
      <c r="J327" s="138">
        <f>ROUND(I327*H327,2)</f>
        <v>0</v>
      </c>
      <c r="K327" s="134" t="s">
        <v>1</v>
      </c>
      <c r="L327" s="32"/>
      <c r="M327" s="139" t="s">
        <v>1</v>
      </c>
      <c r="N327" s="140" t="s">
        <v>42</v>
      </c>
      <c r="P327" s="141">
        <f>O327*H327</f>
        <v>0</v>
      </c>
      <c r="Q327" s="141">
        <v>2.614E-2</v>
      </c>
      <c r="R327" s="141">
        <f>Q327*H327</f>
        <v>3.1106599999999998E-2</v>
      </c>
      <c r="S327" s="141">
        <v>0</v>
      </c>
      <c r="T327" s="142">
        <f>S327*H327</f>
        <v>0</v>
      </c>
      <c r="AR327" s="143" t="s">
        <v>278</v>
      </c>
      <c r="AT327" s="143" t="s">
        <v>136</v>
      </c>
      <c r="AU327" s="143" t="s">
        <v>87</v>
      </c>
      <c r="AY327" s="17" t="s">
        <v>133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7" t="s">
        <v>85</v>
      </c>
      <c r="BK327" s="144">
        <f>ROUND(I327*H327,2)</f>
        <v>0</v>
      </c>
      <c r="BL327" s="17" t="s">
        <v>278</v>
      </c>
      <c r="BM327" s="143" t="s">
        <v>595</v>
      </c>
    </row>
    <row r="328" spans="2:65" s="14" customFormat="1" ht="11.25">
      <c r="B328" s="168"/>
      <c r="D328" s="145" t="s">
        <v>200</v>
      </c>
      <c r="E328" s="169" t="s">
        <v>1</v>
      </c>
      <c r="F328" s="170" t="s">
        <v>234</v>
      </c>
      <c r="H328" s="169" t="s">
        <v>1</v>
      </c>
      <c r="I328" s="171"/>
      <c r="L328" s="168"/>
      <c r="M328" s="172"/>
      <c r="T328" s="173"/>
      <c r="AT328" s="169" t="s">
        <v>200</v>
      </c>
      <c r="AU328" s="169" t="s">
        <v>87</v>
      </c>
      <c r="AV328" s="14" t="s">
        <v>85</v>
      </c>
      <c r="AW328" s="14" t="s">
        <v>32</v>
      </c>
      <c r="AX328" s="14" t="s">
        <v>77</v>
      </c>
      <c r="AY328" s="169" t="s">
        <v>133</v>
      </c>
    </row>
    <row r="329" spans="2:65" s="12" customFormat="1" ht="11.25">
      <c r="B329" s="154"/>
      <c r="D329" s="145" t="s">
        <v>200</v>
      </c>
      <c r="E329" s="155" t="s">
        <v>1</v>
      </c>
      <c r="F329" s="156" t="s">
        <v>596</v>
      </c>
      <c r="H329" s="157">
        <v>1.19</v>
      </c>
      <c r="I329" s="158"/>
      <c r="L329" s="154"/>
      <c r="M329" s="159"/>
      <c r="T329" s="160"/>
      <c r="AT329" s="155" t="s">
        <v>200</v>
      </c>
      <c r="AU329" s="155" t="s">
        <v>87</v>
      </c>
      <c r="AV329" s="12" t="s">
        <v>87</v>
      </c>
      <c r="AW329" s="12" t="s">
        <v>32</v>
      </c>
      <c r="AX329" s="12" t="s">
        <v>85</v>
      </c>
      <c r="AY329" s="155" t="s">
        <v>133</v>
      </c>
    </row>
    <row r="330" spans="2:65" s="1" customFormat="1" ht="21.75" customHeight="1">
      <c r="B330" s="32"/>
      <c r="C330" s="132" t="s">
        <v>339</v>
      </c>
      <c r="D330" s="132" t="s">
        <v>136</v>
      </c>
      <c r="E330" s="133" t="s">
        <v>597</v>
      </c>
      <c r="F330" s="134" t="s">
        <v>598</v>
      </c>
      <c r="G330" s="135" t="s">
        <v>197</v>
      </c>
      <c r="H330" s="136">
        <v>3.25</v>
      </c>
      <c r="I330" s="137"/>
      <c r="J330" s="138">
        <f>ROUND(I330*H330,2)</f>
        <v>0</v>
      </c>
      <c r="K330" s="134" t="s">
        <v>1</v>
      </c>
      <c r="L330" s="32"/>
      <c r="M330" s="139" t="s">
        <v>1</v>
      </c>
      <c r="N330" s="140" t="s">
        <v>42</v>
      </c>
      <c r="P330" s="141">
        <f>O330*H330</f>
        <v>0</v>
      </c>
      <c r="Q330" s="141">
        <v>1.2200000000000001E-2</v>
      </c>
      <c r="R330" s="141">
        <f>Q330*H330</f>
        <v>3.9650000000000005E-2</v>
      </c>
      <c r="S330" s="141">
        <v>0</v>
      </c>
      <c r="T330" s="142">
        <f>S330*H330</f>
        <v>0</v>
      </c>
      <c r="AR330" s="143" t="s">
        <v>278</v>
      </c>
      <c r="AT330" s="143" t="s">
        <v>136</v>
      </c>
      <c r="AU330" s="143" t="s">
        <v>87</v>
      </c>
      <c r="AY330" s="17" t="s">
        <v>133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85</v>
      </c>
      <c r="BK330" s="144">
        <f>ROUND(I330*H330,2)</f>
        <v>0</v>
      </c>
      <c r="BL330" s="17" t="s">
        <v>278</v>
      </c>
      <c r="BM330" s="143" t="s">
        <v>599</v>
      </c>
    </row>
    <row r="331" spans="2:65" s="12" customFormat="1" ht="11.25">
      <c r="B331" s="154"/>
      <c r="D331" s="145" t="s">
        <v>200</v>
      </c>
      <c r="E331" s="155" t="s">
        <v>1</v>
      </c>
      <c r="F331" s="156" t="s">
        <v>600</v>
      </c>
      <c r="H331" s="157">
        <v>3.25</v>
      </c>
      <c r="I331" s="158"/>
      <c r="L331" s="154"/>
      <c r="M331" s="159"/>
      <c r="T331" s="160"/>
      <c r="AT331" s="155" t="s">
        <v>200</v>
      </c>
      <c r="AU331" s="155" t="s">
        <v>87</v>
      </c>
      <c r="AV331" s="12" t="s">
        <v>87</v>
      </c>
      <c r="AW331" s="12" t="s">
        <v>32</v>
      </c>
      <c r="AX331" s="12" t="s">
        <v>85</v>
      </c>
      <c r="AY331" s="155" t="s">
        <v>133</v>
      </c>
    </row>
    <row r="332" spans="2:65" s="1" customFormat="1" ht="16.5" customHeight="1">
      <c r="B332" s="32"/>
      <c r="C332" s="132" t="s">
        <v>346</v>
      </c>
      <c r="D332" s="132" t="s">
        <v>136</v>
      </c>
      <c r="E332" s="133" t="s">
        <v>601</v>
      </c>
      <c r="F332" s="134" t="s">
        <v>602</v>
      </c>
      <c r="G332" s="135" t="s">
        <v>197</v>
      </c>
      <c r="H332" s="136">
        <v>35.92</v>
      </c>
      <c r="I332" s="137"/>
      <c r="J332" s="138">
        <f>ROUND(I332*H332,2)</f>
        <v>0</v>
      </c>
      <c r="K332" s="134" t="s">
        <v>198</v>
      </c>
      <c r="L332" s="32"/>
      <c r="M332" s="139" t="s">
        <v>1</v>
      </c>
      <c r="N332" s="140" t="s">
        <v>42</v>
      </c>
      <c r="P332" s="141">
        <f>O332*H332</f>
        <v>0</v>
      </c>
      <c r="Q332" s="141">
        <v>1.1809999999999999E-2</v>
      </c>
      <c r="R332" s="141">
        <f>Q332*H332</f>
        <v>0.42421520000000001</v>
      </c>
      <c r="S332" s="141">
        <v>0</v>
      </c>
      <c r="T332" s="142">
        <f>S332*H332</f>
        <v>0</v>
      </c>
      <c r="AR332" s="143" t="s">
        <v>278</v>
      </c>
      <c r="AT332" s="143" t="s">
        <v>136</v>
      </c>
      <c r="AU332" s="143" t="s">
        <v>87</v>
      </c>
      <c r="AY332" s="17" t="s">
        <v>133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7" t="s">
        <v>85</v>
      </c>
      <c r="BK332" s="144">
        <f>ROUND(I332*H332,2)</f>
        <v>0</v>
      </c>
      <c r="BL332" s="17" t="s">
        <v>278</v>
      </c>
      <c r="BM332" s="143" t="s">
        <v>603</v>
      </c>
    </row>
    <row r="333" spans="2:65" s="14" customFormat="1" ht="11.25">
      <c r="B333" s="168"/>
      <c r="D333" s="145" t="s">
        <v>200</v>
      </c>
      <c r="E333" s="169" t="s">
        <v>1</v>
      </c>
      <c r="F333" s="170" t="s">
        <v>219</v>
      </c>
      <c r="H333" s="169" t="s">
        <v>1</v>
      </c>
      <c r="I333" s="171"/>
      <c r="L333" s="168"/>
      <c r="M333" s="172"/>
      <c r="T333" s="173"/>
      <c r="AT333" s="169" t="s">
        <v>200</v>
      </c>
      <c r="AU333" s="169" t="s">
        <v>87</v>
      </c>
      <c r="AV333" s="14" t="s">
        <v>85</v>
      </c>
      <c r="AW333" s="14" t="s">
        <v>32</v>
      </c>
      <c r="AX333" s="14" t="s">
        <v>77</v>
      </c>
      <c r="AY333" s="169" t="s">
        <v>133</v>
      </c>
    </row>
    <row r="334" spans="2:65" s="12" customFormat="1" ht="11.25">
      <c r="B334" s="154"/>
      <c r="D334" s="145" t="s">
        <v>200</v>
      </c>
      <c r="E334" s="155" t="s">
        <v>1</v>
      </c>
      <c r="F334" s="156" t="s">
        <v>604</v>
      </c>
      <c r="H334" s="157">
        <v>10.9</v>
      </c>
      <c r="I334" s="158"/>
      <c r="L334" s="154"/>
      <c r="M334" s="159"/>
      <c r="T334" s="160"/>
      <c r="AT334" s="155" t="s">
        <v>200</v>
      </c>
      <c r="AU334" s="155" t="s">
        <v>87</v>
      </c>
      <c r="AV334" s="12" t="s">
        <v>87</v>
      </c>
      <c r="AW334" s="12" t="s">
        <v>32</v>
      </c>
      <c r="AX334" s="12" t="s">
        <v>77</v>
      </c>
      <c r="AY334" s="155" t="s">
        <v>133</v>
      </c>
    </row>
    <row r="335" spans="2:65" s="12" customFormat="1" ht="11.25">
      <c r="B335" s="154"/>
      <c r="D335" s="145" t="s">
        <v>200</v>
      </c>
      <c r="E335" s="155" t="s">
        <v>1</v>
      </c>
      <c r="F335" s="156" t="s">
        <v>605</v>
      </c>
      <c r="H335" s="157">
        <v>4.32</v>
      </c>
      <c r="I335" s="158"/>
      <c r="L335" s="154"/>
      <c r="M335" s="159"/>
      <c r="T335" s="160"/>
      <c r="AT335" s="155" t="s">
        <v>200</v>
      </c>
      <c r="AU335" s="155" t="s">
        <v>87</v>
      </c>
      <c r="AV335" s="12" t="s">
        <v>87</v>
      </c>
      <c r="AW335" s="12" t="s">
        <v>32</v>
      </c>
      <c r="AX335" s="12" t="s">
        <v>77</v>
      </c>
      <c r="AY335" s="155" t="s">
        <v>133</v>
      </c>
    </row>
    <row r="336" spans="2:65" s="15" customFormat="1" ht="11.25">
      <c r="B336" s="174"/>
      <c r="D336" s="145" t="s">
        <v>200</v>
      </c>
      <c r="E336" s="175" t="s">
        <v>1</v>
      </c>
      <c r="F336" s="176" t="s">
        <v>406</v>
      </c>
      <c r="H336" s="177">
        <v>15.22</v>
      </c>
      <c r="I336" s="178"/>
      <c r="L336" s="174"/>
      <c r="M336" s="179"/>
      <c r="T336" s="180"/>
      <c r="AT336" s="175" t="s">
        <v>200</v>
      </c>
      <c r="AU336" s="175" t="s">
        <v>87</v>
      </c>
      <c r="AV336" s="15" t="s">
        <v>148</v>
      </c>
      <c r="AW336" s="15" t="s">
        <v>32</v>
      </c>
      <c r="AX336" s="15" t="s">
        <v>77</v>
      </c>
      <c r="AY336" s="175" t="s">
        <v>133</v>
      </c>
    </row>
    <row r="337" spans="2:65" s="14" customFormat="1" ht="11.25">
      <c r="B337" s="168"/>
      <c r="D337" s="145" t="s">
        <v>200</v>
      </c>
      <c r="E337" s="169" t="s">
        <v>1</v>
      </c>
      <c r="F337" s="170" t="s">
        <v>227</v>
      </c>
      <c r="H337" s="169" t="s">
        <v>1</v>
      </c>
      <c r="I337" s="171"/>
      <c r="L337" s="168"/>
      <c r="M337" s="172"/>
      <c r="T337" s="173"/>
      <c r="AT337" s="169" t="s">
        <v>200</v>
      </c>
      <c r="AU337" s="169" t="s">
        <v>87</v>
      </c>
      <c r="AV337" s="14" t="s">
        <v>85</v>
      </c>
      <c r="AW337" s="14" t="s">
        <v>32</v>
      </c>
      <c r="AX337" s="14" t="s">
        <v>77</v>
      </c>
      <c r="AY337" s="169" t="s">
        <v>133</v>
      </c>
    </row>
    <row r="338" spans="2:65" s="12" customFormat="1" ht="11.25">
      <c r="B338" s="154"/>
      <c r="D338" s="145" t="s">
        <v>200</v>
      </c>
      <c r="E338" s="155" t="s">
        <v>1</v>
      </c>
      <c r="F338" s="156" t="s">
        <v>606</v>
      </c>
      <c r="H338" s="157">
        <v>20.7</v>
      </c>
      <c r="I338" s="158"/>
      <c r="L338" s="154"/>
      <c r="M338" s="159"/>
      <c r="T338" s="160"/>
      <c r="AT338" s="155" t="s">
        <v>200</v>
      </c>
      <c r="AU338" s="155" t="s">
        <v>87</v>
      </c>
      <c r="AV338" s="12" t="s">
        <v>87</v>
      </c>
      <c r="AW338" s="12" t="s">
        <v>32</v>
      </c>
      <c r="AX338" s="12" t="s">
        <v>77</v>
      </c>
      <c r="AY338" s="155" t="s">
        <v>133</v>
      </c>
    </row>
    <row r="339" spans="2:65" s="15" customFormat="1" ht="11.25">
      <c r="B339" s="174"/>
      <c r="D339" s="145" t="s">
        <v>200</v>
      </c>
      <c r="E339" s="175" t="s">
        <v>1</v>
      </c>
      <c r="F339" s="176" t="s">
        <v>406</v>
      </c>
      <c r="H339" s="177">
        <v>20.7</v>
      </c>
      <c r="I339" s="178"/>
      <c r="L339" s="174"/>
      <c r="M339" s="179"/>
      <c r="T339" s="180"/>
      <c r="AT339" s="175" t="s">
        <v>200</v>
      </c>
      <c r="AU339" s="175" t="s">
        <v>87</v>
      </c>
      <c r="AV339" s="15" t="s">
        <v>148</v>
      </c>
      <c r="AW339" s="15" t="s">
        <v>32</v>
      </c>
      <c r="AX339" s="15" t="s">
        <v>77</v>
      </c>
      <c r="AY339" s="175" t="s">
        <v>133</v>
      </c>
    </row>
    <row r="340" spans="2:65" s="13" customFormat="1" ht="11.25">
      <c r="B340" s="161"/>
      <c r="D340" s="145" t="s">
        <v>200</v>
      </c>
      <c r="E340" s="162" t="s">
        <v>1</v>
      </c>
      <c r="F340" s="163" t="s">
        <v>204</v>
      </c>
      <c r="H340" s="164">
        <v>35.92</v>
      </c>
      <c r="I340" s="165"/>
      <c r="L340" s="161"/>
      <c r="M340" s="166"/>
      <c r="T340" s="167"/>
      <c r="AT340" s="162" t="s">
        <v>200</v>
      </c>
      <c r="AU340" s="162" t="s">
        <v>87</v>
      </c>
      <c r="AV340" s="13" t="s">
        <v>152</v>
      </c>
      <c r="AW340" s="13" t="s">
        <v>32</v>
      </c>
      <c r="AX340" s="13" t="s">
        <v>85</v>
      </c>
      <c r="AY340" s="162" t="s">
        <v>133</v>
      </c>
    </row>
    <row r="341" spans="2:65" s="1" customFormat="1" ht="16.5" customHeight="1">
      <c r="B341" s="32"/>
      <c r="C341" s="132" t="s">
        <v>352</v>
      </c>
      <c r="D341" s="132" t="s">
        <v>136</v>
      </c>
      <c r="E341" s="133" t="s">
        <v>607</v>
      </c>
      <c r="F341" s="134" t="s">
        <v>608</v>
      </c>
      <c r="G341" s="135" t="s">
        <v>197</v>
      </c>
      <c r="H341" s="136">
        <v>16.7</v>
      </c>
      <c r="I341" s="137"/>
      <c r="J341" s="138">
        <f>ROUND(I341*H341,2)</f>
        <v>0</v>
      </c>
      <c r="K341" s="134" t="s">
        <v>1</v>
      </c>
      <c r="L341" s="32"/>
      <c r="M341" s="139" t="s">
        <v>1</v>
      </c>
      <c r="N341" s="140" t="s">
        <v>42</v>
      </c>
      <c r="P341" s="141">
        <f>O341*H341</f>
        <v>0</v>
      </c>
      <c r="Q341" s="141">
        <v>1.1809999999999999E-2</v>
      </c>
      <c r="R341" s="141">
        <f>Q341*H341</f>
        <v>0.19722699999999999</v>
      </c>
      <c r="S341" s="141">
        <v>0</v>
      </c>
      <c r="T341" s="142">
        <f>S341*H341</f>
        <v>0</v>
      </c>
      <c r="AR341" s="143" t="s">
        <v>278</v>
      </c>
      <c r="AT341" s="143" t="s">
        <v>136</v>
      </c>
      <c r="AU341" s="143" t="s">
        <v>87</v>
      </c>
      <c r="AY341" s="17" t="s">
        <v>133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7" t="s">
        <v>85</v>
      </c>
      <c r="BK341" s="144">
        <f>ROUND(I341*H341,2)</f>
        <v>0</v>
      </c>
      <c r="BL341" s="17" t="s">
        <v>278</v>
      </c>
      <c r="BM341" s="143" t="s">
        <v>609</v>
      </c>
    </row>
    <row r="342" spans="2:65" s="14" customFormat="1" ht="11.25">
      <c r="B342" s="168"/>
      <c r="D342" s="145" t="s">
        <v>200</v>
      </c>
      <c r="E342" s="169" t="s">
        <v>1</v>
      </c>
      <c r="F342" s="170" t="s">
        <v>234</v>
      </c>
      <c r="H342" s="169" t="s">
        <v>1</v>
      </c>
      <c r="I342" s="171"/>
      <c r="L342" s="168"/>
      <c r="M342" s="172"/>
      <c r="T342" s="173"/>
      <c r="AT342" s="169" t="s">
        <v>200</v>
      </c>
      <c r="AU342" s="169" t="s">
        <v>87</v>
      </c>
      <c r="AV342" s="14" t="s">
        <v>85</v>
      </c>
      <c r="AW342" s="14" t="s">
        <v>32</v>
      </c>
      <c r="AX342" s="14" t="s">
        <v>77</v>
      </c>
      <c r="AY342" s="169" t="s">
        <v>133</v>
      </c>
    </row>
    <row r="343" spans="2:65" s="12" customFormat="1" ht="11.25">
      <c r="B343" s="154"/>
      <c r="D343" s="145" t="s">
        <v>200</v>
      </c>
      <c r="E343" s="155" t="s">
        <v>1</v>
      </c>
      <c r="F343" s="156" t="s">
        <v>610</v>
      </c>
      <c r="H343" s="157">
        <v>16.7</v>
      </c>
      <c r="I343" s="158"/>
      <c r="L343" s="154"/>
      <c r="M343" s="159"/>
      <c r="T343" s="160"/>
      <c r="AT343" s="155" t="s">
        <v>200</v>
      </c>
      <c r="AU343" s="155" t="s">
        <v>87</v>
      </c>
      <c r="AV343" s="12" t="s">
        <v>87</v>
      </c>
      <c r="AW343" s="12" t="s">
        <v>32</v>
      </c>
      <c r="AX343" s="12" t="s">
        <v>85</v>
      </c>
      <c r="AY343" s="155" t="s">
        <v>133</v>
      </c>
    </row>
    <row r="344" spans="2:65" s="1" customFormat="1" ht="16.5" customHeight="1">
      <c r="B344" s="32"/>
      <c r="C344" s="132" t="s">
        <v>357</v>
      </c>
      <c r="D344" s="132" t="s">
        <v>136</v>
      </c>
      <c r="E344" s="133" t="s">
        <v>611</v>
      </c>
      <c r="F344" s="134" t="s">
        <v>612</v>
      </c>
      <c r="G344" s="135" t="s">
        <v>197</v>
      </c>
      <c r="H344" s="136">
        <v>9.2739999999999991</v>
      </c>
      <c r="I344" s="137"/>
      <c r="J344" s="138">
        <f>ROUND(I344*H344,2)</f>
        <v>0</v>
      </c>
      <c r="K344" s="134" t="s">
        <v>198</v>
      </c>
      <c r="L344" s="32"/>
      <c r="M344" s="139" t="s">
        <v>1</v>
      </c>
      <c r="N344" s="140" t="s">
        <v>42</v>
      </c>
      <c r="P344" s="141">
        <f>O344*H344</f>
        <v>0</v>
      </c>
      <c r="Q344" s="141">
        <v>4.0999999999999999E-4</v>
      </c>
      <c r="R344" s="141">
        <f>Q344*H344</f>
        <v>3.8023399999999995E-3</v>
      </c>
      <c r="S344" s="141">
        <v>0</v>
      </c>
      <c r="T344" s="142">
        <f>S344*H344</f>
        <v>0</v>
      </c>
      <c r="AR344" s="143" t="s">
        <v>278</v>
      </c>
      <c r="AT344" s="143" t="s">
        <v>136</v>
      </c>
      <c r="AU344" s="143" t="s">
        <v>87</v>
      </c>
      <c r="AY344" s="17" t="s">
        <v>133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7" t="s">
        <v>85</v>
      </c>
      <c r="BK344" s="144">
        <f>ROUND(I344*H344,2)</f>
        <v>0</v>
      </c>
      <c r="BL344" s="17" t="s">
        <v>278</v>
      </c>
      <c r="BM344" s="143" t="s">
        <v>613</v>
      </c>
    </row>
    <row r="345" spans="2:65" s="14" customFormat="1" ht="11.25">
      <c r="B345" s="168"/>
      <c r="D345" s="145" t="s">
        <v>200</v>
      </c>
      <c r="E345" s="169" t="s">
        <v>1</v>
      </c>
      <c r="F345" s="170" t="s">
        <v>219</v>
      </c>
      <c r="H345" s="169" t="s">
        <v>1</v>
      </c>
      <c r="I345" s="171"/>
      <c r="L345" s="168"/>
      <c r="M345" s="172"/>
      <c r="T345" s="173"/>
      <c r="AT345" s="169" t="s">
        <v>200</v>
      </c>
      <c r="AU345" s="169" t="s">
        <v>87</v>
      </c>
      <c r="AV345" s="14" t="s">
        <v>85</v>
      </c>
      <c r="AW345" s="14" t="s">
        <v>32</v>
      </c>
      <c r="AX345" s="14" t="s">
        <v>77</v>
      </c>
      <c r="AY345" s="169" t="s">
        <v>133</v>
      </c>
    </row>
    <row r="346" spans="2:65" s="12" customFormat="1" ht="11.25">
      <c r="B346" s="154"/>
      <c r="D346" s="145" t="s">
        <v>200</v>
      </c>
      <c r="E346" s="155" t="s">
        <v>1</v>
      </c>
      <c r="F346" s="156" t="s">
        <v>361</v>
      </c>
      <c r="H346" s="157">
        <v>7.7539999999999996</v>
      </c>
      <c r="I346" s="158"/>
      <c r="L346" s="154"/>
      <c r="M346" s="159"/>
      <c r="T346" s="160"/>
      <c r="AT346" s="155" t="s">
        <v>200</v>
      </c>
      <c r="AU346" s="155" t="s">
        <v>87</v>
      </c>
      <c r="AV346" s="12" t="s">
        <v>87</v>
      </c>
      <c r="AW346" s="12" t="s">
        <v>32</v>
      </c>
      <c r="AX346" s="12" t="s">
        <v>77</v>
      </c>
      <c r="AY346" s="155" t="s">
        <v>133</v>
      </c>
    </row>
    <row r="347" spans="2:65" s="12" customFormat="1" ht="11.25">
      <c r="B347" s="154"/>
      <c r="D347" s="145" t="s">
        <v>200</v>
      </c>
      <c r="E347" s="155" t="s">
        <v>1</v>
      </c>
      <c r="F347" s="156" t="s">
        <v>362</v>
      </c>
      <c r="H347" s="157">
        <v>0.72</v>
      </c>
      <c r="I347" s="158"/>
      <c r="L347" s="154"/>
      <c r="M347" s="159"/>
      <c r="T347" s="160"/>
      <c r="AT347" s="155" t="s">
        <v>200</v>
      </c>
      <c r="AU347" s="155" t="s">
        <v>87</v>
      </c>
      <c r="AV347" s="12" t="s">
        <v>87</v>
      </c>
      <c r="AW347" s="12" t="s">
        <v>32</v>
      </c>
      <c r="AX347" s="12" t="s">
        <v>77</v>
      </c>
      <c r="AY347" s="155" t="s">
        <v>133</v>
      </c>
    </row>
    <row r="348" spans="2:65" s="15" customFormat="1" ht="11.25">
      <c r="B348" s="174"/>
      <c r="D348" s="145" t="s">
        <v>200</v>
      </c>
      <c r="E348" s="175" t="s">
        <v>1</v>
      </c>
      <c r="F348" s="176" t="s">
        <v>406</v>
      </c>
      <c r="H348" s="177">
        <v>8.4740000000000002</v>
      </c>
      <c r="I348" s="178"/>
      <c r="L348" s="174"/>
      <c r="M348" s="179"/>
      <c r="T348" s="180"/>
      <c r="AT348" s="175" t="s">
        <v>200</v>
      </c>
      <c r="AU348" s="175" t="s">
        <v>87</v>
      </c>
      <c r="AV348" s="15" t="s">
        <v>148</v>
      </c>
      <c r="AW348" s="15" t="s">
        <v>32</v>
      </c>
      <c r="AX348" s="15" t="s">
        <v>77</v>
      </c>
      <c r="AY348" s="175" t="s">
        <v>133</v>
      </c>
    </row>
    <row r="349" spans="2:65" s="14" customFormat="1" ht="11.25">
      <c r="B349" s="168"/>
      <c r="D349" s="145" t="s">
        <v>200</v>
      </c>
      <c r="E349" s="169" t="s">
        <v>1</v>
      </c>
      <c r="F349" s="170" t="s">
        <v>227</v>
      </c>
      <c r="H349" s="169" t="s">
        <v>1</v>
      </c>
      <c r="I349" s="171"/>
      <c r="L349" s="168"/>
      <c r="M349" s="172"/>
      <c r="T349" s="173"/>
      <c r="AT349" s="169" t="s">
        <v>200</v>
      </c>
      <c r="AU349" s="169" t="s">
        <v>87</v>
      </c>
      <c r="AV349" s="14" t="s">
        <v>85</v>
      </c>
      <c r="AW349" s="14" t="s">
        <v>32</v>
      </c>
      <c r="AX349" s="14" t="s">
        <v>77</v>
      </c>
      <c r="AY349" s="169" t="s">
        <v>133</v>
      </c>
    </row>
    <row r="350" spans="2:65" s="12" customFormat="1" ht="11.25">
      <c r="B350" s="154"/>
      <c r="D350" s="145" t="s">
        <v>200</v>
      </c>
      <c r="E350" s="155" t="s">
        <v>1</v>
      </c>
      <c r="F350" s="156" t="s">
        <v>363</v>
      </c>
      <c r="H350" s="157">
        <v>0.4</v>
      </c>
      <c r="I350" s="158"/>
      <c r="L350" s="154"/>
      <c r="M350" s="159"/>
      <c r="T350" s="160"/>
      <c r="AT350" s="155" t="s">
        <v>200</v>
      </c>
      <c r="AU350" s="155" t="s">
        <v>87</v>
      </c>
      <c r="AV350" s="12" t="s">
        <v>87</v>
      </c>
      <c r="AW350" s="12" t="s">
        <v>32</v>
      </c>
      <c r="AX350" s="12" t="s">
        <v>77</v>
      </c>
      <c r="AY350" s="155" t="s">
        <v>133</v>
      </c>
    </row>
    <row r="351" spans="2:65" s="14" customFormat="1" ht="11.25">
      <c r="B351" s="168"/>
      <c r="D351" s="145" t="s">
        <v>200</v>
      </c>
      <c r="E351" s="169" t="s">
        <v>1</v>
      </c>
      <c r="F351" s="170" t="s">
        <v>234</v>
      </c>
      <c r="H351" s="169" t="s">
        <v>1</v>
      </c>
      <c r="I351" s="171"/>
      <c r="L351" s="168"/>
      <c r="M351" s="172"/>
      <c r="T351" s="173"/>
      <c r="AT351" s="169" t="s">
        <v>200</v>
      </c>
      <c r="AU351" s="169" t="s">
        <v>87</v>
      </c>
      <c r="AV351" s="14" t="s">
        <v>85</v>
      </c>
      <c r="AW351" s="14" t="s">
        <v>32</v>
      </c>
      <c r="AX351" s="14" t="s">
        <v>77</v>
      </c>
      <c r="AY351" s="169" t="s">
        <v>133</v>
      </c>
    </row>
    <row r="352" spans="2:65" s="12" customFormat="1" ht="11.25">
      <c r="B352" s="154"/>
      <c r="D352" s="145" t="s">
        <v>200</v>
      </c>
      <c r="E352" s="155" t="s">
        <v>1</v>
      </c>
      <c r="F352" s="156" t="s">
        <v>363</v>
      </c>
      <c r="H352" s="157">
        <v>0.4</v>
      </c>
      <c r="I352" s="158"/>
      <c r="L352" s="154"/>
      <c r="M352" s="159"/>
      <c r="T352" s="160"/>
      <c r="AT352" s="155" t="s">
        <v>200</v>
      </c>
      <c r="AU352" s="155" t="s">
        <v>87</v>
      </c>
      <c r="AV352" s="12" t="s">
        <v>87</v>
      </c>
      <c r="AW352" s="12" t="s">
        <v>32</v>
      </c>
      <c r="AX352" s="12" t="s">
        <v>77</v>
      </c>
      <c r="AY352" s="155" t="s">
        <v>133</v>
      </c>
    </row>
    <row r="353" spans="2:65" s="15" customFormat="1" ht="11.25">
      <c r="B353" s="174"/>
      <c r="D353" s="145" t="s">
        <v>200</v>
      </c>
      <c r="E353" s="175" t="s">
        <v>1</v>
      </c>
      <c r="F353" s="176" t="s">
        <v>406</v>
      </c>
      <c r="H353" s="177">
        <v>0.8</v>
      </c>
      <c r="I353" s="178"/>
      <c r="L353" s="174"/>
      <c r="M353" s="179"/>
      <c r="T353" s="180"/>
      <c r="AT353" s="175" t="s">
        <v>200</v>
      </c>
      <c r="AU353" s="175" t="s">
        <v>87</v>
      </c>
      <c r="AV353" s="15" t="s">
        <v>148</v>
      </c>
      <c r="AW353" s="15" t="s">
        <v>32</v>
      </c>
      <c r="AX353" s="15" t="s">
        <v>77</v>
      </c>
      <c r="AY353" s="175" t="s">
        <v>133</v>
      </c>
    </row>
    <row r="354" spans="2:65" s="13" customFormat="1" ht="11.25">
      <c r="B354" s="161"/>
      <c r="D354" s="145" t="s">
        <v>200</v>
      </c>
      <c r="E354" s="162" t="s">
        <v>1</v>
      </c>
      <c r="F354" s="163" t="s">
        <v>204</v>
      </c>
      <c r="H354" s="164">
        <v>9.2740000000000009</v>
      </c>
      <c r="I354" s="165"/>
      <c r="L354" s="161"/>
      <c r="M354" s="166"/>
      <c r="T354" s="167"/>
      <c r="AT354" s="162" t="s">
        <v>200</v>
      </c>
      <c r="AU354" s="162" t="s">
        <v>87</v>
      </c>
      <c r="AV354" s="13" t="s">
        <v>152</v>
      </c>
      <c r="AW354" s="13" t="s">
        <v>32</v>
      </c>
      <c r="AX354" s="13" t="s">
        <v>85</v>
      </c>
      <c r="AY354" s="162" t="s">
        <v>133</v>
      </c>
    </row>
    <row r="355" spans="2:65" s="1" customFormat="1" ht="16.5" customHeight="1">
      <c r="B355" s="32"/>
      <c r="C355" s="185" t="s">
        <v>366</v>
      </c>
      <c r="D355" s="185" t="s">
        <v>614</v>
      </c>
      <c r="E355" s="186" t="s">
        <v>615</v>
      </c>
      <c r="F355" s="187" t="s">
        <v>616</v>
      </c>
      <c r="G355" s="188" t="s">
        <v>197</v>
      </c>
      <c r="H355" s="189">
        <v>8.8979999999999997</v>
      </c>
      <c r="I355" s="190"/>
      <c r="J355" s="191">
        <f>ROUND(I355*H355,2)</f>
        <v>0</v>
      </c>
      <c r="K355" s="187" t="s">
        <v>198</v>
      </c>
      <c r="L355" s="192"/>
      <c r="M355" s="193" t="s">
        <v>1</v>
      </c>
      <c r="N355" s="194" t="s">
        <v>42</v>
      </c>
      <c r="P355" s="141">
        <f>O355*H355</f>
        <v>0</v>
      </c>
      <c r="Q355" s="141">
        <v>8.9999999999999993E-3</v>
      </c>
      <c r="R355" s="141">
        <f>Q355*H355</f>
        <v>8.0081999999999987E-2</v>
      </c>
      <c r="S355" s="141">
        <v>0</v>
      </c>
      <c r="T355" s="142">
        <f>S355*H355</f>
        <v>0</v>
      </c>
      <c r="AR355" s="143" t="s">
        <v>366</v>
      </c>
      <c r="AT355" s="143" t="s">
        <v>614</v>
      </c>
      <c r="AU355" s="143" t="s">
        <v>87</v>
      </c>
      <c r="AY355" s="17" t="s">
        <v>133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7" t="s">
        <v>85</v>
      </c>
      <c r="BK355" s="144">
        <f>ROUND(I355*H355,2)</f>
        <v>0</v>
      </c>
      <c r="BL355" s="17" t="s">
        <v>278</v>
      </c>
      <c r="BM355" s="143" t="s">
        <v>617</v>
      </c>
    </row>
    <row r="356" spans="2:65" s="12" customFormat="1" ht="11.25">
      <c r="B356" s="154"/>
      <c r="D356" s="145" t="s">
        <v>200</v>
      </c>
      <c r="F356" s="156" t="s">
        <v>618</v>
      </c>
      <c r="H356" s="157">
        <v>8.8979999999999997</v>
      </c>
      <c r="I356" s="158"/>
      <c r="L356" s="154"/>
      <c r="M356" s="159"/>
      <c r="T356" s="160"/>
      <c r="AT356" s="155" t="s">
        <v>200</v>
      </c>
      <c r="AU356" s="155" t="s">
        <v>87</v>
      </c>
      <c r="AV356" s="12" t="s">
        <v>87</v>
      </c>
      <c r="AW356" s="12" t="s">
        <v>4</v>
      </c>
      <c r="AX356" s="12" t="s">
        <v>85</v>
      </c>
      <c r="AY356" s="155" t="s">
        <v>133</v>
      </c>
    </row>
    <row r="357" spans="2:65" s="1" customFormat="1" ht="16.5" customHeight="1">
      <c r="B357" s="32"/>
      <c r="C357" s="185" t="s">
        <v>374</v>
      </c>
      <c r="D357" s="185" t="s">
        <v>614</v>
      </c>
      <c r="E357" s="186" t="s">
        <v>619</v>
      </c>
      <c r="F357" s="187" t="s">
        <v>620</v>
      </c>
      <c r="G357" s="188" t="s">
        <v>197</v>
      </c>
      <c r="H357" s="189">
        <v>0.84</v>
      </c>
      <c r="I357" s="190"/>
      <c r="J357" s="191">
        <f>ROUND(I357*H357,2)</f>
        <v>0</v>
      </c>
      <c r="K357" s="187" t="s">
        <v>198</v>
      </c>
      <c r="L357" s="192"/>
      <c r="M357" s="193" t="s">
        <v>1</v>
      </c>
      <c r="N357" s="194" t="s">
        <v>42</v>
      </c>
      <c r="P357" s="141">
        <f>O357*H357</f>
        <v>0</v>
      </c>
      <c r="Q357" s="141">
        <v>9.2999999999999992E-3</v>
      </c>
      <c r="R357" s="141">
        <f>Q357*H357</f>
        <v>7.8119999999999995E-3</v>
      </c>
      <c r="S357" s="141">
        <v>0</v>
      </c>
      <c r="T357" s="142">
        <f>S357*H357</f>
        <v>0</v>
      </c>
      <c r="AR357" s="143" t="s">
        <v>366</v>
      </c>
      <c r="AT357" s="143" t="s">
        <v>614</v>
      </c>
      <c r="AU357" s="143" t="s">
        <v>87</v>
      </c>
      <c r="AY357" s="17" t="s">
        <v>133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7" t="s">
        <v>85</v>
      </c>
      <c r="BK357" s="144">
        <f>ROUND(I357*H357,2)</f>
        <v>0</v>
      </c>
      <c r="BL357" s="17" t="s">
        <v>278</v>
      </c>
      <c r="BM357" s="143" t="s">
        <v>621</v>
      </c>
    </row>
    <row r="358" spans="2:65" s="12" customFormat="1" ht="11.25">
      <c r="B358" s="154"/>
      <c r="D358" s="145" t="s">
        <v>200</v>
      </c>
      <c r="F358" s="156" t="s">
        <v>622</v>
      </c>
      <c r="H358" s="157">
        <v>0.84</v>
      </c>
      <c r="I358" s="158"/>
      <c r="L358" s="154"/>
      <c r="M358" s="159"/>
      <c r="T358" s="160"/>
      <c r="AT358" s="155" t="s">
        <v>200</v>
      </c>
      <c r="AU358" s="155" t="s">
        <v>87</v>
      </c>
      <c r="AV358" s="12" t="s">
        <v>87</v>
      </c>
      <c r="AW358" s="12" t="s">
        <v>4</v>
      </c>
      <c r="AX358" s="12" t="s">
        <v>85</v>
      </c>
      <c r="AY358" s="155" t="s">
        <v>133</v>
      </c>
    </row>
    <row r="359" spans="2:65" s="1" customFormat="1" ht="16.5" customHeight="1">
      <c r="B359" s="32"/>
      <c r="C359" s="132" t="s">
        <v>434</v>
      </c>
      <c r="D359" s="132" t="s">
        <v>136</v>
      </c>
      <c r="E359" s="133" t="s">
        <v>623</v>
      </c>
      <c r="F359" s="134" t="s">
        <v>624</v>
      </c>
      <c r="G359" s="135" t="s">
        <v>257</v>
      </c>
      <c r="H359" s="136">
        <v>3</v>
      </c>
      <c r="I359" s="137"/>
      <c r="J359" s="138">
        <f>ROUND(I359*H359,2)</f>
        <v>0</v>
      </c>
      <c r="K359" s="134" t="s">
        <v>198</v>
      </c>
      <c r="L359" s="32"/>
      <c r="M359" s="139" t="s">
        <v>1</v>
      </c>
      <c r="N359" s="140" t="s">
        <v>42</v>
      </c>
      <c r="P359" s="141">
        <f>O359*H359</f>
        <v>0</v>
      </c>
      <c r="Q359" s="141">
        <v>1.259E-2</v>
      </c>
      <c r="R359" s="141">
        <f>Q359*H359</f>
        <v>3.7769999999999998E-2</v>
      </c>
      <c r="S359" s="141">
        <v>1.0120000000000001E-2</v>
      </c>
      <c r="T359" s="142">
        <f>S359*H359</f>
        <v>3.0360000000000002E-2</v>
      </c>
      <c r="AR359" s="143" t="s">
        <v>278</v>
      </c>
      <c r="AT359" s="143" t="s">
        <v>136</v>
      </c>
      <c r="AU359" s="143" t="s">
        <v>87</v>
      </c>
      <c r="AY359" s="17" t="s">
        <v>133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7" t="s">
        <v>85</v>
      </c>
      <c r="BK359" s="144">
        <f>ROUND(I359*H359,2)</f>
        <v>0</v>
      </c>
      <c r="BL359" s="17" t="s">
        <v>278</v>
      </c>
      <c r="BM359" s="143" t="s">
        <v>625</v>
      </c>
    </row>
    <row r="360" spans="2:65" s="12" customFormat="1" ht="11.25">
      <c r="B360" s="154"/>
      <c r="D360" s="145" t="s">
        <v>200</v>
      </c>
      <c r="E360" s="155" t="s">
        <v>1</v>
      </c>
      <c r="F360" s="156" t="s">
        <v>626</v>
      </c>
      <c r="H360" s="157">
        <v>2</v>
      </c>
      <c r="I360" s="158"/>
      <c r="L360" s="154"/>
      <c r="M360" s="159"/>
      <c r="T360" s="160"/>
      <c r="AT360" s="155" t="s">
        <v>200</v>
      </c>
      <c r="AU360" s="155" t="s">
        <v>87</v>
      </c>
      <c r="AV360" s="12" t="s">
        <v>87</v>
      </c>
      <c r="AW360" s="12" t="s">
        <v>32</v>
      </c>
      <c r="AX360" s="12" t="s">
        <v>77</v>
      </c>
      <c r="AY360" s="155" t="s">
        <v>133</v>
      </c>
    </row>
    <row r="361" spans="2:65" s="12" customFormat="1" ht="11.25">
      <c r="B361" s="154"/>
      <c r="D361" s="145" t="s">
        <v>200</v>
      </c>
      <c r="E361" s="155" t="s">
        <v>1</v>
      </c>
      <c r="F361" s="156" t="s">
        <v>370</v>
      </c>
      <c r="H361" s="157">
        <v>1</v>
      </c>
      <c r="I361" s="158"/>
      <c r="L361" s="154"/>
      <c r="M361" s="159"/>
      <c r="T361" s="160"/>
      <c r="AT361" s="155" t="s">
        <v>200</v>
      </c>
      <c r="AU361" s="155" t="s">
        <v>87</v>
      </c>
      <c r="AV361" s="12" t="s">
        <v>87</v>
      </c>
      <c r="AW361" s="12" t="s">
        <v>32</v>
      </c>
      <c r="AX361" s="12" t="s">
        <v>77</v>
      </c>
      <c r="AY361" s="155" t="s">
        <v>133</v>
      </c>
    </row>
    <row r="362" spans="2:65" s="13" customFormat="1" ht="11.25">
      <c r="B362" s="161"/>
      <c r="D362" s="145" t="s">
        <v>200</v>
      </c>
      <c r="E362" s="162" t="s">
        <v>1</v>
      </c>
      <c r="F362" s="163" t="s">
        <v>204</v>
      </c>
      <c r="H362" s="164">
        <v>3</v>
      </c>
      <c r="I362" s="165"/>
      <c r="L362" s="161"/>
      <c r="M362" s="166"/>
      <c r="T362" s="167"/>
      <c r="AT362" s="162" t="s">
        <v>200</v>
      </c>
      <c r="AU362" s="162" t="s">
        <v>87</v>
      </c>
      <c r="AV362" s="13" t="s">
        <v>152</v>
      </c>
      <c r="AW362" s="13" t="s">
        <v>32</v>
      </c>
      <c r="AX362" s="13" t="s">
        <v>85</v>
      </c>
      <c r="AY362" s="162" t="s">
        <v>133</v>
      </c>
    </row>
    <row r="363" spans="2:65" s="1" customFormat="1" ht="16.5" customHeight="1">
      <c r="B363" s="32"/>
      <c r="C363" s="132" t="s">
        <v>627</v>
      </c>
      <c r="D363" s="132" t="s">
        <v>136</v>
      </c>
      <c r="E363" s="133" t="s">
        <v>628</v>
      </c>
      <c r="F363" s="134" t="s">
        <v>629</v>
      </c>
      <c r="G363" s="135" t="s">
        <v>211</v>
      </c>
      <c r="H363" s="136">
        <v>6</v>
      </c>
      <c r="I363" s="137"/>
      <c r="J363" s="138">
        <f>ROUND(I363*H363,2)</f>
        <v>0</v>
      </c>
      <c r="K363" s="134" t="s">
        <v>1</v>
      </c>
      <c r="L363" s="32"/>
      <c r="M363" s="139" t="s">
        <v>1</v>
      </c>
      <c r="N363" s="140" t="s">
        <v>42</v>
      </c>
      <c r="P363" s="141">
        <f>O363*H363</f>
        <v>0</v>
      </c>
      <c r="Q363" s="141">
        <v>5.0299999999999997E-3</v>
      </c>
      <c r="R363" s="141">
        <f>Q363*H363</f>
        <v>3.0179999999999998E-2</v>
      </c>
      <c r="S363" s="141">
        <v>0</v>
      </c>
      <c r="T363" s="142">
        <f>S363*H363</f>
        <v>0</v>
      </c>
      <c r="AR363" s="143" t="s">
        <v>278</v>
      </c>
      <c r="AT363" s="143" t="s">
        <v>136</v>
      </c>
      <c r="AU363" s="143" t="s">
        <v>87</v>
      </c>
      <c r="AY363" s="17" t="s">
        <v>133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7" t="s">
        <v>85</v>
      </c>
      <c r="BK363" s="144">
        <f>ROUND(I363*H363,2)</f>
        <v>0</v>
      </c>
      <c r="BL363" s="17" t="s">
        <v>278</v>
      </c>
      <c r="BM363" s="143" t="s">
        <v>630</v>
      </c>
    </row>
    <row r="364" spans="2:65" s="12" customFormat="1" ht="11.25">
      <c r="B364" s="154"/>
      <c r="D364" s="145" t="s">
        <v>200</v>
      </c>
      <c r="E364" s="155" t="s">
        <v>1</v>
      </c>
      <c r="F364" s="156" t="s">
        <v>631</v>
      </c>
      <c r="H364" s="157">
        <v>6</v>
      </c>
      <c r="I364" s="158"/>
      <c r="L364" s="154"/>
      <c r="M364" s="159"/>
      <c r="T364" s="160"/>
      <c r="AT364" s="155" t="s">
        <v>200</v>
      </c>
      <c r="AU364" s="155" t="s">
        <v>87</v>
      </c>
      <c r="AV364" s="12" t="s">
        <v>87</v>
      </c>
      <c r="AW364" s="12" t="s">
        <v>32</v>
      </c>
      <c r="AX364" s="12" t="s">
        <v>85</v>
      </c>
      <c r="AY364" s="155" t="s">
        <v>133</v>
      </c>
    </row>
    <row r="365" spans="2:65" s="1" customFormat="1" ht="16.5" customHeight="1">
      <c r="B365" s="32"/>
      <c r="C365" s="132" t="s">
        <v>632</v>
      </c>
      <c r="D365" s="132" t="s">
        <v>136</v>
      </c>
      <c r="E365" s="133" t="s">
        <v>633</v>
      </c>
      <c r="F365" s="134" t="s">
        <v>634</v>
      </c>
      <c r="G365" s="135" t="s">
        <v>567</v>
      </c>
      <c r="H365" s="184"/>
      <c r="I365" s="137"/>
      <c r="J365" s="138">
        <f>ROUND(I365*H365,2)</f>
        <v>0</v>
      </c>
      <c r="K365" s="134" t="s">
        <v>198</v>
      </c>
      <c r="L365" s="32"/>
      <c r="M365" s="139" t="s">
        <v>1</v>
      </c>
      <c r="N365" s="140" t="s">
        <v>42</v>
      </c>
      <c r="P365" s="141">
        <f>O365*H365</f>
        <v>0</v>
      </c>
      <c r="Q365" s="141">
        <v>0</v>
      </c>
      <c r="R365" s="141">
        <f>Q365*H365</f>
        <v>0</v>
      </c>
      <c r="S365" s="141">
        <v>0</v>
      </c>
      <c r="T365" s="142">
        <f>S365*H365</f>
        <v>0</v>
      </c>
      <c r="AR365" s="143" t="s">
        <v>278</v>
      </c>
      <c r="AT365" s="143" t="s">
        <v>136</v>
      </c>
      <c r="AU365" s="143" t="s">
        <v>87</v>
      </c>
      <c r="AY365" s="17" t="s">
        <v>133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7" t="s">
        <v>85</v>
      </c>
      <c r="BK365" s="144">
        <f>ROUND(I365*H365,2)</f>
        <v>0</v>
      </c>
      <c r="BL365" s="17" t="s">
        <v>278</v>
      </c>
      <c r="BM365" s="143" t="s">
        <v>635</v>
      </c>
    </row>
    <row r="366" spans="2:65" s="11" customFormat="1" ht="22.9" customHeight="1">
      <c r="B366" s="120"/>
      <c r="D366" s="121" t="s">
        <v>76</v>
      </c>
      <c r="E366" s="130" t="s">
        <v>364</v>
      </c>
      <c r="F366" s="130" t="s">
        <v>365</v>
      </c>
      <c r="I366" s="123"/>
      <c r="J366" s="131">
        <f>BK366</f>
        <v>0</v>
      </c>
      <c r="L366" s="120"/>
      <c r="M366" s="125"/>
      <c r="P366" s="126">
        <f>SUM(P367:P398)</f>
        <v>0</v>
      </c>
      <c r="R366" s="126">
        <f>SUM(R367:R398)</f>
        <v>3.2300000000000002E-3</v>
      </c>
      <c r="T366" s="127">
        <f>SUM(T367:T398)</f>
        <v>0</v>
      </c>
      <c r="AR366" s="121" t="s">
        <v>87</v>
      </c>
      <c r="AT366" s="128" t="s">
        <v>76</v>
      </c>
      <c r="AU366" s="128" t="s">
        <v>85</v>
      </c>
      <c r="AY366" s="121" t="s">
        <v>133</v>
      </c>
      <c r="BK366" s="129">
        <f>SUM(BK367:BK398)</f>
        <v>0</v>
      </c>
    </row>
    <row r="367" spans="2:65" s="1" customFormat="1" ht="24.2" customHeight="1">
      <c r="B367" s="32"/>
      <c r="C367" s="132" t="s">
        <v>636</v>
      </c>
      <c r="D367" s="132" t="s">
        <v>136</v>
      </c>
      <c r="E367" s="133" t="s">
        <v>637</v>
      </c>
      <c r="F367" s="134" t="s">
        <v>638</v>
      </c>
      <c r="G367" s="135" t="s">
        <v>257</v>
      </c>
      <c r="H367" s="136">
        <v>1</v>
      </c>
      <c r="I367" s="137"/>
      <c r="J367" s="138">
        <f>ROUND(I367*H367,2)</f>
        <v>0</v>
      </c>
      <c r="K367" s="134" t="s">
        <v>1</v>
      </c>
      <c r="L367" s="32"/>
      <c r="M367" s="139" t="s">
        <v>1</v>
      </c>
      <c r="N367" s="140" t="s">
        <v>42</v>
      </c>
      <c r="P367" s="141">
        <f>O367*H367</f>
        <v>0</v>
      </c>
      <c r="Q367" s="141">
        <v>0</v>
      </c>
      <c r="R367" s="141">
        <f>Q367*H367</f>
        <v>0</v>
      </c>
      <c r="S367" s="141">
        <v>0</v>
      </c>
      <c r="T367" s="142">
        <f>S367*H367</f>
        <v>0</v>
      </c>
      <c r="AR367" s="143" t="s">
        <v>278</v>
      </c>
      <c r="AT367" s="143" t="s">
        <v>136</v>
      </c>
      <c r="AU367" s="143" t="s">
        <v>87</v>
      </c>
      <c r="AY367" s="17" t="s">
        <v>133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7" t="s">
        <v>85</v>
      </c>
      <c r="BK367" s="144">
        <f>ROUND(I367*H367,2)</f>
        <v>0</v>
      </c>
      <c r="BL367" s="17" t="s">
        <v>278</v>
      </c>
      <c r="BM367" s="143" t="s">
        <v>639</v>
      </c>
    </row>
    <row r="368" spans="2:65" s="1" customFormat="1" ht="39">
      <c r="B368" s="32"/>
      <c r="D368" s="145" t="s">
        <v>146</v>
      </c>
      <c r="F368" s="146" t="s">
        <v>640</v>
      </c>
      <c r="I368" s="147"/>
      <c r="L368" s="32"/>
      <c r="M368" s="148"/>
      <c r="T368" s="56"/>
      <c r="AT368" s="17" t="s">
        <v>146</v>
      </c>
      <c r="AU368" s="17" t="s">
        <v>87</v>
      </c>
    </row>
    <row r="369" spans="2:65" s="1" customFormat="1" ht="21.75" customHeight="1">
      <c r="B369" s="32"/>
      <c r="C369" s="132" t="s">
        <v>641</v>
      </c>
      <c r="D369" s="132" t="s">
        <v>136</v>
      </c>
      <c r="E369" s="133" t="s">
        <v>642</v>
      </c>
      <c r="F369" s="134" t="s">
        <v>643</v>
      </c>
      <c r="G369" s="135" t="s">
        <v>257</v>
      </c>
      <c r="H369" s="136">
        <v>1</v>
      </c>
      <c r="I369" s="137"/>
      <c r="J369" s="138">
        <f>ROUND(I369*H369,2)</f>
        <v>0</v>
      </c>
      <c r="K369" s="134" t="s">
        <v>1</v>
      </c>
      <c r="L369" s="32"/>
      <c r="M369" s="139" t="s">
        <v>1</v>
      </c>
      <c r="N369" s="140" t="s">
        <v>42</v>
      </c>
      <c r="P369" s="141">
        <f>O369*H369</f>
        <v>0</v>
      </c>
      <c r="Q369" s="141">
        <v>0</v>
      </c>
      <c r="R369" s="141">
        <f>Q369*H369</f>
        <v>0</v>
      </c>
      <c r="S369" s="141">
        <v>0</v>
      </c>
      <c r="T369" s="142">
        <f>S369*H369</f>
        <v>0</v>
      </c>
      <c r="AR369" s="143" t="s">
        <v>278</v>
      </c>
      <c r="AT369" s="143" t="s">
        <v>136</v>
      </c>
      <c r="AU369" s="143" t="s">
        <v>87</v>
      </c>
      <c r="AY369" s="17" t="s">
        <v>133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7" t="s">
        <v>85</v>
      </c>
      <c r="BK369" s="144">
        <f>ROUND(I369*H369,2)</f>
        <v>0</v>
      </c>
      <c r="BL369" s="17" t="s">
        <v>278</v>
      </c>
      <c r="BM369" s="143" t="s">
        <v>644</v>
      </c>
    </row>
    <row r="370" spans="2:65" s="1" customFormat="1" ht="48.75">
      <c r="B370" s="32"/>
      <c r="D370" s="145" t="s">
        <v>146</v>
      </c>
      <c r="F370" s="146" t="s">
        <v>645</v>
      </c>
      <c r="I370" s="147"/>
      <c r="L370" s="32"/>
      <c r="M370" s="148"/>
      <c r="T370" s="56"/>
      <c r="AT370" s="17" t="s">
        <v>146</v>
      </c>
      <c r="AU370" s="17" t="s">
        <v>87</v>
      </c>
    </row>
    <row r="371" spans="2:65" s="1" customFormat="1" ht="21.75" customHeight="1">
      <c r="B371" s="32"/>
      <c r="C371" s="132" t="s">
        <v>646</v>
      </c>
      <c r="D371" s="132" t="s">
        <v>136</v>
      </c>
      <c r="E371" s="133" t="s">
        <v>647</v>
      </c>
      <c r="F371" s="134" t="s">
        <v>648</v>
      </c>
      <c r="G371" s="135" t="s">
        <v>257</v>
      </c>
      <c r="H371" s="136">
        <v>1</v>
      </c>
      <c r="I371" s="137"/>
      <c r="J371" s="138">
        <f>ROUND(I371*H371,2)</f>
        <v>0</v>
      </c>
      <c r="K371" s="134" t="s">
        <v>1</v>
      </c>
      <c r="L371" s="32"/>
      <c r="M371" s="139" t="s">
        <v>1</v>
      </c>
      <c r="N371" s="140" t="s">
        <v>42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278</v>
      </c>
      <c r="AT371" s="143" t="s">
        <v>136</v>
      </c>
      <c r="AU371" s="143" t="s">
        <v>87</v>
      </c>
      <c r="AY371" s="17" t="s">
        <v>133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7" t="s">
        <v>85</v>
      </c>
      <c r="BK371" s="144">
        <f>ROUND(I371*H371,2)</f>
        <v>0</v>
      </c>
      <c r="BL371" s="17" t="s">
        <v>278</v>
      </c>
      <c r="BM371" s="143" t="s">
        <v>649</v>
      </c>
    </row>
    <row r="372" spans="2:65" s="1" customFormat="1" ht="48.75">
      <c r="B372" s="32"/>
      <c r="D372" s="145" t="s">
        <v>146</v>
      </c>
      <c r="F372" s="146" t="s">
        <v>650</v>
      </c>
      <c r="I372" s="147"/>
      <c r="L372" s="32"/>
      <c r="M372" s="148"/>
      <c r="T372" s="56"/>
      <c r="AT372" s="17" t="s">
        <v>146</v>
      </c>
      <c r="AU372" s="17" t="s">
        <v>87</v>
      </c>
    </row>
    <row r="373" spans="2:65" s="1" customFormat="1" ht="21.75" customHeight="1">
      <c r="B373" s="32"/>
      <c r="C373" s="132" t="s">
        <v>651</v>
      </c>
      <c r="D373" s="132" t="s">
        <v>136</v>
      </c>
      <c r="E373" s="133" t="s">
        <v>652</v>
      </c>
      <c r="F373" s="134" t="s">
        <v>653</v>
      </c>
      <c r="G373" s="135" t="s">
        <v>257</v>
      </c>
      <c r="H373" s="136">
        <v>1</v>
      </c>
      <c r="I373" s="137"/>
      <c r="J373" s="138">
        <f>ROUND(I373*H373,2)</f>
        <v>0</v>
      </c>
      <c r="K373" s="134" t="s">
        <v>1</v>
      </c>
      <c r="L373" s="32"/>
      <c r="M373" s="139" t="s">
        <v>1</v>
      </c>
      <c r="N373" s="140" t="s">
        <v>42</v>
      </c>
      <c r="P373" s="141">
        <f>O373*H373</f>
        <v>0</v>
      </c>
      <c r="Q373" s="141">
        <v>0</v>
      </c>
      <c r="R373" s="141">
        <f>Q373*H373</f>
        <v>0</v>
      </c>
      <c r="S373" s="141">
        <v>0</v>
      </c>
      <c r="T373" s="142">
        <f>S373*H373</f>
        <v>0</v>
      </c>
      <c r="AR373" s="143" t="s">
        <v>278</v>
      </c>
      <c r="AT373" s="143" t="s">
        <v>136</v>
      </c>
      <c r="AU373" s="143" t="s">
        <v>87</v>
      </c>
      <c r="AY373" s="17" t="s">
        <v>133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7" t="s">
        <v>85</v>
      </c>
      <c r="BK373" s="144">
        <f>ROUND(I373*H373,2)</f>
        <v>0</v>
      </c>
      <c r="BL373" s="17" t="s">
        <v>278</v>
      </c>
      <c r="BM373" s="143" t="s">
        <v>654</v>
      </c>
    </row>
    <row r="374" spans="2:65" s="1" customFormat="1" ht="48.75">
      <c r="B374" s="32"/>
      <c r="D374" s="145" t="s">
        <v>146</v>
      </c>
      <c r="F374" s="146" t="s">
        <v>650</v>
      </c>
      <c r="I374" s="147"/>
      <c r="L374" s="32"/>
      <c r="M374" s="148"/>
      <c r="T374" s="56"/>
      <c r="AT374" s="17" t="s">
        <v>146</v>
      </c>
      <c r="AU374" s="17" t="s">
        <v>87</v>
      </c>
    </row>
    <row r="375" spans="2:65" s="1" customFormat="1" ht="21.75" customHeight="1">
      <c r="B375" s="32"/>
      <c r="C375" s="132" t="s">
        <v>655</v>
      </c>
      <c r="D375" s="132" t="s">
        <v>136</v>
      </c>
      <c r="E375" s="133" t="s">
        <v>656</v>
      </c>
      <c r="F375" s="134" t="s">
        <v>657</v>
      </c>
      <c r="G375" s="135" t="s">
        <v>257</v>
      </c>
      <c r="H375" s="136">
        <v>1</v>
      </c>
      <c r="I375" s="137"/>
      <c r="J375" s="138">
        <f>ROUND(I375*H375,2)</f>
        <v>0</v>
      </c>
      <c r="K375" s="134" t="s">
        <v>1</v>
      </c>
      <c r="L375" s="32"/>
      <c r="M375" s="139" t="s">
        <v>1</v>
      </c>
      <c r="N375" s="140" t="s">
        <v>42</v>
      </c>
      <c r="P375" s="141">
        <f>O375*H375</f>
        <v>0</v>
      </c>
      <c r="Q375" s="141">
        <v>0</v>
      </c>
      <c r="R375" s="141">
        <f>Q375*H375</f>
        <v>0</v>
      </c>
      <c r="S375" s="141">
        <v>0</v>
      </c>
      <c r="T375" s="142">
        <f>S375*H375</f>
        <v>0</v>
      </c>
      <c r="AR375" s="143" t="s">
        <v>278</v>
      </c>
      <c r="AT375" s="143" t="s">
        <v>136</v>
      </c>
      <c r="AU375" s="143" t="s">
        <v>87</v>
      </c>
      <c r="AY375" s="17" t="s">
        <v>133</v>
      </c>
      <c r="BE375" s="144">
        <f>IF(N375="základní",J375,0)</f>
        <v>0</v>
      </c>
      <c r="BF375" s="144">
        <f>IF(N375="snížená",J375,0)</f>
        <v>0</v>
      </c>
      <c r="BG375" s="144">
        <f>IF(N375="zákl. přenesená",J375,0)</f>
        <v>0</v>
      </c>
      <c r="BH375" s="144">
        <f>IF(N375="sníž. přenesená",J375,0)</f>
        <v>0</v>
      </c>
      <c r="BI375" s="144">
        <f>IF(N375="nulová",J375,0)</f>
        <v>0</v>
      </c>
      <c r="BJ375" s="17" t="s">
        <v>85</v>
      </c>
      <c r="BK375" s="144">
        <f>ROUND(I375*H375,2)</f>
        <v>0</v>
      </c>
      <c r="BL375" s="17" t="s">
        <v>278</v>
      </c>
      <c r="BM375" s="143" t="s">
        <v>658</v>
      </c>
    </row>
    <row r="376" spans="2:65" s="1" customFormat="1" ht="48.75">
      <c r="B376" s="32"/>
      <c r="D376" s="145" t="s">
        <v>146</v>
      </c>
      <c r="F376" s="146" t="s">
        <v>659</v>
      </c>
      <c r="I376" s="147"/>
      <c r="L376" s="32"/>
      <c r="M376" s="148"/>
      <c r="T376" s="56"/>
      <c r="AT376" s="17" t="s">
        <v>146</v>
      </c>
      <c r="AU376" s="17" t="s">
        <v>87</v>
      </c>
    </row>
    <row r="377" spans="2:65" s="1" customFormat="1" ht="21.75" customHeight="1">
      <c r="B377" s="32"/>
      <c r="C377" s="132" t="s">
        <v>660</v>
      </c>
      <c r="D377" s="132" t="s">
        <v>136</v>
      </c>
      <c r="E377" s="133" t="s">
        <v>661</v>
      </c>
      <c r="F377" s="134" t="s">
        <v>662</v>
      </c>
      <c r="G377" s="135" t="s">
        <v>257</v>
      </c>
      <c r="H377" s="136">
        <v>1</v>
      </c>
      <c r="I377" s="137"/>
      <c r="J377" s="138">
        <f>ROUND(I377*H377,2)</f>
        <v>0</v>
      </c>
      <c r="K377" s="134" t="s">
        <v>1</v>
      </c>
      <c r="L377" s="32"/>
      <c r="M377" s="139" t="s">
        <v>1</v>
      </c>
      <c r="N377" s="140" t="s">
        <v>42</v>
      </c>
      <c r="P377" s="141">
        <f>O377*H377</f>
        <v>0</v>
      </c>
      <c r="Q377" s="141">
        <v>0</v>
      </c>
      <c r="R377" s="141">
        <f>Q377*H377</f>
        <v>0</v>
      </c>
      <c r="S377" s="141">
        <v>0</v>
      </c>
      <c r="T377" s="142">
        <f>S377*H377</f>
        <v>0</v>
      </c>
      <c r="AR377" s="143" t="s">
        <v>278</v>
      </c>
      <c r="AT377" s="143" t="s">
        <v>136</v>
      </c>
      <c r="AU377" s="143" t="s">
        <v>87</v>
      </c>
      <c r="AY377" s="17" t="s">
        <v>133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7" t="s">
        <v>85</v>
      </c>
      <c r="BK377" s="144">
        <f>ROUND(I377*H377,2)</f>
        <v>0</v>
      </c>
      <c r="BL377" s="17" t="s">
        <v>278</v>
      </c>
      <c r="BM377" s="143" t="s">
        <v>663</v>
      </c>
    </row>
    <row r="378" spans="2:65" s="1" customFormat="1" ht="48.75">
      <c r="B378" s="32"/>
      <c r="D378" s="145" t="s">
        <v>146</v>
      </c>
      <c r="F378" s="146" t="s">
        <v>664</v>
      </c>
      <c r="I378" s="147"/>
      <c r="L378" s="32"/>
      <c r="M378" s="148"/>
      <c r="T378" s="56"/>
      <c r="AT378" s="17" t="s">
        <v>146</v>
      </c>
      <c r="AU378" s="17" t="s">
        <v>87</v>
      </c>
    </row>
    <row r="379" spans="2:65" s="1" customFormat="1" ht="21.75" customHeight="1">
      <c r="B379" s="32"/>
      <c r="C379" s="132" t="s">
        <v>665</v>
      </c>
      <c r="D379" s="132" t="s">
        <v>136</v>
      </c>
      <c r="E379" s="133" t="s">
        <v>666</v>
      </c>
      <c r="F379" s="134" t="s">
        <v>667</v>
      </c>
      <c r="G379" s="135" t="s">
        <v>257</v>
      </c>
      <c r="H379" s="136">
        <v>1</v>
      </c>
      <c r="I379" s="137"/>
      <c r="J379" s="138">
        <f>ROUND(I379*H379,2)</f>
        <v>0</v>
      </c>
      <c r="K379" s="134" t="s">
        <v>1</v>
      </c>
      <c r="L379" s="32"/>
      <c r="M379" s="139" t="s">
        <v>1</v>
      </c>
      <c r="N379" s="140" t="s">
        <v>42</v>
      </c>
      <c r="P379" s="141">
        <f>O379*H379</f>
        <v>0</v>
      </c>
      <c r="Q379" s="141">
        <v>0</v>
      </c>
      <c r="R379" s="141">
        <f>Q379*H379</f>
        <v>0</v>
      </c>
      <c r="S379" s="141">
        <v>0</v>
      </c>
      <c r="T379" s="142">
        <f>S379*H379</f>
        <v>0</v>
      </c>
      <c r="AR379" s="143" t="s">
        <v>278</v>
      </c>
      <c r="AT379" s="143" t="s">
        <v>136</v>
      </c>
      <c r="AU379" s="143" t="s">
        <v>87</v>
      </c>
      <c r="AY379" s="17" t="s">
        <v>133</v>
      </c>
      <c r="BE379" s="144">
        <f>IF(N379="základní",J379,0)</f>
        <v>0</v>
      </c>
      <c r="BF379" s="144">
        <f>IF(N379="snížená",J379,0)</f>
        <v>0</v>
      </c>
      <c r="BG379" s="144">
        <f>IF(N379="zákl. přenesená",J379,0)</f>
        <v>0</v>
      </c>
      <c r="BH379" s="144">
        <f>IF(N379="sníž. přenesená",J379,0)</f>
        <v>0</v>
      </c>
      <c r="BI379" s="144">
        <f>IF(N379="nulová",J379,0)</f>
        <v>0</v>
      </c>
      <c r="BJ379" s="17" t="s">
        <v>85</v>
      </c>
      <c r="BK379" s="144">
        <f>ROUND(I379*H379,2)</f>
        <v>0</v>
      </c>
      <c r="BL379" s="17" t="s">
        <v>278</v>
      </c>
      <c r="BM379" s="143" t="s">
        <v>668</v>
      </c>
    </row>
    <row r="380" spans="2:65" s="1" customFormat="1" ht="48.75">
      <c r="B380" s="32"/>
      <c r="D380" s="145" t="s">
        <v>146</v>
      </c>
      <c r="F380" s="146" t="s">
        <v>659</v>
      </c>
      <c r="I380" s="147"/>
      <c r="L380" s="32"/>
      <c r="M380" s="148"/>
      <c r="T380" s="56"/>
      <c r="AT380" s="17" t="s">
        <v>146</v>
      </c>
      <c r="AU380" s="17" t="s">
        <v>87</v>
      </c>
    </row>
    <row r="381" spans="2:65" s="1" customFormat="1" ht="21.75" customHeight="1">
      <c r="B381" s="32"/>
      <c r="C381" s="132" t="s">
        <v>669</v>
      </c>
      <c r="D381" s="132" t="s">
        <v>136</v>
      </c>
      <c r="E381" s="133" t="s">
        <v>670</v>
      </c>
      <c r="F381" s="134" t="s">
        <v>671</v>
      </c>
      <c r="G381" s="135" t="s">
        <v>257</v>
      </c>
      <c r="H381" s="136">
        <v>1</v>
      </c>
      <c r="I381" s="137"/>
      <c r="J381" s="138">
        <f>ROUND(I381*H381,2)</f>
        <v>0</v>
      </c>
      <c r="K381" s="134" t="s">
        <v>1</v>
      </c>
      <c r="L381" s="32"/>
      <c r="M381" s="139" t="s">
        <v>1</v>
      </c>
      <c r="N381" s="140" t="s">
        <v>42</v>
      </c>
      <c r="P381" s="141">
        <f>O381*H381</f>
        <v>0</v>
      </c>
      <c r="Q381" s="141">
        <v>0</v>
      </c>
      <c r="R381" s="141">
        <f>Q381*H381</f>
        <v>0</v>
      </c>
      <c r="S381" s="141">
        <v>0</v>
      </c>
      <c r="T381" s="142">
        <f>S381*H381</f>
        <v>0</v>
      </c>
      <c r="AR381" s="143" t="s">
        <v>278</v>
      </c>
      <c r="AT381" s="143" t="s">
        <v>136</v>
      </c>
      <c r="AU381" s="143" t="s">
        <v>87</v>
      </c>
      <c r="AY381" s="17" t="s">
        <v>133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7" t="s">
        <v>85</v>
      </c>
      <c r="BK381" s="144">
        <f>ROUND(I381*H381,2)</f>
        <v>0</v>
      </c>
      <c r="BL381" s="17" t="s">
        <v>278</v>
      </c>
      <c r="BM381" s="143" t="s">
        <v>672</v>
      </c>
    </row>
    <row r="382" spans="2:65" s="1" customFormat="1" ht="48.75">
      <c r="B382" s="32"/>
      <c r="D382" s="145" t="s">
        <v>146</v>
      </c>
      <c r="F382" s="146" t="s">
        <v>650</v>
      </c>
      <c r="I382" s="147"/>
      <c r="L382" s="32"/>
      <c r="M382" s="148"/>
      <c r="T382" s="56"/>
      <c r="AT382" s="17" t="s">
        <v>146</v>
      </c>
      <c r="AU382" s="17" t="s">
        <v>87</v>
      </c>
    </row>
    <row r="383" spans="2:65" s="1" customFormat="1" ht="21.75" customHeight="1">
      <c r="B383" s="32"/>
      <c r="C383" s="132" t="s">
        <v>673</v>
      </c>
      <c r="D383" s="132" t="s">
        <v>136</v>
      </c>
      <c r="E383" s="133" t="s">
        <v>674</v>
      </c>
      <c r="F383" s="134" t="s">
        <v>675</v>
      </c>
      <c r="G383" s="135" t="s">
        <v>257</v>
      </c>
      <c r="H383" s="136">
        <v>1</v>
      </c>
      <c r="I383" s="137"/>
      <c r="J383" s="138">
        <f>ROUND(I383*H383,2)</f>
        <v>0</v>
      </c>
      <c r="K383" s="134" t="s">
        <v>1</v>
      </c>
      <c r="L383" s="32"/>
      <c r="M383" s="139" t="s">
        <v>1</v>
      </c>
      <c r="N383" s="140" t="s">
        <v>42</v>
      </c>
      <c r="P383" s="141">
        <f>O383*H383</f>
        <v>0</v>
      </c>
      <c r="Q383" s="141">
        <v>0</v>
      </c>
      <c r="R383" s="141">
        <f>Q383*H383</f>
        <v>0</v>
      </c>
      <c r="S383" s="141">
        <v>0</v>
      </c>
      <c r="T383" s="142">
        <f>S383*H383</f>
        <v>0</v>
      </c>
      <c r="AR383" s="143" t="s">
        <v>278</v>
      </c>
      <c r="AT383" s="143" t="s">
        <v>136</v>
      </c>
      <c r="AU383" s="143" t="s">
        <v>87</v>
      </c>
      <c r="AY383" s="17" t="s">
        <v>133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7" t="s">
        <v>85</v>
      </c>
      <c r="BK383" s="144">
        <f>ROUND(I383*H383,2)</f>
        <v>0</v>
      </c>
      <c r="BL383" s="17" t="s">
        <v>278</v>
      </c>
      <c r="BM383" s="143" t="s">
        <v>676</v>
      </c>
    </row>
    <row r="384" spans="2:65" s="1" customFormat="1" ht="48.75">
      <c r="B384" s="32"/>
      <c r="D384" s="145" t="s">
        <v>146</v>
      </c>
      <c r="F384" s="146" t="s">
        <v>650</v>
      </c>
      <c r="I384" s="147"/>
      <c r="L384" s="32"/>
      <c r="M384" s="148"/>
      <c r="T384" s="56"/>
      <c r="AT384" s="17" t="s">
        <v>146</v>
      </c>
      <c r="AU384" s="17" t="s">
        <v>87</v>
      </c>
    </row>
    <row r="385" spans="2:65" s="1" customFormat="1" ht="24.2" customHeight="1">
      <c r="B385" s="32"/>
      <c r="C385" s="132" t="s">
        <v>677</v>
      </c>
      <c r="D385" s="132" t="s">
        <v>136</v>
      </c>
      <c r="E385" s="133" t="s">
        <v>678</v>
      </c>
      <c r="F385" s="134" t="s">
        <v>679</v>
      </c>
      <c r="G385" s="135" t="s">
        <v>257</v>
      </c>
      <c r="H385" s="136">
        <v>1</v>
      </c>
      <c r="I385" s="137"/>
      <c r="J385" s="138">
        <f>ROUND(I385*H385,2)</f>
        <v>0</v>
      </c>
      <c r="K385" s="134" t="s">
        <v>1</v>
      </c>
      <c r="L385" s="32"/>
      <c r="M385" s="139" t="s">
        <v>1</v>
      </c>
      <c r="N385" s="140" t="s">
        <v>42</v>
      </c>
      <c r="P385" s="141">
        <f>O385*H385</f>
        <v>0</v>
      </c>
      <c r="Q385" s="141">
        <v>0</v>
      </c>
      <c r="R385" s="141">
        <f>Q385*H385</f>
        <v>0</v>
      </c>
      <c r="S385" s="141">
        <v>0</v>
      </c>
      <c r="T385" s="142">
        <f>S385*H385</f>
        <v>0</v>
      </c>
      <c r="AR385" s="143" t="s">
        <v>278</v>
      </c>
      <c r="AT385" s="143" t="s">
        <v>136</v>
      </c>
      <c r="AU385" s="143" t="s">
        <v>87</v>
      </c>
      <c r="AY385" s="17" t="s">
        <v>133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7" t="s">
        <v>85</v>
      </c>
      <c r="BK385" s="144">
        <f>ROUND(I385*H385,2)</f>
        <v>0</v>
      </c>
      <c r="BL385" s="17" t="s">
        <v>278</v>
      </c>
      <c r="BM385" s="143" t="s">
        <v>680</v>
      </c>
    </row>
    <row r="386" spans="2:65" s="1" customFormat="1" ht="48.75">
      <c r="B386" s="32"/>
      <c r="D386" s="145" t="s">
        <v>146</v>
      </c>
      <c r="F386" s="146" t="s">
        <v>681</v>
      </c>
      <c r="I386" s="147"/>
      <c r="L386" s="32"/>
      <c r="M386" s="148"/>
      <c r="T386" s="56"/>
      <c r="AT386" s="17" t="s">
        <v>146</v>
      </c>
      <c r="AU386" s="17" t="s">
        <v>87</v>
      </c>
    </row>
    <row r="387" spans="2:65" s="1" customFormat="1" ht="24.2" customHeight="1">
      <c r="B387" s="32"/>
      <c r="C387" s="132" t="s">
        <v>682</v>
      </c>
      <c r="D387" s="132" t="s">
        <v>136</v>
      </c>
      <c r="E387" s="133" t="s">
        <v>683</v>
      </c>
      <c r="F387" s="134" t="s">
        <v>684</v>
      </c>
      <c r="G387" s="135" t="s">
        <v>257</v>
      </c>
      <c r="H387" s="136">
        <v>1</v>
      </c>
      <c r="I387" s="137"/>
      <c r="J387" s="138">
        <f>ROUND(I387*H387,2)</f>
        <v>0</v>
      </c>
      <c r="K387" s="134" t="s">
        <v>1</v>
      </c>
      <c r="L387" s="32"/>
      <c r="M387" s="139" t="s">
        <v>1</v>
      </c>
      <c r="N387" s="140" t="s">
        <v>42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278</v>
      </c>
      <c r="AT387" s="143" t="s">
        <v>136</v>
      </c>
      <c r="AU387" s="143" t="s">
        <v>87</v>
      </c>
      <c r="AY387" s="17" t="s">
        <v>133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85</v>
      </c>
      <c r="BK387" s="144">
        <f>ROUND(I387*H387,2)</f>
        <v>0</v>
      </c>
      <c r="BL387" s="17" t="s">
        <v>278</v>
      </c>
      <c r="BM387" s="143" t="s">
        <v>685</v>
      </c>
    </row>
    <row r="388" spans="2:65" s="1" customFormat="1" ht="48.75">
      <c r="B388" s="32"/>
      <c r="D388" s="145" t="s">
        <v>146</v>
      </c>
      <c r="F388" s="146" t="s">
        <v>681</v>
      </c>
      <c r="I388" s="147"/>
      <c r="L388" s="32"/>
      <c r="M388" s="148"/>
      <c r="T388" s="56"/>
      <c r="AT388" s="17" t="s">
        <v>146</v>
      </c>
      <c r="AU388" s="17" t="s">
        <v>87</v>
      </c>
    </row>
    <row r="389" spans="2:65" s="1" customFormat="1" ht="24.2" customHeight="1">
      <c r="B389" s="32"/>
      <c r="C389" s="132" t="s">
        <v>686</v>
      </c>
      <c r="D389" s="132" t="s">
        <v>136</v>
      </c>
      <c r="E389" s="133" t="s">
        <v>687</v>
      </c>
      <c r="F389" s="134" t="s">
        <v>688</v>
      </c>
      <c r="G389" s="135" t="s">
        <v>257</v>
      </c>
      <c r="H389" s="136">
        <v>1</v>
      </c>
      <c r="I389" s="137"/>
      <c r="J389" s="138">
        <f>ROUND(I389*H389,2)</f>
        <v>0</v>
      </c>
      <c r="K389" s="134" t="s">
        <v>1</v>
      </c>
      <c r="L389" s="32"/>
      <c r="M389" s="139" t="s">
        <v>1</v>
      </c>
      <c r="N389" s="140" t="s">
        <v>42</v>
      </c>
      <c r="P389" s="141">
        <f>O389*H389</f>
        <v>0</v>
      </c>
      <c r="Q389" s="141">
        <v>0</v>
      </c>
      <c r="R389" s="141">
        <f>Q389*H389</f>
        <v>0</v>
      </c>
      <c r="S389" s="141">
        <v>0</v>
      </c>
      <c r="T389" s="142">
        <f>S389*H389</f>
        <v>0</v>
      </c>
      <c r="AR389" s="143" t="s">
        <v>278</v>
      </c>
      <c r="AT389" s="143" t="s">
        <v>136</v>
      </c>
      <c r="AU389" s="143" t="s">
        <v>87</v>
      </c>
      <c r="AY389" s="17" t="s">
        <v>133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7" t="s">
        <v>85</v>
      </c>
      <c r="BK389" s="144">
        <f>ROUND(I389*H389,2)</f>
        <v>0</v>
      </c>
      <c r="BL389" s="17" t="s">
        <v>278</v>
      </c>
      <c r="BM389" s="143" t="s">
        <v>689</v>
      </c>
    </row>
    <row r="390" spans="2:65" s="1" customFormat="1" ht="48.75">
      <c r="B390" s="32"/>
      <c r="D390" s="145" t="s">
        <v>146</v>
      </c>
      <c r="F390" s="146" t="s">
        <v>681</v>
      </c>
      <c r="I390" s="147"/>
      <c r="L390" s="32"/>
      <c r="M390" s="148"/>
      <c r="T390" s="56"/>
      <c r="AT390" s="17" t="s">
        <v>146</v>
      </c>
      <c r="AU390" s="17" t="s">
        <v>87</v>
      </c>
    </row>
    <row r="391" spans="2:65" s="1" customFormat="1" ht="24.2" customHeight="1">
      <c r="B391" s="32"/>
      <c r="C391" s="132" t="s">
        <v>690</v>
      </c>
      <c r="D391" s="132" t="s">
        <v>136</v>
      </c>
      <c r="E391" s="133" t="s">
        <v>691</v>
      </c>
      <c r="F391" s="134" t="s">
        <v>692</v>
      </c>
      <c r="G391" s="135" t="s">
        <v>257</v>
      </c>
      <c r="H391" s="136">
        <v>1</v>
      </c>
      <c r="I391" s="137"/>
      <c r="J391" s="138">
        <f>ROUND(I391*H391,2)</f>
        <v>0</v>
      </c>
      <c r="K391" s="134" t="s">
        <v>1</v>
      </c>
      <c r="L391" s="32"/>
      <c r="M391" s="139" t="s">
        <v>1</v>
      </c>
      <c r="N391" s="140" t="s">
        <v>42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278</v>
      </c>
      <c r="AT391" s="143" t="s">
        <v>136</v>
      </c>
      <c r="AU391" s="143" t="s">
        <v>87</v>
      </c>
      <c r="AY391" s="17" t="s">
        <v>133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7" t="s">
        <v>85</v>
      </c>
      <c r="BK391" s="144">
        <f>ROUND(I391*H391,2)</f>
        <v>0</v>
      </c>
      <c r="BL391" s="17" t="s">
        <v>278</v>
      </c>
      <c r="BM391" s="143" t="s">
        <v>693</v>
      </c>
    </row>
    <row r="392" spans="2:65" s="1" customFormat="1" ht="48.75">
      <c r="B392" s="32"/>
      <c r="D392" s="145" t="s">
        <v>146</v>
      </c>
      <c r="F392" s="146" t="s">
        <v>681</v>
      </c>
      <c r="I392" s="147"/>
      <c r="L392" s="32"/>
      <c r="M392" s="148"/>
      <c r="T392" s="56"/>
      <c r="AT392" s="17" t="s">
        <v>146</v>
      </c>
      <c r="AU392" s="17" t="s">
        <v>87</v>
      </c>
    </row>
    <row r="393" spans="2:65" s="1" customFormat="1" ht="16.5" customHeight="1">
      <c r="B393" s="32"/>
      <c r="C393" s="132" t="s">
        <v>694</v>
      </c>
      <c r="D393" s="132" t="s">
        <v>136</v>
      </c>
      <c r="E393" s="133" t="s">
        <v>695</v>
      </c>
      <c r="F393" s="134" t="s">
        <v>696</v>
      </c>
      <c r="G393" s="135" t="s">
        <v>257</v>
      </c>
      <c r="H393" s="136">
        <v>8</v>
      </c>
      <c r="I393" s="137"/>
      <c r="J393" s="138">
        <f>ROUND(I393*H393,2)</f>
        <v>0</v>
      </c>
      <c r="K393" s="134" t="s">
        <v>1</v>
      </c>
      <c r="L393" s="32"/>
      <c r="M393" s="139" t="s">
        <v>1</v>
      </c>
      <c r="N393" s="140" t="s">
        <v>42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278</v>
      </c>
      <c r="AT393" s="143" t="s">
        <v>136</v>
      </c>
      <c r="AU393" s="143" t="s">
        <v>87</v>
      </c>
      <c r="AY393" s="17" t="s">
        <v>133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7" t="s">
        <v>85</v>
      </c>
      <c r="BK393" s="144">
        <f>ROUND(I393*H393,2)</f>
        <v>0</v>
      </c>
      <c r="BL393" s="17" t="s">
        <v>278</v>
      </c>
      <c r="BM393" s="143" t="s">
        <v>697</v>
      </c>
    </row>
    <row r="394" spans="2:65" s="1" customFormat="1" ht="29.25">
      <c r="B394" s="32"/>
      <c r="D394" s="145" t="s">
        <v>146</v>
      </c>
      <c r="F394" s="146" t="s">
        <v>698</v>
      </c>
      <c r="I394" s="147"/>
      <c r="L394" s="32"/>
      <c r="M394" s="148"/>
      <c r="T394" s="56"/>
      <c r="AT394" s="17" t="s">
        <v>146</v>
      </c>
      <c r="AU394" s="17" t="s">
        <v>87</v>
      </c>
    </row>
    <row r="395" spans="2:65" s="1" customFormat="1" ht="16.5" customHeight="1">
      <c r="B395" s="32"/>
      <c r="C395" s="132" t="s">
        <v>699</v>
      </c>
      <c r="D395" s="132" t="s">
        <v>136</v>
      </c>
      <c r="E395" s="133" t="s">
        <v>700</v>
      </c>
      <c r="F395" s="134" t="s">
        <v>701</v>
      </c>
      <c r="G395" s="135" t="s">
        <v>257</v>
      </c>
      <c r="H395" s="136">
        <v>3</v>
      </c>
      <c r="I395" s="137"/>
      <c r="J395" s="138">
        <f>ROUND(I395*H395,2)</f>
        <v>0</v>
      </c>
      <c r="K395" s="134" t="s">
        <v>198</v>
      </c>
      <c r="L395" s="32"/>
      <c r="M395" s="139" t="s">
        <v>1</v>
      </c>
      <c r="N395" s="140" t="s">
        <v>42</v>
      </c>
      <c r="P395" s="141">
        <f>O395*H395</f>
        <v>0</v>
      </c>
      <c r="Q395" s="141">
        <v>0</v>
      </c>
      <c r="R395" s="141">
        <f>Q395*H395</f>
        <v>0</v>
      </c>
      <c r="S395" s="141">
        <v>0</v>
      </c>
      <c r="T395" s="142">
        <f>S395*H395</f>
        <v>0</v>
      </c>
      <c r="AR395" s="143" t="s">
        <v>278</v>
      </c>
      <c r="AT395" s="143" t="s">
        <v>136</v>
      </c>
      <c r="AU395" s="143" t="s">
        <v>87</v>
      </c>
      <c r="AY395" s="17" t="s">
        <v>133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7" t="s">
        <v>85</v>
      </c>
      <c r="BK395" s="144">
        <f>ROUND(I395*H395,2)</f>
        <v>0</v>
      </c>
      <c r="BL395" s="17" t="s">
        <v>278</v>
      </c>
      <c r="BM395" s="143" t="s">
        <v>702</v>
      </c>
    </row>
    <row r="396" spans="2:65" s="1" customFormat="1" ht="16.5" customHeight="1">
      <c r="B396" s="32"/>
      <c r="C396" s="185" t="s">
        <v>703</v>
      </c>
      <c r="D396" s="185" t="s">
        <v>614</v>
      </c>
      <c r="E396" s="186" t="s">
        <v>704</v>
      </c>
      <c r="F396" s="187" t="s">
        <v>705</v>
      </c>
      <c r="G396" s="188" t="s">
        <v>257</v>
      </c>
      <c r="H396" s="189">
        <v>2</v>
      </c>
      <c r="I396" s="190"/>
      <c r="J396" s="191">
        <f>ROUND(I396*H396,2)</f>
        <v>0</v>
      </c>
      <c r="K396" s="187" t="s">
        <v>198</v>
      </c>
      <c r="L396" s="192"/>
      <c r="M396" s="193" t="s">
        <v>1</v>
      </c>
      <c r="N396" s="194" t="s">
        <v>42</v>
      </c>
      <c r="P396" s="141">
        <f>O396*H396</f>
        <v>0</v>
      </c>
      <c r="Q396" s="141">
        <v>9.2000000000000003E-4</v>
      </c>
      <c r="R396" s="141">
        <f>Q396*H396</f>
        <v>1.8400000000000001E-3</v>
      </c>
      <c r="S396" s="141">
        <v>0</v>
      </c>
      <c r="T396" s="142">
        <f>S396*H396</f>
        <v>0</v>
      </c>
      <c r="AR396" s="143" t="s">
        <v>366</v>
      </c>
      <c r="AT396" s="143" t="s">
        <v>614</v>
      </c>
      <c r="AU396" s="143" t="s">
        <v>87</v>
      </c>
      <c r="AY396" s="17" t="s">
        <v>133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7" t="s">
        <v>85</v>
      </c>
      <c r="BK396" s="144">
        <f>ROUND(I396*H396,2)</f>
        <v>0</v>
      </c>
      <c r="BL396" s="17" t="s">
        <v>278</v>
      </c>
      <c r="BM396" s="143" t="s">
        <v>706</v>
      </c>
    </row>
    <row r="397" spans="2:65" s="1" customFormat="1" ht="16.5" customHeight="1">
      <c r="B397" s="32"/>
      <c r="C397" s="185" t="s">
        <v>707</v>
      </c>
      <c r="D397" s="185" t="s">
        <v>614</v>
      </c>
      <c r="E397" s="186" t="s">
        <v>708</v>
      </c>
      <c r="F397" s="187" t="s">
        <v>709</v>
      </c>
      <c r="G397" s="188" t="s">
        <v>257</v>
      </c>
      <c r="H397" s="189">
        <v>1</v>
      </c>
      <c r="I397" s="190"/>
      <c r="J397" s="191">
        <f>ROUND(I397*H397,2)</f>
        <v>0</v>
      </c>
      <c r="K397" s="187" t="s">
        <v>198</v>
      </c>
      <c r="L397" s="192"/>
      <c r="M397" s="193" t="s">
        <v>1</v>
      </c>
      <c r="N397" s="194" t="s">
        <v>42</v>
      </c>
      <c r="P397" s="141">
        <f>O397*H397</f>
        <v>0</v>
      </c>
      <c r="Q397" s="141">
        <v>1.39E-3</v>
      </c>
      <c r="R397" s="141">
        <f>Q397*H397</f>
        <v>1.39E-3</v>
      </c>
      <c r="S397" s="141">
        <v>0</v>
      </c>
      <c r="T397" s="142">
        <f>S397*H397</f>
        <v>0</v>
      </c>
      <c r="AR397" s="143" t="s">
        <v>366</v>
      </c>
      <c r="AT397" s="143" t="s">
        <v>614</v>
      </c>
      <c r="AU397" s="143" t="s">
        <v>87</v>
      </c>
      <c r="AY397" s="17" t="s">
        <v>133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85</v>
      </c>
      <c r="BK397" s="144">
        <f>ROUND(I397*H397,2)</f>
        <v>0</v>
      </c>
      <c r="BL397" s="17" t="s">
        <v>278</v>
      </c>
      <c r="BM397" s="143" t="s">
        <v>710</v>
      </c>
    </row>
    <row r="398" spans="2:65" s="1" customFormat="1" ht="16.5" customHeight="1">
      <c r="B398" s="32"/>
      <c r="C398" s="132" t="s">
        <v>711</v>
      </c>
      <c r="D398" s="132" t="s">
        <v>136</v>
      </c>
      <c r="E398" s="133" t="s">
        <v>712</v>
      </c>
      <c r="F398" s="134" t="s">
        <v>713</v>
      </c>
      <c r="G398" s="135" t="s">
        <v>257</v>
      </c>
      <c r="H398" s="136">
        <v>1</v>
      </c>
      <c r="I398" s="137"/>
      <c r="J398" s="138">
        <f>ROUND(I398*H398,2)</f>
        <v>0</v>
      </c>
      <c r="K398" s="134" t="s">
        <v>1</v>
      </c>
      <c r="L398" s="32"/>
      <c r="M398" s="139" t="s">
        <v>1</v>
      </c>
      <c r="N398" s="140" t="s">
        <v>42</v>
      </c>
      <c r="P398" s="141">
        <f>O398*H398</f>
        <v>0</v>
      </c>
      <c r="Q398" s="141">
        <v>0</v>
      </c>
      <c r="R398" s="141">
        <f>Q398*H398</f>
        <v>0</v>
      </c>
      <c r="S398" s="141">
        <v>0</v>
      </c>
      <c r="T398" s="142">
        <f>S398*H398</f>
        <v>0</v>
      </c>
      <c r="AR398" s="143" t="s">
        <v>278</v>
      </c>
      <c r="AT398" s="143" t="s">
        <v>136</v>
      </c>
      <c r="AU398" s="143" t="s">
        <v>87</v>
      </c>
      <c r="AY398" s="17" t="s">
        <v>133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7" t="s">
        <v>85</v>
      </c>
      <c r="BK398" s="144">
        <f>ROUND(I398*H398,2)</f>
        <v>0</v>
      </c>
      <c r="BL398" s="17" t="s">
        <v>278</v>
      </c>
      <c r="BM398" s="143" t="s">
        <v>714</v>
      </c>
    </row>
    <row r="399" spans="2:65" s="11" customFormat="1" ht="22.9" customHeight="1">
      <c r="B399" s="120"/>
      <c r="D399" s="121" t="s">
        <v>76</v>
      </c>
      <c r="E399" s="130" t="s">
        <v>715</v>
      </c>
      <c r="F399" s="130" t="s">
        <v>716</v>
      </c>
      <c r="I399" s="123"/>
      <c r="J399" s="131">
        <f>BK399</f>
        <v>0</v>
      </c>
      <c r="L399" s="120"/>
      <c r="M399" s="125"/>
      <c r="P399" s="126">
        <f>SUM(P400:P455)</f>
        <v>0</v>
      </c>
      <c r="R399" s="126">
        <f>SUM(R400:R455)</f>
        <v>6.6387000000000015E-2</v>
      </c>
      <c r="T399" s="127">
        <f>SUM(T400:T455)</f>
        <v>0</v>
      </c>
      <c r="AR399" s="121" t="s">
        <v>87</v>
      </c>
      <c r="AT399" s="128" t="s">
        <v>76</v>
      </c>
      <c r="AU399" s="128" t="s">
        <v>85</v>
      </c>
      <c r="AY399" s="121" t="s">
        <v>133</v>
      </c>
      <c r="BK399" s="129">
        <f>SUM(BK400:BK455)</f>
        <v>0</v>
      </c>
    </row>
    <row r="400" spans="2:65" s="1" customFormat="1" ht="16.5" customHeight="1">
      <c r="B400" s="32"/>
      <c r="C400" s="132" t="s">
        <v>717</v>
      </c>
      <c r="D400" s="132" t="s">
        <v>136</v>
      </c>
      <c r="E400" s="133" t="s">
        <v>718</v>
      </c>
      <c r="F400" s="134" t="s">
        <v>719</v>
      </c>
      <c r="G400" s="135" t="s">
        <v>257</v>
      </c>
      <c r="H400" s="136">
        <v>8</v>
      </c>
      <c r="I400" s="137"/>
      <c r="J400" s="138">
        <f>ROUND(I400*H400,2)</f>
        <v>0</v>
      </c>
      <c r="K400" s="134" t="s">
        <v>1</v>
      </c>
      <c r="L400" s="32"/>
      <c r="M400" s="139" t="s">
        <v>1</v>
      </c>
      <c r="N400" s="140" t="s">
        <v>42</v>
      </c>
      <c r="P400" s="141">
        <f>O400*H400</f>
        <v>0</v>
      </c>
      <c r="Q400" s="141">
        <v>2.4000000000000001E-4</v>
      </c>
      <c r="R400" s="141">
        <f>Q400*H400</f>
        <v>1.92E-3</v>
      </c>
      <c r="S400" s="141">
        <v>0</v>
      </c>
      <c r="T400" s="142">
        <f>S400*H400</f>
        <v>0</v>
      </c>
      <c r="AR400" s="143" t="s">
        <v>278</v>
      </c>
      <c r="AT400" s="143" t="s">
        <v>136</v>
      </c>
      <c r="AU400" s="143" t="s">
        <v>87</v>
      </c>
      <c r="AY400" s="17" t="s">
        <v>133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7" t="s">
        <v>85</v>
      </c>
      <c r="BK400" s="144">
        <f>ROUND(I400*H400,2)</f>
        <v>0</v>
      </c>
      <c r="BL400" s="17" t="s">
        <v>278</v>
      </c>
      <c r="BM400" s="143" t="s">
        <v>720</v>
      </c>
    </row>
    <row r="401" spans="2:65" s="1" customFormat="1" ht="16.5" customHeight="1">
      <c r="B401" s="32"/>
      <c r="C401" s="185" t="s">
        <v>721</v>
      </c>
      <c r="D401" s="185" t="s">
        <v>614</v>
      </c>
      <c r="E401" s="186" t="s">
        <v>722</v>
      </c>
      <c r="F401" s="187" t="s">
        <v>723</v>
      </c>
      <c r="G401" s="188" t="s">
        <v>257</v>
      </c>
      <c r="H401" s="189">
        <v>1</v>
      </c>
      <c r="I401" s="190"/>
      <c r="J401" s="191">
        <f>ROUND(I401*H401,2)</f>
        <v>0</v>
      </c>
      <c r="K401" s="187" t="s">
        <v>1</v>
      </c>
      <c r="L401" s="192"/>
      <c r="M401" s="193" t="s">
        <v>1</v>
      </c>
      <c r="N401" s="194" t="s">
        <v>42</v>
      </c>
      <c r="P401" s="141">
        <f>O401*H401</f>
        <v>0</v>
      </c>
      <c r="Q401" s="141">
        <v>1E-4</v>
      </c>
      <c r="R401" s="141">
        <f>Q401*H401</f>
        <v>1E-4</v>
      </c>
      <c r="S401" s="141">
        <v>0</v>
      </c>
      <c r="T401" s="142">
        <f>S401*H401</f>
        <v>0</v>
      </c>
      <c r="AR401" s="143" t="s">
        <v>366</v>
      </c>
      <c r="AT401" s="143" t="s">
        <v>614</v>
      </c>
      <c r="AU401" s="143" t="s">
        <v>87</v>
      </c>
      <c r="AY401" s="17" t="s">
        <v>133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7" t="s">
        <v>85</v>
      </c>
      <c r="BK401" s="144">
        <f>ROUND(I401*H401,2)</f>
        <v>0</v>
      </c>
      <c r="BL401" s="17" t="s">
        <v>278</v>
      </c>
      <c r="BM401" s="143" t="s">
        <v>724</v>
      </c>
    </row>
    <row r="402" spans="2:65" s="1" customFormat="1" ht="19.5">
      <c r="B402" s="32"/>
      <c r="D402" s="145" t="s">
        <v>146</v>
      </c>
      <c r="F402" s="146" t="s">
        <v>725</v>
      </c>
      <c r="I402" s="147"/>
      <c r="L402" s="32"/>
      <c r="M402" s="148"/>
      <c r="T402" s="56"/>
      <c r="AT402" s="17" t="s">
        <v>146</v>
      </c>
      <c r="AU402" s="17" t="s">
        <v>87</v>
      </c>
    </row>
    <row r="403" spans="2:65" s="1" customFormat="1" ht="16.5" customHeight="1">
      <c r="B403" s="32"/>
      <c r="C403" s="185" t="s">
        <v>726</v>
      </c>
      <c r="D403" s="185" t="s">
        <v>614</v>
      </c>
      <c r="E403" s="186" t="s">
        <v>727</v>
      </c>
      <c r="F403" s="187" t="s">
        <v>728</v>
      </c>
      <c r="G403" s="188" t="s">
        <v>257</v>
      </c>
      <c r="H403" s="189">
        <v>1</v>
      </c>
      <c r="I403" s="190"/>
      <c r="J403" s="191">
        <f>ROUND(I403*H403,2)</f>
        <v>0</v>
      </c>
      <c r="K403" s="187" t="s">
        <v>1</v>
      </c>
      <c r="L403" s="192"/>
      <c r="M403" s="193" t="s">
        <v>1</v>
      </c>
      <c r="N403" s="194" t="s">
        <v>42</v>
      </c>
      <c r="P403" s="141">
        <f>O403*H403</f>
        <v>0</v>
      </c>
      <c r="Q403" s="141">
        <v>1E-4</v>
      </c>
      <c r="R403" s="141">
        <f>Q403*H403</f>
        <v>1E-4</v>
      </c>
      <c r="S403" s="141">
        <v>0</v>
      </c>
      <c r="T403" s="142">
        <f>S403*H403</f>
        <v>0</v>
      </c>
      <c r="AR403" s="143" t="s">
        <v>366</v>
      </c>
      <c r="AT403" s="143" t="s">
        <v>614</v>
      </c>
      <c r="AU403" s="143" t="s">
        <v>87</v>
      </c>
      <c r="AY403" s="17" t="s">
        <v>133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7" t="s">
        <v>85</v>
      </c>
      <c r="BK403" s="144">
        <f>ROUND(I403*H403,2)</f>
        <v>0</v>
      </c>
      <c r="BL403" s="17" t="s">
        <v>278</v>
      </c>
      <c r="BM403" s="143" t="s">
        <v>729</v>
      </c>
    </row>
    <row r="404" spans="2:65" s="1" customFormat="1" ht="19.5">
      <c r="B404" s="32"/>
      <c r="D404" s="145" t="s">
        <v>146</v>
      </c>
      <c r="F404" s="146" t="s">
        <v>725</v>
      </c>
      <c r="I404" s="147"/>
      <c r="L404" s="32"/>
      <c r="M404" s="148"/>
      <c r="T404" s="56"/>
      <c r="AT404" s="17" t="s">
        <v>146</v>
      </c>
      <c r="AU404" s="17" t="s">
        <v>87</v>
      </c>
    </row>
    <row r="405" spans="2:65" s="1" customFormat="1" ht="16.5" customHeight="1">
      <c r="B405" s="32"/>
      <c r="C405" s="185" t="s">
        <v>730</v>
      </c>
      <c r="D405" s="185" t="s">
        <v>614</v>
      </c>
      <c r="E405" s="186" t="s">
        <v>731</v>
      </c>
      <c r="F405" s="187" t="s">
        <v>732</v>
      </c>
      <c r="G405" s="188" t="s">
        <v>257</v>
      </c>
      <c r="H405" s="189">
        <v>2</v>
      </c>
      <c r="I405" s="190"/>
      <c r="J405" s="191">
        <f>ROUND(I405*H405,2)</f>
        <v>0</v>
      </c>
      <c r="K405" s="187" t="s">
        <v>1</v>
      </c>
      <c r="L405" s="192"/>
      <c r="M405" s="193" t="s">
        <v>1</v>
      </c>
      <c r="N405" s="194" t="s">
        <v>42</v>
      </c>
      <c r="P405" s="141">
        <f>O405*H405</f>
        <v>0</v>
      </c>
      <c r="Q405" s="141">
        <v>1E-4</v>
      </c>
      <c r="R405" s="141">
        <f>Q405*H405</f>
        <v>2.0000000000000001E-4</v>
      </c>
      <c r="S405" s="141">
        <v>0</v>
      </c>
      <c r="T405" s="142">
        <f>S405*H405</f>
        <v>0</v>
      </c>
      <c r="AR405" s="143" t="s">
        <v>366</v>
      </c>
      <c r="AT405" s="143" t="s">
        <v>614</v>
      </c>
      <c r="AU405" s="143" t="s">
        <v>87</v>
      </c>
      <c r="AY405" s="17" t="s">
        <v>133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7" t="s">
        <v>85</v>
      </c>
      <c r="BK405" s="144">
        <f>ROUND(I405*H405,2)</f>
        <v>0</v>
      </c>
      <c r="BL405" s="17" t="s">
        <v>278</v>
      </c>
      <c r="BM405" s="143" t="s">
        <v>733</v>
      </c>
    </row>
    <row r="406" spans="2:65" s="1" customFormat="1" ht="19.5">
      <c r="B406" s="32"/>
      <c r="D406" s="145" t="s">
        <v>146</v>
      </c>
      <c r="F406" s="146" t="s">
        <v>725</v>
      </c>
      <c r="I406" s="147"/>
      <c r="L406" s="32"/>
      <c r="M406" s="148"/>
      <c r="T406" s="56"/>
      <c r="AT406" s="17" t="s">
        <v>146</v>
      </c>
      <c r="AU406" s="17" t="s">
        <v>87</v>
      </c>
    </row>
    <row r="407" spans="2:65" s="1" customFormat="1" ht="21.75" customHeight="1">
      <c r="B407" s="32"/>
      <c r="C407" s="185" t="s">
        <v>734</v>
      </c>
      <c r="D407" s="185" t="s">
        <v>614</v>
      </c>
      <c r="E407" s="186" t="s">
        <v>735</v>
      </c>
      <c r="F407" s="187" t="s">
        <v>736</v>
      </c>
      <c r="G407" s="188" t="s">
        <v>257</v>
      </c>
      <c r="H407" s="189">
        <v>4</v>
      </c>
      <c r="I407" s="190"/>
      <c r="J407" s="191">
        <f>ROUND(I407*H407,2)</f>
        <v>0</v>
      </c>
      <c r="K407" s="187" t="s">
        <v>1</v>
      </c>
      <c r="L407" s="192"/>
      <c r="M407" s="193" t="s">
        <v>1</v>
      </c>
      <c r="N407" s="194" t="s">
        <v>42</v>
      </c>
      <c r="P407" s="141">
        <f>O407*H407</f>
        <v>0</v>
      </c>
      <c r="Q407" s="141">
        <v>1E-4</v>
      </c>
      <c r="R407" s="141">
        <f>Q407*H407</f>
        <v>4.0000000000000002E-4</v>
      </c>
      <c r="S407" s="141">
        <v>0</v>
      </c>
      <c r="T407" s="142">
        <f>S407*H407</f>
        <v>0</v>
      </c>
      <c r="AR407" s="143" t="s">
        <v>366</v>
      </c>
      <c r="AT407" s="143" t="s">
        <v>614</v>
      </c>
      <c r="AU407" s="143" t="s">
        <v>87</v>
      </c>
      <c r="AY407" s="17" t="s">
        <v>133</v>
      </c>
      <c r="BE407" s="144">
        <f>IF(N407="základní",J407,0)</f>
        <v>0</v>
      </c>
      <c r="BF407" s="144">
        <f>IF(N407="snížená",J407,0)</f>
        <v>0</v>
      </c>
      <c r="BG407" s="144">
        <f>IF(N407="zákl. přenesená",J407,0)</f>
        <v>0</v>
      </c>
      <c r="BH407" s="144">
        <f>IF(N407="sníž. přenesená",J407,0)</f>
        <v>0</v>
      </c>
      <c r="BI407" s="144">
        <f>IF(N407="nulová",J407,0)</f>
        <v>0</v>
      </c>
      <c r="BJ407" s="17" t="s">
        <v>85</v>
      </c>
      <c r="BK407" s="144">
        <f>ROUND(I407*H407,2)</f>
        <v>0</v>
      </c>
      <c r="BL407" s="17" t="s">
        <v>278</v>
      </c>
      <c r="BM407" s="143" t="s">
        <v>737</v>
      </c>
    </row>
    <row r="408" spans="2:65" s="1" customFormat="1" ht="19.5">
      <c r="B408" s="32"/>
      <c r="D408" s="145" t="s">
        <v>146</v>
      </c>
      <c r="F408" s="146" t="s">
        <v>725</v>
      </c>
      <c r="I408" s="147"/>
      <c r="L408" s="32"/>
      <c r="M408" s="148"/>
      <c r="T408" s="56"/>
      <c r="AT408" s="17" t="s">
        <v>146</v>
      </c>
      <c r="AU408" s="17" t="s">
        <v>87</v>
      </c>
    </row>
    <row r="409" spans="2:65" s="1" customFormat="1" ht="16.5" customHeight="1">
      <c r="B409" s="32"/>
      <c r="C409" s="132" t="s">
        <v>738</v>
      </c>
      <c r="D409" s="132" t="s">
        <v>136</v>
      </c>
      <c r="E409" s="133" t="s">
        <v>739</v>
      </c>
      <c r="F409" s="134" t="s">
        <v>740</v>
      </c>
      <c r="G409" s="135" t="s">
        <v>211</v>
      </c>
      <c r="H409" s="136">
        <v>171.22</v>
      </c>
      <c r="I409" s="137"/>
      <c r="J409" s="138">
        <f>ROUND(I409*H409,2)</f>
        <v>0</v>
      </c>
      <c r="K409" s="134" t="s">
        <v>1</v>
      </c>
      <c r="L409" s="32"/>
      <c r="M409" s="139" t="s">
        <v>1</v>
      </c>
      <c r="N409" s="140" t="s">
        <v>42</v>
      </c>
      <c r="P409" s="141">
        <f>O409*H409</f>
        <v>0</v>
      </c>
      <c r="Q409" s="141">
        <v>2.4000000000000001E-4</v>
      </c>
      <c r="R409" s="141">
        <f>Q409*H409</f>
        <v>4.1092799999999999E-2</v>
      </c>
      <c r="S409" s="141">
        <v>0</v>
      </c>
      <c r="T409" s="142">
        <f>S409*H409</f>
        <v>0</v>
      </c>
      <c r="AR409" s="143" t="s">
        <v>278</v>
      </c>
      <c r="AT409" s="143" t="s">
        <v>136</v>
      </c>
      <c r="AU409" s="143" t="s">
        <v>87</v>
      </c>
      <c r="AY409" s="17" t="s">
        <v>133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7" t="s">
        <v>85</v>
      </c>
      <c r="BK409" s="144">
        <f>ROUND(I409*H409,2)</f>
        <v>0</v>
      </c>
      <c r="BL409" s="17" t="s">
        <v>278</v>
      </c>
      <c r="BM409" s="143" t="s">
        <v>741</v>
      </c>
    </row>
    <row r="410" spans="2:65" s="14" customFormat="1" ht="11.25">
      <c r="B410" s="168"/>
      <c r="D410" s="145" t="s">
        <v>200</v>
      </c>
      <c r="E410" s="169" t="s">
        <v>1</v>
      </c>
      <c r="F410" s="170" t="s">
        <v>742</v>
      </c>
      <c r="H410" s="169" t="s">
        <v>1</v>
      </c>
      <c r="I410" s="171"/>
      <c r="L410" s="168"/>
      <c r="M410" s="172"/>
      <c r="T410" s="173"/>
      <c r="AT410" s="169" t="s">
        <v>200</v>
      </c>
      <c r="AU410" s="169" t="s">
        <v>87</v>
      </c>
      <c r="AV410" s="14" t="s">
        <v>85</v>
      </c>
      <c r="AW410" s="14" t="s">
        <v>32</v>
      </c>
      <c r="AX410" s="14" t="s">
        <v>77</v>
      </c>
      <c r="AY410" s="169" t="s">
        <v>133</v>
      </c>
    </row>
    <row r="411" spans="2:65" s="14" customFormat="1" ht="11.25">
      <c r="B411" s="168"/>
      <c r="D411" s="145" t="s">
        <v>200</v>
      </c>
      <c r="E411" s="169" t="s">
        <v>1</v>
      </c>
      <c r="F411" s="170" t="s">
        <v>743</v>
      </c>
      <c r="H411" s="169" t="s">
        <v>1</v>
      </c>
      <c r="I411" s="171"/>
      <c r="L411" s="168"/>
      <c r="M411" s="172"/>
      <c r="T411" s="173"/>
      <c r="AT411" s="169" t="s">
        <v>200</v>
      </c>
      <c r="AU411" s="169" t="s">
        <v>87</v>
      </c>
      <c r="AV411" s="14" t="s">
        <v>85</v>
      </c>
      <c r="AW411" s="14" t="s">
        <v>32</v>
      </c>
      <c r="AX411" s="14" t="s">
        <v>77</v>
      </c>
      <c r="AY411" s="169" t="s">
        <v>133</v>
      </c>
    </row>
    <row r="412" spans="2:65" s="12" customFormat="1" ht="11.25">
      <c r="B412" s="154"/>
      <c r="D412" s="145" t="s">
        <v>200</v>
      </c>
      <c r="E412" s="155" t="s">
        <v>1</v>
      </c>
      <c r="F412" s="156" t="s">
        <v>744</v>
      </c>
      <c r="H412" s="157">
        <v>7.8</v>
      </c>
      <c r="I412" s="158"/>
      <c r="L412" s="154"/>
      <c r="M412" s="159"/>
      <c r="T412" s="160"/>
      <c r="AT412" s="155" t="s">
        <v>200</v>
      </c>
      <c r="AU412" s="155" t="s">
        <v>87</v>
      </c>
      <c r="AV412" s="12" t="s">
        <v>87</v>
      </c>
      <c r="AW412" s="12" t="s">
        <v>32</v>
      </c>
      <c r="AX412" s="12" t="s">
        <v>77</v>
      </c>
      <c r="AY412" s="155" t="s">
        <v>133</v>
      </c>
    </row>
    <row r="413" spans="2:65" s="14" customFormat="1" ht="11.25">
      <c r="B413" s="168"/>
      <c r="D413" s="145" t="s">
        <v>200</v>
      </c>
      <c r="E413" s="169" t="s">
        <v>1</v>
      </c>
      <c r="F413" s="170" t="s">
        <v>219</v>
      </c>
      <c r="H413" s="169" t="s">
        <v>1</v>
      </c>
      <c r="I413" s="171"/>
      <c r="L413" s="168"/>
      <c r="M413" s="172"/>
      <c r="T413" s="173"/>
      <c r="AT413" s="169" t="s">
        <v>200</v>
      </c>
      <c r="AU413" s="169" t="s">
        <v>87</v>
      </c>
      <c r="AV413" s="14" t="s">
        <v>85</v>
      </c>
      <c r="AW413" s="14" t="s">
        <v>32</v>
      </c>
      <c r="AX413" s="14" t="s">
        <v>77</v>
      </c>
      <c r="AY413" s="169" t="s">
        <v>133</v>
      </c>
    </row>
    <row r="414" spans="2:65" s="12" customFormat="1" ht="11.25">
      <c r="B414" s="154"/>
      <c r="D414" s="145" t="s">
        <v>200</v>
      </c>
      <c r="E414" s="155" t="s">
        <v>1</v>
      </c>
      <c r="F414" s="156" t="s">
        <v>745</v>
      </c>
      <c r="H414" s="157">
        <v>3.6</v>
      </c>
      <c r="I414" s="158"/>
      <c r="L414" s="154"/>
      <c r="M414" s="159"/>
      <c r="T414" s="160"/>
      <c r="AT414" s="155" t="s">
        <v>200</v>
      </c>
      <c r="AU414" s="155" t="s">
        <v>87</v>
      </c>
      <c r="AV414" s="12" t="s">
        <v>87</v>
      </c>
      <c r="AW414" s="12" t="s">
        <v>32</v>
      </c>
      <c r="AX414" s="12" t="s">
        <v>77</v>
      </c>
      <c r="AY414" s="155" t="s">
        <v>133</v>
      </c>
    </row>
    <row r="415" spans="2:65" s="12" customFormat="1" ht="11.25">
      <c r="B415" s="154"/>
      <c r="D415" s="145" t="s">
        <v>200</v>
      </c>
      <c r="E415" s="155" t="s">
        <v>1</v>
      </c>
      <c r="F415" s="156" t="s">
        <v>746</v>
      </c>
      <c r="H415" s="157">
        <v>3.8</v>
      </c>
      <c r="I415" s="158"/>
      <c r="L415" s="154"/>
      <c r="M415" s="159"/>
      <c r="T415" s="160"/>
      <c r="AT415" s="155" t="s">
        <v>200</v>
      </c>
      <c r="AU415" s="155" t="s">
        <v>87</v>
      </c>
      <c r="AV415" s="12" t="s">
        <v>87</v>
      </c>
      <c r="AW415" s="12" t="s">
        <v>32</v>
      </c>
      <c r="AX415" s="12" t="s">
        <v>77</v>
      </c>
      <c r="AY415" s="155" t="s">
        <v>133</v>
      </c>
    </row>
    <row r="416" spans="2:65" s="12" customFormat="1" ht="11.25">
      <c r="B416" s="154"/>
      <c r="D416" s="145" t="s">
        <v>200</v>
      </c>
      <c r="E416" s="155" t="s">
        <v>1</v>
      </c>
      <c r="F416" s="156" t="s">
        <v>747</v>
      </c>
      <c r="H416" s="157">
        <v>7.8</v>
      </c>
      <c r="I416" s="158"/>
      <c r="L416" s="154"/>
      <c r="M416" s="159"/>
      <c r="T416" s="160"/>
      <c r="AT416" s="155" t="s">
        <v>200</v>
      </c>
      <c r="AU416" s="155" t="s">
        <v>87</v>
      </c>
      <c r="AV416" s="12" t="s">
        <v>87</v>
      </c>
      <c r="AW416" s="12" t="s">
        <v>32</v>
      </c>
      <c r="AX416" s="12" t="s">
        <v>77</v>
      </c>
      <c r="AY416" s="155" t="s">
        <v>133</v>
      </c>
    </row>
    <row r="417" spans="2:51" s="12" customFormat="1" ht="11.25">
      <c r="B417" s="154"/>
      <c r="D417" s="145" t="s">
        <v>200</v>
      </c>
      <c r="E417" s="155" t="s">
        <v>1</v>
      </c>
      <c r="F417" s="156" t="s">
        <v>748</v>
      </c>
      <c r="H417" s="157">
        <v>5.7</v>
      </c>
      <c r="I417" s="158"/>
      <c r="L417" s="154"/>
      <c r="M417" s="159"/>
      <c r="T417" s="160"/>
      <c r="AT417" s="155" t="s">
        <v>200</v>
      </c>
      <c r="AU417" s="155" t="s">
        <v>87</v>
      </c>
      <c r="AV417" s="12" t="s">
        <v>87</v>
      </c>
      <c r="AW417" s="12" t="s">
        <v>32</v>
      </c>
      <c r="AX417" s="12" t="s">
        <v>77</v>
      </c>
      <c r="AY417" s="155" t="s">
        <v>133</v>
      </c>
    </row>
    <row r="418" spans="2:51" s="12" customFormat="1" ht="11.25">
      <c r="B418" s="154"/>
      <c r="D418" s="145" t="s">
        <v>200</v>
      </c>
      <c r="E418" s="155" t="s">
        <v>1</v>
      </c>
      <c r="F418" s="156" t="s">
        <v>475</v>
      </c>
      <c r="H418" s="157">
        <v>0.72</v>
      </c>
      <c r="I418" s="158"/>
      <c r="L418" s="154"/>
      <c r="M418" s="159"/>
      <c r="T418" s="160"/>
      <c r="AT418" s="155" t="s">
        <v>200</v>
      </c>
      <c r="AU418" s="155" t="s">
        <v>87</v>
      </c>
      <c r="AV418" s="12" t="s">
        <v>87</v>
      </c>
      <c r="AW418" s="12" t="s">
        <v>32</v>
      </c>
      <c r="AX418" s="12" t="s">
        <v>77</v>
      </c>
      <c r="AY418" s="155" t="s">
        <v>133</v>
      </c>
    </row>
    <row r="419" spans="2:51" s="12" customFormat="1" ht="11.25">
      <c r="B419" s="154"/>
      <c r="D419" s="145" t="s">
        <v>200</v>
      </c>
      <c r="E419" s="155" t="s">
        <v>1</v>
      </c>
      <c r="F419" s="156" t="s">
        <v>749</v>
      </c>
      <c r="H419" s="157">
        <v>7.2</v>
      </c>
      <c r="I419" s="158"/>
      <c r="L419" s="154"/>
      <c r="M419" s="159"/>
      <c r="T419" s="160"/>
      <c r="AT419" s="155" t="s">
        <v>200</v>
      </c>
      <c r="AU419" s="155" t="s">
        <v>87</v>
      </c>
      <c r="AV419" s="12" t="s">
        <v>87</v>
      </c>
      <c r="AW419" s="12" t="s">
        <v>32</v>
      </c>
      <c r="AX419" s="12" t="s">
        <v>77</v>
      </c>
      <c r="AY419" s="155" t="s">
        <v>133</v>
      </c>
    </row>
    <row r="420" spans="2:51" s="12" customFormat="1" ht="11.25">
      <c r="B420" s="154"/>
      <c r="D420" s="145" t="s">
        <v>200</v>
      </c>
      <c r="E420" s="155" t="s">
        <v>1</v>
      </c>
      <c r="F420" s="156" t="s">
        <v>750</v>
      </c>
      <c r="H420" s="157">
        <v>4.4000000000000004</v>
      </c>
      <c r="I420" s="158"/>
      <c r="L420" s="154"/>
      <c r="M420" s="159"/>
      <c r="T420" s="160"/>
      <c r="AT420" s="155" t="s">
        <v>200</v>
      </c>
      <c r="AU420" s="155" t="s">
        <v>87</v>
      </c>
      <c r="AV420" s="12" t="s">
        <v>87</v>
      </c>
      <c r="AW420" s="12" t="s">
        <v>32</v>
      </c>
      <c r="AX420" s="12" t="s">
        <v>77</v>
      </c>
      <c r="AY420" s="155" t="s">
        <v>133</v>
      </c>
    </row>
    <row r="421" spans="2:51" s="12" customFormat="1" ht="11.25">
      <c r="B421" s="154"/>
      <c r="D421" s="145" t="s">
        <v>200</v>
      </c>
      <c r="E421" s="155" t="s">
        <v>1</v>
      </c>
      <c r="F421" s="156" t="s">
        <v>751</v>
      </c>
      <c r="H421" s="157">
        <v>3.2</v>
      </c>
      <c r="I421" s="158"/>
      <c r="L421" s="154"/>
      <c r="M421" s="159"/>
      <c r="T421" s="160"/>
      <c r="AT421" s="155" t="s">
        <v>200</v>
      </c>
      <c r="AU421" s="155" t="s">
        <v>87</v>
      </c>
      <c r="AV421" s="12" t="s">
        <v>87</v>
      </c>
      <c r="AW421" s="12" t="s">
        <v>32</v>
      </c>
      <c r="AX421" s="12" t="s">
        <v>77</v>
      </c>
      <c r="AY421" s="155" t="s">
        <v>133</v>
      </c>
    </row>
    <row r="422" spans="2:51" s="14" customFormat="1" ht="11.25">
      <c r="B422" s="168"/>
      <c r="D422" s="145" t="s">
        <v>200</v>
      </c>
      <c r="E422" s="169" t="s">
        <v>1</v>
      </c>
      <c r="F422" s="170" t="s">
        <v>227</v>
      </c>
      <c r="H422" s="169" t="s">
        <v>1</v>
      </c>
      <c r="I422" s="171"/>
      <c r="L422" s="168"/>
      <c r="M422" s="172"/>
      <c r="T422" s="173"/>
      <c r="AT422" s="169" t="s">
        <v>200</v>
      </c>
      <c r="AU422" s="169" t="s">
        <v>87</v>
      </c>
      <c r="AV422" s="14" t="s">
        <v>85</v>
      </c>
      <c r="AW422" s="14" t="s">
        <v>32</v>
      </c>
      <c r="AX422" s="14" t="s">
        <v>77</v>
      </c>
      <c r="AY422" s="169" t="s">
        <v>133</v>
      </c>
    </row>
    <row r="423" spans="2:51" s="12" customFormat="1" ht="11.25">
      <c r="B423" s="154"/>
      <c r="D423" s="145" t="s">
        <v>200</v>
      </c>
      <c r="E423" s="155" t="s">
        <v>1</v>
      </c>
      <c r="F423" s="156" t="s">
        <v>752</v>
      </c>
      <c r="H423" s="157">
        <v>7.8</v>
      </c>
      <c r="I423" s="158"/>
      <c r="L423" s="154"/>
      <c r="M423" s="159"/>
      <c r="T423" s="160"/>
      <c r="AT423" s="155" t="s">
        <v>200</v>
      </c>
      <c r="AU423" s="155" t="s">
        <v>87</v>
      </c>
      <c r="AV423" s="12" t="s">
        <v>87</v>
      </c>
      <c r="AW423" s="12" t="s">
        <v>32</v>
      </c>
      <c r="AX423" s="12" t="s">
        <v>77</v>
      </c>
      <c r="AY423" s="155" t="s">
        <v>133</v>
      </c>
    </row>
    <row r="424" spans="2:51" s="12" customFormat="1" ht="11.25">
      <c r="B424" s="154"/>
      <c r="D424" s="145" t="s">
        <v>200</v>
      </c>
      <c r="E424" s="155" t="s">
        <v>1</v>
      </c>
      <c r="F424" s="156" t="s">
        <v>753</v>
      </c>
      <c r="H424" s="157">
        <v>8.8000000000000007</v>
      </c>
      <c r="I424" s="158"/>
      <c r="L424" s="154"/>
      <c r="M424" s="159"/>
      <c r="T424" s="160"/>
      <c r="AT424" s="155" t="s">
        <v>200</v>
      </c>
      <c r="AU424" s="155" t="s">
        <v>87</v>
      </c>
      <c r="AV424" s="12" t="s">
        <v>87</v>
      </c>
      <c r="AW424" s="12" t="s">
        <v>32</v>
      </c>
      <c r="AX424" s="12" t="s">
        <v>77</v>
      </c>
      <c r="AY424" s="155" t="s">
        <v>133</v>
      </c>
    </row>
    <row r="425" spans="2:51" s="12" customFormat="1" ht="11.25">
      <c r="B425" s="154"/>
      <c r="D425" s="145" t="s">
        <v>200</v>
      </c>
      <c r="E425" s="155" t="s">
        <v>1</v>
      </c>
      <c r="F425" s="156" t="s">
        <v>754</v>
      </c>
      <c r="H425" s="157">
        <v>9.4</v>
      </c>
      <c r="I425" s="158"/>
      <c r="L425" s="154"/>
      <c r="M425" s="159"/>
      <c r="T425" s="160"/>
      <c r="AT425" s="155" t="s">
        <v>200</v>
      </c>
      <c r="AU425" s="155" t="s">
        <v>87</v>
      </c>
      <c r="AV425" s="12" t="s">
        <v>87</v>
      </c>
      <c r="AW425" s="12" t="s">
        <v>32</v>
      </c>
      <c r="AX425" s="12" t="s">
        <v>77</v>
      </c>
      <c r="AY425" s="155" t="s">
        <v>133</v>
      </c>
    </row>
    <row r="426" spans="2:51" s="12" customFormat="1" ht="11.25">
      <c r="B426" s="154"/>
      <c r="D426" s="145" t="s">
        <v>200</v>
      </c>
      <c r="E426" s="155" t="s">
        <v>1</v>
      </c>
      <c r="F426" s="156" t="s">
        <v>755</v>
      </c>
      <c r="H426" s="157">
        <v>12.6</v>
      </c>
      <c r="I426" s="158"/>
      <c r="L426" s="154"/>
      <c r="M426" s="159"/>
      <c r="T426" s="160"/>
      <c r="AT426" s="155" t="s">
        <v>200</v>
      </c>
      <c r="AU426" s="155" t="s">
        <v>87</v>
      </c>
      <c r="AV426" s="12" t="s">
        <v>87</v>
      </c>
      <c r="AW426" s="12" t="s">
        <v>32</v>
      </c>
      <c r="AX426" s="12" t="s">
        <v>77</v>
      </c>
      <c r="AY426" s="155" t="s">
        <v>133</v>
      </c>
    </row>
    <row r="427" spans="2:51" s="12" customFormat="1" ht="11.25">
      <c r="B427" s="154"/>
      <c r="D427" s="145" t="s">
        <v>200</v>
      </c>
      <c r="E427" s="155" t="s">
        <v>1</v>
      </c>
      <c r="F427" s="156" t="s">
        <v>756</v>
      </c>
      <c r="H427" s="157">
        <v>10</v>
      </c>
      <c r="I427" s="158"/>
      <c r="L427" s="154"/>
      <c r="M427" s="159"/>
      <c r="T427" s="160"/>
      <c r="AT427" s="155" t="s">
        <v>200</v>
      </c>
      <c r="AU427" s="155" t="s">
        <v>87</v>
      </c>
      <c r="AV427" s="12" t="s">
        <v>87</v>
      </c>
      <c r="AW427" s="12" t="s">
        <v>32</v>
      </c>
      <c r="AX427" s="12" t="s">
        <v>77</v>
      </c>
      <c r="AY427" s="155" t="s">
        <v>133</v>
      </c>
    </row>
    <row r="428" spans="2:51" s="12" customFormat="1" ht="11.25">
      <c r="B428" s="154"/>
      <c r="D428" s="145" t="s">
        <v>200</v>
      </c>
      <c r="E428" s="155" t="s">
        <v>1</v>
      </c>
      <c r="F428" s="156" t="s">
        <v>757</v>
      </c>
      <c r="H428" s="157">
        <v>9.6</v>
      </c>
      <c r="I428" s="158"/>
      <c r="L428" s="154"/>
      <c r="M428" s="159"/>
      <c r="T428" s="160"/>
      <c r="AT428" s="155" t="s">
        <v>200</v>
      </c>
      <c r="AU428" s="155" t="s">
        <v>87</v>
      </c>
      <c r="AV428" s="12" t="s">
        <v>87</v>
      </c>
      <c r="AW428" s="12" t="s">
        <v>32</v>
      </c>
      <c r="AX428" s="12" t="s">
        <v>77</v>
      </c>
      <c r="AY428" s="155" t="s">
        <v>133</v>
      </c>
    </row>
    <row r="429" spans="2:51" s="14" customFormat="1" ht="11.25">
      <c r="B429" s="168"/>
      <c r="D429" s="145" t="s">
        <v>200</v>
      </c>
      <c r="E429" s="169" t="s">
        <v>1</v>
      </c>
      <c r="F429" s="170" t="s">
        <v>234</v>
      </c>
      <c r="H429" s="169" t="s">
        <v>1</v>
      </c>
      <c r="I429" s="171"/>
      <c r="L429" s="168"/>
      <c r="M429" s="172"/>
      <c r="T429" s="173"/>
      <c r="AT429" s="169" t="s">
        <v>200</v>
      </c>
      <c r="AU429" s="169" t="s">
        <v>87</v>
      </c>
      <c r="AV429" s="14" t="s">
        <v>85</v>
      </c>
      <c r="AW429" s="14" t="s">
        <v>32</v>
      </c>
      <c r="AX429" s="14" t="s">
        <v>77</v>
      </c>
      <c r="AY429" s="169" t="s">
        <v>133</v>
      </c>
    </row>
    <row r="430" spans="2:51" s="12" customFormat="1" ht="11.25">
      <c r="B430" s="154"/>
      <c r="D430" s="145" t="s">
        <v>200</v>
      </c>
      <c r="E430" s="155" t="s">
        <v>1</v>
      </c>
      <c r="F430" s="156" t="s">
        <v>758</v>
      </c>
      <c r="H430" s="157">
        <v>7.8</v>
      </c>
      <c r="I430" s="158"/>
      <c r="L430" s="154"/>
      <c r="M430" s="159"/>
      <c r="T430" s="160"/>
      <c r="AT430" s="155" t="s">
        <v>200</v>
      </c>
      <c r="AU430" s="155" t="s">
        <v>87</v>
      </c>
      <c r="AV430" s="12" t="s">
        <v>87</v>
      </c>
      <c r="AW430" s="12" t="s">
        <v>32</v>
      </c>
      <c r="AX430" s="12" t="s">
        <v>77</v>
      </c>
      <c r="AY430" s="155" t="s">
        <v>133</v>
      </c>
    </row>
    <row r="431" spans="2:51" s="12" customFormat="1" ht="11.25">
      <c r="B431" s="154"/>
      <c r="D431" s="145" t="s">
        <v>200</v>
      </c>
      <c r="E431" s="155" t="s">
        <v>1</v>
      </c>
      <c r="F431" s="156" t="s">
        <v>759</v>
      </c>
      <c r="H431" s="157">
        <v>8.8000000000000007</v>
      </c>
      <c r="I431" s="158"/>
      <c r="L431" s="154"/>
      <c r="M431" s="159"/>
      <c r="T431" s="160"/>
      <c r="AT431" s="155" t="s">
        <v>200</v>
      </c>
      <c r="AU431" s="155" t="s">
        <v>87</v>
      </c>
      <c r="AV431" s="12" t="s">
        <v>87</v>
      </c>
      <c r="AW431" s="12" t="s">
        <v>32</v>
      </c>
      <c r="AX431" s="12" t="s">
        <v>77</v>
      </c>
      <c r="AY431" s="155" t="s">
        <v>133</v>
      </c>
    </row>
    <row r="432" spans="2:51" s="12" customFormat="1" ht="11.25">
      <c r="B432" s="154"/>
      <c r="D432" s="145" t="s">
        <v>200</v>
      </c>
      <c r="E432" s="155" t="s">
        <v>1</v>
      </c>
      <c r="F432" s="156" t="s">
        <v>760</v>
      </c>
      <c r="H432" s="157">
        <v>9.4</v>
      </c>
      <c r="I432" s="158"/>
      <c r="L432" s="154"/>
      <c r="M432" s="159"/>
      <c r="T432" s="160"/>
      <c r="AT432" s="155" t="s">
        <v>200</v>
      </c>
      <c r="AU432" s="155" t="s">
        <v>87</v>
      </c>
      <c r="AV432" s="12" t="s">
        <v>87</v>
      </c>
      <c r="AW432" s="12" t="s">
        <v>32</v>
      </c>
      <c r="AX432" s="12" t="s">
        <v>77</v>
      </c>
      <c r="AY432" s="155" t="s">
        <v>133</v>
      </c>
    </row>
    <row r="433" spans="2:65" s="12" customFormat="1" ht="11.25">
      <c r="B433" s="154"/>
      <c r="D433" s="145" t="s">
        <v>200</v>
      </c>
      <c r="E433" s="155" t="s">
        <v>1</v>
      </c>
      <c r="F433" s="156" t="s">
        <v>761</v>
      </c>
      <c r="H433" s="157">
        <v>10</v>
      </c>
      <c r="I433" s="158"/>
      <c r="L433" s="154"/>
      <c r="M433" s="159"/>
      <c r="T433" s="160"/>
      <c r="AT433" s="155" t="s">
        <v>200</v>
      </c>
      <c r="AU433" s="155" t="s">
        <v>87</v>
      </c>
      <c r="AV433" s="12" t="s">
        <v>87</v>
      </c>
      <c r="AW433" s="12" t="s">
        <v>32</v>
      </c>
      <c r="AX433" s="12" t="s">
        <v>77</v>
      </c>
      <c r="AY433" s="155" t="s">
        <v>133</v>
      </c>
    </row>
    <row r="434" spans="2:65" s="12" customFormat="1" ht="11.25">
      <c r="B434" s="154"/>
      <c r="D434" s="145" t="s">
        <v>200</v>
      </c>
      <c r="E434" s="155" t="s">
        <v>1</v>
      </c>
      <c r="F434" s="156" t="s">
        <v>762</v>
      </c>
      <c r="H434" s="157">
        <v>9.6</v>
      </c>
      <c r="I434" s="158"/>
      <c r="L434" s="154"/>
      <c r="M434" s="159"/>
      <c r="T434" s="160"/>
      <c r="AT434" s="155" t="s">
        <v>200</v>
      </c>
      <c r="AU434" s="155" t="s">
        <v>87</v>
      </c>
      <c r="AV434" s="12" t="s">
        <v>87</v>
      </c>
      <c r="AW434" s="12" t="s">
        <v>32</v>
      </c>
      <c r="AX434" s="12" t="s">
        <v>77</v>
      </c>
      <c r="AY434" s="155" t="s">
        <v>133</v>
      </c>
    </row>
    <row r="435" spans="2:65" s="15" customFormat="1" ht="11.25">
      <c r="B435" s="174"/>
      <c r="D435" s="145" t="s">
        <v>200</v>
      </c>
      <c r="E435" s="175" t="s">
        <v>1</v>
      </c>
      <c r="F435" s="176" t="s">
        <v>406</v>
      </c>
      <c r="H435" s="177">
        <v>148.01999999999998</v>
      </c>
      <c r="I435" s="178"/>
      <c r="L435" s="174"/>
      <c r="M435" s="179"/>
      <c r="T435" s="180"/>
      <c r="AT435" s="175" t="s">
        <v>200</v>
      </c>
      <c r="AU435" s="175" t="s">
        <v>87</v>
      </c>
      <c r="AV435" s="15" t="s">
        <v>148</v>
      </c>
      <c r="AW435" s="15" t="s">
        <v>32</v>
      </c>
      <c r="AX435" s="15" t="s">
        <v>77</v>
      </c>
      <c r="AY435" s="175" t="s">
        <v>133</v>
      </c>
    </row>
    <row r="436" spans="2:65" s="14" customFormat="1" ht="11.25">
      <c r="B436" s="168"/>
      <c r="D436" s="145" t="s">
        <v>200</v>
      </c>
      <c r="E436" s="169" t="s">
        <v>1</v>
      </c>
      <c r="F436" s="170" t="s">
        <v>763</v>
      </c>
      <c r="H436" s="169" t="s">
        <v>1</v>
      </c>
      <c r="I436" s="171"/>
      <c r="L436" s="168"/>
      <c r="M436" s="172"/>
      <c r="T436" s="173"/>
      <c r="AT436" s="169" t="s">
        <v>200</v>
      </c>
      <c r="AU436" s="169" t="s">
        <v>87</v>
      </c>
      <c r="AV436" s="14" t="s">
        <v>85</v>
      </c>
      <c r="AW436" s="14" t="s">
        <v>32</v>
      </c>
      <c r="AX436" s="14" t="s">
        <v>77</v>
      </c>
      <c r="AY436" s="169" t="s">
        <v>133</v>
      </c>
    </row>
    <row r="437" spans="2:65" s="12" customFormat="1" ht="11.25">
      <c r="B437" s="154"/>
      <c r="D437" s="145" t="s">
        <v>200</v>
      </c>
      <c r="E437" s="155" t="s">
        <v>1</v>
      </c>
      <c r="F437" s="156" t="s">
        <v>764</v>
      </c>
      <c r="H437" s="157">
        <v>11.2</v>
      </c>
      <c r="I437" s="158"/>
      <c r="L437" s="154"/>
      <c r="M437" s="159"/>
      <c r="T437" s="160"/>
      <c r="AT437" s="155" t="s">
        <v>200</v>
      </c>
      <c r="AU437" s="155" t="s">
        <v>87</v>
      </c>
      <c r="AV437" s="12" t="s">
        <v>87</v>
      </c>
      <c r="AW437" s="12" t="s">
        <v>32</v>
      </c>
      <c r="AX437" s="12" t="s">
        <v>77</v>
      </c>
      <c r="AY437" s="155" t="s">
        <v>133</v>
      </c>
    </row>
    <row r="438" spans="2:65" s="12" customFormat="1" ht="11.25">
      <c r="B438" s="154"/>
      <c r="D438" s="145" t="s">
        <v>200</v>
      </c>
      <c r="E438" s="155" t="s">
        <v>1</v>
      </c>
      <c r="F438" s="156" t="s">
        <v>765</v>
      </c>
      <c r="H438" s="157">
        <v>12</v>
      </c>
      <c r="I438" s="158"/>
      <c r="L438" s="154"/>
      <c r="M438" s="159"/>
      <c r="T438" s="160"/>
      <c r="AT438" s="155" t="s">
        <v>200</v>
      </c>
      <c r="AU438" s="155" t="s">
        <v>87</v>
      </c>
      <c r="AV438" s="12" t="s">
        <v>87</v>
      </c>
      <c r="AW438" s="12" t="s">
        <v>32</v>
      </c>
      <c r="AX438" s="12" t="s">
        <v>77</v>
      </c>
      <c r="AY438" s="155" t="s">
        <v>133</v>
      </c>
    </row>
    <row r="439" spans="2:65" s="15" customFormat="1" ht="11.25">
      <c r="B439" s="174"/>
      <c r="D439" s="145" t="s">
        <v>200</v>
      </c>
      <c r="E439" s="175" t="s">
        <v>1</v>
      </c>
      <c r="F439" s="176" t="s">
        <v>406</v>
      </c>
      <c r="H439" s="177">
        <v>23.2</v>
      </c>
      <c r="I439" s="178"/>
      <c r="L439" s="174"/>
      <c r="M439" s="179"/>
      <c r="T439" s="180"/>
      <c r="AT439" s="175" t="s">
        <v>200</v>
      </c>
      <c r="AU439" s="175" t="s">
        <v>87</v>
      </c>
      <c r="AV439" s="15" t="s">
        <v>148</v>
      </c>
      <c r="AW439" s="15" t="s">
        <v>32</v>
      </c>
      <c r="AX439" s="15" t="s">
        <v>77</v>
      </c>
      <c r="AY439" s="175" t="s">
        <v>133</v>
      </c>
    </row>
    <row r="440" spans="2:65" s="13" customFormat="1" ht="11.25">
      <c r="B440" s="161"/>
      <c r="D440" s="145" t="s">
        <v>200</v>
      </c>
      <c r="E440" s="162" t="s">
        <v>1</v>
      </c>
      <c r="F440" s="163" t="s">
        <v>204</v>
      </c>
      <c r="H440" s="164">
        <v>171.21999999999997</v>
      </c>
      <c r="I440" s="165"/>
      <c r="L440" s="161"/>
      <c r="M440" s="166"/>
      <c r="T440" s="167"/>
      <c r="AT440" s="162" t="s">
        <v>200</v>
      </c>
      <c r="AU440" s="162" t="s">
        <v>87</v>
      </c>
      <c r="AV440" s="13" t="s">
        <v>152</v>
      </c>
      <c r="AW440" s="13" t="s">
        <v>32</v>
      </c>
      <c r="AX440" s="13" t="s">
        <v>85</v>
      </c>
      <c r="AY440" s="162" t="s">
        <v>133</v>
      </c>
    </row>
    <row r="441" spans="2:65" s="1" customFormat="1" ht="16.5" customHeight="1">
      <c r="B441" s="32"/>
      <c r="C441" s="185" t="s">
        <v>766</v>
      </c>
      <c r="D441" s="185" t="s">
        <v>614</v>
      </c>
      <c r="E441" s="186" t="s">
        <v>767</v>
      </c>
      <c r="F441" s="187" t="s">
        <v>768</v>
      </c>
      <c r="G441" s="188" t="s">
        <v>614</v>
      </c>
      <c r="H441" s="189">
        <v>188.34200000000001</v>
      </c>
      <c r="I441" s="190"/>
      <c r="J441" s="191">
        <f>ROUND(I441*H441,2)</f>
        <v>0</v>
      </c>
      <c r="K441" s="187" t="s">
        <v>1</v>
      </c>
      <c r="L441" s="192"/>
      <c r="M441" s="193" t="s">
        <v>1</v>
      </c>
      <c r="N441" s="194" t="s">
        <v>42</v>
      </c>
      <c r="P441" s="141">
        <f>O441*H441</f>
        <v>0</v>
      </c>
      <c r="Q441" s="141">
        <v>1E-4</v>
      </c>
      <c r="R441" s="141">
        <f>Q441*H441</f>
        <v>1.8834200000000002E-2</v>
      </c>
      <c r="S441" s="141">
        <v>0</v>
      </c>
      <c r="T441" s="142">
        <f>S441*H441</f>
        <v>0</v>
      </c>
      <c r="AR441" s="143" t="s">
        <v>366</v>
      </c>
      <c r="AT441" s="143" t="s">
        <v>614</v>
      </c>
      <c r="AU441" s="143" t="s">
        <v>87</v>
      </c>
      <c r="AY441" s="17" t="s">
        <v>133</v>
      </c>
      <c r="BE441" s="144">
        <f>IF(N441="základní",J441,0)</f>
        <v>0</v>
      </c>
      <c r="BF441" s="144">
        <f>IF(N441="snížená",J441,0)</f>
        <v>0</v>
      </c>
      <c r="BG441" s="144">
        <f>IF(N441="zákl. přenesená",J441,0)</f>
        <v>0</v>
      </c>
      <c r="BH441" s="144">
        <f>IF(N441="sníž. přenesená",J441,0)</f>
        <v>0</v>
      </c>
      <c r="BI441" s="144">
        <f>IF(N441="nulová",J441,0)</f>
        <v>0</v>
      </c>
      <c r="BJ441" s="17" t="s">
        <v>85</v>
      </c>
      <c r="BK441" s="144">
        <f>ROUND(I441*H441,2)</f>
        <v>0</v>
      </c>
      <c r="BL441" s="17" t="s">
        <v>278</v>
      </c>
      <c r="BM441" s="143" t="s">
        <v>769</v>
      </c>
    </row>
    <row r="442" spans="2:65" s="1" customFormat="1" ht="19.5">
      <c r="B442" s="32"/>
      <c r="D442" s="145" t="s">
        <v>146</v>
      </c>
      <c r="F442" s="146" t="s">
        <v>725</v>
      </c>
      <c r="I442" s="147"/>
      <c r="L442" s="32"/>
      <c r="M442" s="148"/>
      <c r="T442" s="56"/>
      <c r="AT442" s="17" t="s">
        <v>146</v>
      </c>
      <c r="AU442" s="17" t="s">
        <v>87</v>
      </c>
    </row>
    <row r="443" spans="2:65" s="12" customFormat="1" ht="11.25">
      <c r="B443" s="154"/>
      <c r="D443" s="145" t="s">
        <v>200</v>
      </c>
      <c r="F443" s="156" t="s">
        <v>770</v>
      </c>
      <c r="H443" s="157">
        <v>188.34200000000001</v>
      </c>
      <c r="I443" s="158"/>
      <c r="L443" s="154"/>
      <c r="M443" s="159"/>
      <c r="T443" s="160"/>
      <c r="AT443" s="155" t="s">
        <v>200</v>
      </c>
      <c r="AU443" s="155" t="s">
        <v>87</v>
      </c>
      <c r="AV443" s="12" t="s">
        <v>87</v>
      </c>
      <c r="AW443" s="12" t="s">
        <v>4</v>
      </c>
      <c r="AX443" s="12" t="s">
        <v>85</v>
      </c>
      <c r="AY443" s="155" t="s">
        <v>133</v>
      </c>
    </row>
    <row r="444" spans="2:65" s="1" customFormat="1" ht="16.5" customHeight="1">
      <c r="B444" s="32"/>
      <c r="C444" s="132" t="s">
        <v>771</v>
      </c>
      <c r="D444" s="132" t="s">
        <v>136</v>
      </c>
      <c r="E444" s="133" t="s">
        <v>772</v>
      </c>
      <c r="F444" s="134" t="s">
        <v>773</v>
      </c>
      <c r="G444" s="135" t="s">
        <v>257</v>
      </c>
      <c r="H444" s="136">
        <v>11</v>
      </c>
      <c r="I444" s="137"/>
      <c r="J444" s="138">
        <f>ROUND(I444*H444,2)</f>
        <v>0</v>
      </c>
      <c r="K444" s="134" t="s">
        <v>1</v>
      </c>
      <c r="L444" s="32"/>
      <c r="M444" s="139" t="s">
        <v>1</v>
      </c>
      <c r="N444" s="140" t="s">
        <v>42</v>
      </c>
      <c r="P444" s="141">
        <f>O444*H444</f>
        <v>0</v>
      </c>
      <c r="Q444" s="141">
        <v>2.4000000000000001E-4</v>
      </c>
      <c r="R444" s="141">
        <f>Q444*H444</f>
        <v>2.64E-3</v>
      </c>
      <c r="S444" s="141">
        <v>0</v>
      </c>
      <c r="T444" s="142">
        <f>S444*H444</f>
        <v>0</v>
      </c>
      <c r="AR444" s="143" t="s">
        <v>278</v>
      </c>
      <c r="AT444" s="143" t="s">
        <v>136</v>
      </c>
      <c r="AU444" s="143" t="s">
        <v>87</v>
      </c>
      <c r="AY444" s="17" t="s">
        <v>133</v>
      </c>
      <c r="BE444" s="144">
        <f>IF(N444="základní",J444,0)</f>
        <v>0</v>
      </c>
      <c r="BF444" s="144">
        <f>IF(N444="snížená",J444,0)</f>
        <v>0</v>
      </c>
      <c r="BG444" s="144">
        <f>IF(N444="zákl. přenesená",J444,0)</f>
        <v>0</v>
      </c>
      <c r="BH444" s="144">
        <f>IF(N444="sníž. přenesená",J444,0)</f>
        <v>0</v>
      </c>
      <c r="BI444" s="144">
        <f>IF(N444="nulová",J444,0)</f>
        <v>0</v>
      </c>
      <c r="BJ444" s="17" t="s">
        <v>85</v>
      </c>
      <c r="BK444" s="144">
        <f>ROUND(I444*H444,2)</f>
        <v>0</v>
      </c>
      <c r="BL444" s="17" t="s">
        <v>278</v>
      </c>
      <c r="BM444" s="143" t="s">
        <v>774</v>
      </c>
    </row>
    <row r="445" spans="2:65" s="1" customFormat="1" ht="16.5" customHeight="1">
      <c r="B445" s="32"/>
      <c r="C445" s="185" t="s">
        <v>775</v>
      </c>
      <c r="D445" s="185" t="s">
        <v>614</v>
      </c>
      <c r="E445" s="186" t="s">
        <v>776</v>
      </c>
      <c r="F445" s="187" t="s">
        <v>777</v>
      </c>
      <c r="G445" s="188" t="s">
        <v>257</v>
      </c>
      <c r="H445" s="189">
        <v>1</v>
      </c>
      <c r="I445" s="190"/>
      <c r="J445" s="191">
        <f>ROUND(I445*H445,2)</f>
        <v>0</v>
      </c>
      <c r="K445" s="187" t="s">
        <v>1</v>
      </c>
      <c r="L445" s="192"/>
      <c r="M445" s="193" t="s">
        <v>1</v>
      </c>
      <c r="N445" s="194" t="s">
        <v>42</v>
      </c>
      <c r="P445" s="141">
        <f>O445*H445</f>
        <v>0</v>
      </c>
      <c r="Q445" s="141">
        <v>1E-4</v>
      </c>
      <c r="R445" s="141">
        <f>Q445*H445</f>
        <v>1E-4</v>
      </c>
      <c r="S445" s="141">
        <v>0</v>
      </c>
      <c r="T445" s="142">
        <f>S445*H445</f>
        <v>0</v>
      </c>
      <c r="AR445" s="143" t="s">
        <v>366</v>
      </c>
      <c r="AT445" s="143" t="s">
        <v>614</v>
      </c>
      <c r="AU445" s="143" t="s">
        <v>87</v>
      </c>
      <c r="AY445" s="17" t="s">
        <v>133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7" t="s">
        <v>85</v>
      </c>
      <c r="BK445" s="144">
        <f>ROUND(I445*H445,2)</f>
        <v>0</v>
      </c>
      <c r="BL445" s="17" t="s">
        <v>278</v>
      </c>
      <c r="BM445" s="143" t="s">
        <v>778</v>
      </c>
    </row>
    <row r="446" spans="2:65" s="1" customFormat="1" ht="19.5">
      <c r="B446" s="32"/>
      <c r="D446" s="145" t="s">
        <v>146</v>
      </c>
      <c r="F446" s="146" t="s">
        <v>725</v>
      </c>
      <c r="I446" s="147"/>
      <c r="L446" s="32"/>
      <c r="M446" s="148"/>
      <c r="T446" s="56"/>
      <c r="AT446" s="17" t="s">
        <v>146</v>
      </c>
      <c r="AU446" s="17" t="s">
        <v>87</v>
      </c>
    </row>
    <row r="447" spans="2:65" s="1" customFormat="1" ht="24.2" customHeight="1">
      <c r="B447" s="32"/>
      <c r="C447" s="185" t="s">
        <v>779</v>
      </c>
      <c r="D447" s="185" t="s">
        <v>614</v>
      </c>
      <c r="E447" s="186" t="s">
        <v>780</v>
      </c>
      <c r="F447" s="187" t="s">
        <v>781</v>
      </c>
      <c r="G447" s="188" t="s">
        <v>257</v>
      </c>
      <c r="H447" s="189">
        <v>4</v>
      </c>
      <c r="I447" s="190"/>
      <c r="J447" s="191">
        <f>ROUND(I447*H447,2)</f>
        <v>0</v>
      </c>
      <c r="K447" s="187" t="s">
        <v>1</v>
      </c>
      <c r="L447" s="192"/>
      <c r="M447" s="193" t="s">
        <v>1</v>
      </c>
      <c r="N447" s="194" t="s">
        <v>42</v>
      </c>
      <c r="P447" s="141">
        <f>O447*H447</f>
        <v>0</v>
      </c>
      <c r="Q447" s="141">
        <v>1E-4</v>
      </c>
      <c r="R447" s="141">
        <f>Q447*H447</f>
        <v>4.0000000000000002E-4</v>
      </c>
      <c r="S447" s="141">
        <v>0</v>
      </c>
      <c r="T447" s="142">
        <f>S447*H447</f>
        <v>0</v>
      </c>
      <c r="AR447" s="143" t="s">
        <v>366</v>
      </c>
      <c r="AT447" s="143" t="s">
        <v>614</v>
      </c>
      <c r="AU447" s="143" t="s">
        <v>87</v>
      </c>
      <c r="AY447" s="17" t="s">
        <v>133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7" t="s">
        <v>85</v>
      </c>
      <c r="BK447" s="144">
        <f>ROUND(I447*H447,2)</f>
        <v>0</v>
      </c>
      <c r="BL447" s="17" t="s">
        <v>278</v>
      </c>
      <c r="BM447" s="143" t="s">
        <v>782</v>
      </c>
    </row>
    <row r="448" spans="2:65" s="1" customFormat="1" ht="19.5">
      <c r="B448" s="32"/>
      <c r="D448" s="145" t="s">
        <v>146</v>
      </c>
      <c r="F448" s="146" t="s">
        <v>725</v>
      </c>
      <c r="I448" s="147"/>
      <c r="L448" s="32"/>
      <c r="M448" s="148"/>
      <c r="T448" s="56"/>
      <c r="AT448" s="17" t="s">
        <v>146</v>
      </c>
      <c r="AU448" s="17" t="s">
        <v>87</v>
      </c>
    </row>
    <row r="449" spans="2:65" s="1" customFormat="1" ht="24.2" customHeight="1">
      <c r="B449" s="32"/>
      <c r="C449" s="185" t="s">
        <v>783</v>
      </c>
      <c r="D449" s="185" t="s">
        <v>614</v>
      </c>
      <c r="E449" s="186" t="s">
        <v>784</v>
      </c>
      <c r="F449" s="187" t="s">
        <v>785</v>
      </c>
      <c r="G449" s="188" t="s">
        <v>257</v>
      </c>
      <c r="H449" s="189">
        <v>1</v>
      </c>
      <c r="I449" s="190"/>
      <c r="J449" s="191">
        <f>ROUND(I449*H449,2)</f>
        <v>0</v>
      </c>
      <c r="K449" s="187" t="s">
        <v>1</v>
      </c>
      <c r="L449" s="192"/>
      <c r="M449" s="193" t="s">
        <v>1</v>
      </c>
      <c r="N449" s="194" t="s">
        <v>42</v>
      </c>
      <c r="P449" s="141">
        <f>O449*H449</f>
        <v>0</v>
      </c>
      <c r="Q449" s="141">
        <v>1E-4</v>
      </c>
      <c r="R449" s="141">
        <f>Q449*H449</f>
        <v>1E-4</v>
      </c>
      <c r="S449" s="141">
        <v>0</v>
      </c>
      <c r="T449" s="142">
        <f>S449*H449</f>
        <v>0</v>
      </c>
      <c r="AR449" s="143" t="s">
        <v>366</v>
      </c>
      <c r="AT449" s="143" t="s">
        <v>614</v>
      </c>
      <c r="AU449" s="143" t="s">
        <v>87</v>
      </c>
      <c r="AY449" s="17" t="s">
        <v>133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7" t="s">
        <v>85</v>
      </c>
      <c r="BK449" s="144">
        <f>ROUND(I449*H449,2)</f>
        <v>0</v>
      </c>
      <c r="BL449" s="17" t="s">
        <v>278</v>
      </c>
      <c r="BM449" s="143" t="s">
        <v>786</v>
      </c>
    </row>
    <row r="450" spans="2:65" s="1" customFormat="1" ht="19.5">
      <c r="B450" s="32"/>
      <c r="D450" s="145" t="s">
        <v>146</v>
      </c>
      <c r="F450" s="146" t="s">
        <v>725</v>
      </c>
      <c r="I450" s="147"/>
      <c r="L450" s="32"/>
      <c r="M450" s="148"/>
      <c r="T450" s="56"/>
      <c r="AT450" s="17" t="s">
        <v>146</v>
      </c>
      <c r="AU450" s="17" t="s">
        <v>87</v>
      </c>
    </row>
    <row r="451" spans="2:65" s="1" customFormat="1" ht="16.5" customHeight="1">
      <c r="B451" s="32"/>
      <c r="C451" s="185" t="s">
        <v>787</v>
      </c>
      <c r="D451" s="185" t="s">
        <v>614</v>
      </c>
      <c r="E451" s="186" t="s">
        <v>788</v>
      </c>
      <c r="F451" s="187" t="s">
        <v>789</v>
      </c>
      <c r="G451" s="188" t="s">
        <v>257</v>
      </c>
      <c r="H451" s="189">
        <v>1</v>
      </c>
      <c r="I451" s="190"/>
      <c r="J451" s="191">
        <f>ROUND(I451*H451,2)</f>
        <v>0</v>
      </c>
      <c r="K451" s="187" t="s">
        <v>1</v>
      </c>
      <c r="L451" s="192"/>
      <c r="M451" s="193" t="s">
        <v>1</v>
      </c>
      <c r="N451" s="194" t="s">
        <v>42</v>
      </c>
      <c r="P451" s="141">
        <f>O451*H451</f>
        <v>0</v>
      </c>
      <c r="Q451" s="141">
        <v>1E-4</v>
      </c>
      <c r="R451" s="141">
        <f>Q451*H451</f>
        <v>1E-4</v>
      </c>
      <c r="S451" s="141">
        <v>0</v>
      </c>
      <c r="T451" s="142">
        <f>S451*H451</f>
        <v>0</v>
      </c>
      <c r="AR451" s="143" t="s">
        <v>366</v>
      </c>
      <c r="AT451" s="143" t="s">
        <v>614</v>
      </c>
      <c r="AU451" s="143" t="s">
        <v>87</v>
      </c>
      <c r="AY451" s="17" t="s">
        <v>133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7" t="s">
        <v>85</v>
      </c>
      <c r="BK451" s="144">
        <f>ROUND(I451*H451,2)</f>
        <v>0</v>
      </c>
      <c r="BL451" s="17" t="s">
        <v>278</v>
      </c>
      <c r="BM451" s="143" t="s">
        <v>790</v>
      </c>
    </row>
    <row r="452" spans="2:65" s="1" customFormat="1" ht="19.5">
      <c r="B452" s="32"/>
      <c r="D452" s="145" t="s">
        <v>146</v>
      </c>
      <c r="F452" s="146" t="s">
        <v>725</v>
      </c>
      <c r="I452" s="147"/>
      <c r="L452" s="32"/>
      <c r="M452" s="148"/>
      <c r="T452" s="56"/>
      <c r="AT452" s="17" t="s">
        <v>146</v>
      </c>
      <c r="AU452" s="17" t="s">
        <v>87</v>
      </c>
    </row>
    <row r="453" spans="2:65" s="1" customFormat="1" ht="16.5" customHeight="1">
      <c r="B453" s="32"/>
      <c r="C453" s="185" t="s">
        <v>791</v>
      </c>
      <c r="D453" s="185" t="s">
        <v>614</v>
      </c>
      <c r="E453" s="186" t="s">
        <v>792</v>
      </c>
      <c r="F453" s="187" t="s">
        <v>793</v>
      </c>
      <c r="G453" s="188" t="s">
        <v>257</v>
      </c>
      <c r="H453" s="189">
        <v>4</v>
      </c>
      <c r="I453" s="190"/>
      <c r="J453" s="191">
        <f>ROUND(I453*H453,2)</f>
        <v>0</v>
      </c>
      <c r="K453" s="187" t="s">
        <v>1</v>
      </c>
      <c r="L453" s="192"/>
      <c r="M453" s="193" t="s">
        <v>1</v>
      </c>
      <c r="N453" s="194" t="s">
        <v>42</v>
      </c>
      <c r="P453" s="141">
        <f>O453*H453</f>
        <v>0</v>
      </c>
      <c r="Q453" s="141">
        <v>1E-4</v>
      </c>
      <c r="R453" s="141">
        <f>Q453*H453</f>
        <v>4.0000000000000002E-4</v>
      </c>
      <c r="S453" s="141">
        <v>0</v>
      </c>
      <c r="T453" s="142">
        <f>S453*H453</f>
        <v>0</v>
      </c>
      <c r="AR453" s="143" t="s">
        <v>366</v>
      </c>
      <c r="AT453" s="143" t="s">
        <v>614</v>
      </c>
      <c r="AU453" s="143" t="s">
        <v>87</v>
      </c>
      <c r="AY453" s="17" t="s">
        <v>133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7" t="s">
        <v>85</v>
      </c>
      <c r="BK453" s="144">
        <f>ROUND(I453*H453,2)</f>
        <v>0</v>
      </c>
      <c r="BL453" s="17" t="s">
        <v>278</v>
      </c>
      <c r="BM453" s="143" t="s">
        <v>794</v>
      </c>
    </row>
    <row r="454" spans="2:65" s="1" customFormat="1" ht="39">
      <c r="B454" s="32"/>
      <c r="D454" s="145" t="s">
        <v>146</v>
      </c>
      <c r="F454" s="146" t="s">
        <v>795</v>
      </c>
      <c r="I454" s="147"/>
      <c r="L454" s="32"/>
      <c r="M454" s="148"/>
      <c r="T454" s="56"/>
      <c r="AT454" s="17" t="s">
        <v>146</v>
      </c>
      <c r="AU454" s="17" t="s">
        <v>87</v>
      </c>
    </row>
    <row r="455" spans="2:65" s="1" customFormat="1" ht="16.5" customHeight="1">
      <c r="B455" s="32"/>
      <c r="C455" s="132" t="s">
        <v>796</v>
      </c>
      <c r="D455" s="132" t="s">
        <v>136</v>
      </c>
      <c r="E455" s="133" t="s">
        <v>797</v>
      </c>
      <c r="F455" s="134" t="s">
        <v>798</v>
      </c>
      <c r="G455" s="135" t="s">
        <v>567</v>
      </c>
      <c r="H455" s="184"/>
      <c r="I455" s="137"/>
      <c r="J455" s="138">
        <f>ROUND(I455*H455,2)</f>
        <v>0</v>
      </c>
      <c r="K455" s="134" t="s">
        <v>198</v>
      </c>
      <c r="L455" s="32"/>
      <c r="M455" s="139" t="s">
        <v>1</v>
      </c>
      <c r="N455" s="140" t="s">
        <v>42</v>
      </c>
      <c r="P455" s="141">
        <f>O455*H455</f>
        <v>0</v>
      </c>
      <c r="Q455" s="141">
        <v>0</v>
      </c>
      <c r="R455" s="141">
        <f>Q455*H455</f>
        <v>0</v>
      </c>
      <c r="S455" s="141">
        <v>0</v>
      </c>
      <c r="T455" s="142">
        <f>S455*H455</f>
        <v>0</v>
      </c>
      <c r="AR455" s="143" t="s">
        <v>278</v>
      </c>
      <c r="AT455" s="143" t="s">
        <v>136</v>
      </c>
      <c r="AU455" s="143" t="s">
        <v>87</v>
      </c>
      <c r="AY455" s="17" t="s">
        <v>133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7" t="s">
        <v>85</v>
      </c>
      <c r="BK455" s="144">
        <f>ROUND(I455*H455,2)</f>
        <v>0</v>
      </c>
      <c r="BL455" s="17" t="s">
        <v>278</v>
      </c>
      <c r="BM455" s="143" t="s">
        <v>799</v>
      </c>
    </row>
    <row r="456" spans="2:65" s="11" customFormat="1" ht="22.9" customHeight="1">
      <c r="B456" s="120"/>
      <c r="D456" s="121" t="s">
        <v>76</v>
      </c>
      <c r="E456" s="130" t="s">
        <v>800</v>
      </c>
      <c r="F456" s="130" t="s">
        <v>801</v>
      </c>
      <c r="I456" s="123"/>
      <c r="J456" s="131">
        <f>BK456</f>
        <v>0</v>
      </c>
      <c r="L456" s="120"/>
      <c r="M456" s="125"/>
      <c r="P456" s="126">
        <f>SUM(P457:P472)</f>
        <v>0</v>
      </c>
      <c r="R456" s="126">
        <f>SUM(R457:R472)</f>
        <v>3.2065140000000003</v>
      </c>
      <c r="T456" s="127">
        <f>SUM(T457:T472)</f>
        <v>0</v>
      </c>
      <c r="AR456" s="121" t="s">
        <v>87</v>
      </c>
      <c r="AT456" s="128" t="s">
        <v>76</v>
      </c>
      <c r="AU456" s="128" t="s">
        <v>85</v>
      </c>
      <c r="AY456" s="121" t="s">
        <v>133</v>
      </c>
      <c r="BK456" s="129">
        <f>SUM(BK457:BK472)</f>
        <v>0</v>
      </c>
    </row>
    <row r="457" spans="2:65" s="1" customFormat="1" ht="16.5" customHeight="1">
      <c r="B457" s="32"/>
      <c r="C457" s="132" t="s">
        <v>802</v>
      </c>
      <c r="D457" s="132" t="s">
        <v>136</v>
      </c>
      <c r="E457" s="133" t="s">
        <v>803</v>
      </c>
      <c r="F457" s="134" t="s">
        <v>804</v>
      </c>
      <c r="G457" s="135" t="s">
        <v>197</v>
      </c>
      <c r="H457" s="136">
        <v>85.4</v>
      </c>
      <c r="I457" s="137"/>
      <c r="J457" s="138">
        <f>ROUND(I457*H457,2)</f>
        <v>0</v>
      </c>
      <c r="K457" s="134" t="s">
        <v>198</v>
      </c>
      <c r="L457" s="32"/>
      <c r="M457" s="139" t="s">
        <v>1</v>
      </c>
      <c r="N457" s="140" t="s">
        <v>42</v>
      </c>
      <c r="P457" s="141">
        <f>O457*H457</f>
        <v>0</v>
      </c>
      <c r="Q457" s="141">
        <v>0</v>
      </c>
      <c r="R457" s="141">
        <f>Q457*H457</f>
        <v>0</v>
      </c>
      <c r="S457" s="141">
        <v>0</v>
      </c>
      <c r="T457" s="142">
        <f>S457*H457</f>
        <v>0</v>
      </c>
      <c r="AR457" s="143" t="s">
        <v>278</v>
      </c>
      <c r="AT457" s="143" t="s">
        <v>136</v>
      </c>
      <c r="AU457" s="143" t="s">
        <v>87</v>
      </c>
      <c r="AY457" s="17" t="s">
        <v>133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7" t="s">
        <v>85</v>
      </c>
      <c r="BK457" s="144">
        <f>ROUND(I457*H457,2)</f>
        <v>0</v>
      </c>
      <c r="BL457" s="17" t="s">
        <v>278</v>
      </c>
      <c r="BM457" s="143" t="s">
        <v>805</v>
      </c>
    </row>
    <row r="458" spans="2:65" s="1" customFormat="1" ht="16.5" customHeight="1">
      <c r="B458" s="32"/>
      <c r="C458" s="132" t="s">
        <v>806</v>
      </c>
      <c r="D458" s="132" t="s">
        <v>136</v>
      </c>
      <c r="E458" s="133" t="s">
        <v>807</v>
      </c>
      <c r="F458" s="134" t="s">
        <v>808</v>
      </c>
      <c r="G458" s="135" t="s">
        <v>197</v>
      </c>
      <c r="H458" s="136">
        <v>85.4</v>
      </c>
      <c r="I458" s="137"/>
      <c r="J458" s="138">
        <f>ROUND(I458*H458,2)</f>
        <v>0</v>
      </c>
      <c r="K458" s="134" t="s">
        <v>198</v>
      </c>
      <c r="L458" s="32"/>
      <c r="M458" s="139" t="s">
        <v>1</v>
      </c>
      <c r="N458" s="140" t="s">
        <v>42</v>
      </c>
      <c r="P458" s="141">
        <f>O458*H458</f>
        <v>0</v>
      </c>
      <c r="Q458" s="141">
        <v>2.9999999999999997E-4</v>
      </c>
      <c r="R458" s="141">
        <f>Q458*H458</f>
        <v>2.562E-2</v>
      </c>
      <c r="S458" s="141">
        <v>0</v>
      </c>
      <c r="T458" s="142">
        <f>S458*H458</f>
        <v>0</v>
      </c>
      <c r="AR458" s="143" t="s">
        <v>278</v>
      </c>
      <c r="AT458" s="143" t="s">
        <v>136</v>
      </c>
      <c r="AU458" s="143" t="s">
        <v>87</v>
      </c>
      <c r="AY458" s="17" t="s">
        <v>133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7" t="s">
        <v>85</v>
      </c>
      <c r="BK458" s="144">
        <f>ROUND(I458*H458,2)</f>
        <v>0</v>
      </c>
      <c r="BL458" s="17" t="s">
        <v>278</v>
      </c>
      <c r="BM458" s="143" t="s">
        <v>809</v>
      </c>
    </row>
    <row r="459" spans="2:65" s="1" customFormat="1" ht="16.5" customHeight="1">
      <c r="B459" s="32"/>
      <c r="C459" s="132" t="s">
        <v>810</v>
      </c>
      <c r="D459" s="132" t="s">
        <v>136</v>
      </c>
      <c r="E459" s="133" t="s">
        <v>811</v>
      </c>
      <c r="F459" s="134" t="s">
        <v>812</v>
      </c>
      <c r="G459" s="135" t="s">
        <v>197</v>
      </c>
      <c r="H459" s="136">
        <v>85.4</v>
      </c>
      <c r="I459" s="137"/>
      <c r="J459" s="138">
        <f>ROUND(I459*H459,2)</f>
        <v>0</v>
      </c>
      <c r="K459" s="134" t="s">
        <v>198</v>
      </c>
      <c r="L459" s="32"/>
      <c r="M459" s="139" t="s">
        <v>1</v>
      </c>
      <c r="N459" s="140" t="s">
        <v>42</v>
      </c>
      <c r="P459" s="141">
        <f>O459*H459</f>
        <v>0</v>
      </c>
      <c r="Q459" s="141">
        <v>7.5799999999999999E-3</v>
      </c>
      <c r="R459" s="141">
        <f>Q459*H459</f>
        <v>0.64733200000000002</v>
      </c>
      <c r="S459" s="141">
        <v>0</v>
      </c>
      <c r="T459" s="142">
        <f>S459*H459</f>
        <v>0</v>
      </c>
      <c r="AR459" s="143" t="s">
        <v>278</v>
      </c>
      <c r="AT459" s="143" t="s">
        <v>136</v>
      </c>
      <c r="AU459" s="143" t="s">
        <v>87</v>
      </c>
      <c r="AY459" s="17" t="s">
        <v>133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7" t="s">
        <v>85</v>
      </c>
      <c r="BK459" s="144">
        <f>ROUND(I459*H459,2)</f>
        <v>0</v>
      </c>
      <c r="BL459" s="17" t="s">
        <v>278</v>
      </c>
      <c r="BM459" s="143" t="s">
        <v>813</v>
      </c>
    </row>
    <row r="460" spans="2:65" s="1" customFormat="1" ht="21.75" customHeight="1">
      <c r="B460" s="32"/>
      <c r="C460" s="132" t="s">
        <v>814</v>
      </c>
      <c r="D460" s="132" t="s">
        <v>136</v>
      </c>
      <c r="E460" s="133" t="s">
        <v>815</v>
      </c>
      <c r="F460" s="134" t="s">
        <v>816</v>
      </c>
      <c r="G460" s="135" t="s">
        <v>197</v>
      </c>
      <c r="H460" s="136">
        <v>4</v>
      </c>
      <c r="I460" s="137"/>
      <c r="J460" s="138">
        <f>ROUND(I460*H460,2)</f>
        <v>0</v>
      </c>
      <c r="K460" s="134" t="s">
        <v>198</v>
      </c>
      <c r="L460" s="32"/>
      <c r="M460" s="139" t="s">
        <v>1</v>
      </c>
      <c r="N460" s="140" t="s">
        <v>42</v>
      </c>
      <c r="P460" s="141">
        <f>O460*H460</f>
        <v>0</v>
      </c>
      <c r="Q460" s="141">
        <v>6.0000000000000001E-3</v>
      </c>
      <c r="R460" s="141">
        <f>Q460*H460</f>
        <v>2.4E-2</v>
      </c>
      <c r="S460" s="141">
        <v>0</v>
      </c>
      <c r="T460" s="142">
        <f>S460*H460</f>
        <v>0</v>
      </c>
      <c r="AR460" s="143" t="s">
        <v>278</v>
      </c>
      <c r="AT460" s="143" t="s">
        <v>136</v>
      </c>
      <c r="AU460" s="143" t="s">
        <v>87</v>
      </c>
      <c r="AY460" s="17" t="s">
        <v>133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7" t="s">
        <v>85</v>
      </c>
      <c r="BK460" s="144">
        <f>ROUND(I460*H460,2)</f>
        <v>0</v>
      </c>
      <c r="BL460" s="17" t="s">
        <v>278</v>
      </c>
      <c r="BM460" s="143" t="s">
        <v>817</v>
      </c>
    </row>
    <row r="461" spans="2:65" s="12" customFormat="1" ht="11.25">
      <c r="B461" s="154"/>
      <c r="D461" s="145" t="s">
        <v>200</v>
      </c>
      <c r="E461" s="155" t="s">
        <v>1</v>
      </c>
      <c r="F461" s="156" t="s">
        <v>818</v>
      </c>
      <c r="H461" s="157">
        <v>4</v>
      </c>
      <c r="I461" s="158"/>
      <c r="L461" s="154"/>
      <c r="M461" s="159"/>
      <c r="T461" s="160"/>
      <c r="AT461" s="155" t="s">
        <v>200</v>
      </c>
      <c r="AU461" s="155" t="s">
        <v>87</v>
      </c>
      <c r="AV461" s="12" t="s">
        <v>87</v>
      </c>
      <c r="AW461" s="12" t="s">
        <v>32</v>
      </c>
      <c r="AX461" s="12" t="s">
        <v>85</v>
      </c>
      <c r="AY461" s="155" t="s">
        <v>133</v>
      </c>
    </row>
    <row r="462" spans="2:65" s="1" customFormat="1" ht="16.5" customHeight="1">
      <c r="B462" s="32"/>
      <c r="C462" s="185" t="s">
        <v>819</v>
      </c>
      <c r="D462" s="185" t="s">
        <v>614</v>
      </c>
      <c r="E462" s="186" t="s">
        <v>820</v>
      </c>
      <c r="F462" s="187" t="s">
        <v>821</v>
      </c>
      <c r="G462" s="188" t="s">
        <v>197</v>
      </c>
      <c r="H462" s="189">
        <v>4.4000000000000004</v>
      </c>
      <c r="I462" s="190"/>
      <c r="J462" s="191">
        <f>ROUND(I462*H462,2)</f>
        <v>0</v>
      </c>
      <c r="K462" s="187" t="s">
        <v>1</v>
      </c>
      <c r="L462" s="192"/>
      <c r="M462" s="193" t="s">
        <v>1</v>
      </c>
      <c r="N462" s="194" t="s">
        <v>42</v>
      </c>
      <c r="P462" s="141">
        <f>O462*H462</f>
        <v>0</v>
      </c>
      <c r="Q462" s="141">
        <v>2.1999999999999999E-2</v>
      </c>
      <c r="R462" s="141">
        <f>Q462*H462</f>
        <v>9.6799999999999997E-2</v>
      </c>
      <c r="S462" s="141">
        <v>0</v>
      </c>
      <c r="T462" s="142">
        <f>S462*H462</f>
        <v>0</v>
      </c>
      <c r="AR462" s="143" t="s">
        <v>366</v>
      </c>
      <c r="AT462" s="143" t="s">
        <v>614</v>
      </c>
      <c r="AU462" s="143" t="s">
        <v>87</v>
      </c>
      <c r="AY462" s="17" t="s">
        <v>133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7" t="s">
        <v>85</v>
      </c>
      <c r="BK462" s="144">
        <f>ROUND(I462*H462,2)</f>
        <v>0</v>
      </c>
      <c r="BL462" s="17" t="s">
        <v>278</v>
      </c>
      <c r="BM462" s="143" t="s">
        <v>822</v>
      </c>
    </row>
    <row r="463" spans="2:65" s="12" customFormat="1" ht="11.25">
      <c r="B463" s="154"/>
      <c r="D463" s="145" t="s">
        <v>200</v>
      </c>
      <c r="F463" s="156" t="s">
        <v>823</v>
      </c>
      <c r="H463" s="157">
        <v>4.4000000000000004</v>
      </c>
      <c r="I463" s="158"/>
      <c r="L463" s="154"/>
      <c r="M463" s="159"/>
      <c r="T463" s="160"/>
      <c r="AT463" s="155" t="s">
        <v>200</v>
      </c>
      <c r="AU463" s="155" t="s">
        <v>87</v>
      </c>
      <c r="AV463" s="12" t="s">
        <v>87</v>
      </c>
      <c r="AW463" s="12" t="s">
        <v>4</v>
      </c>
      <c r="AX463" s="12" t="s">
        <v>85</v>
      </c>
      <c r="AY463" s="155" t="s">
        <v>133</v>
      </c>
    </row>
    <row r="464" spans="2:65" s="1" customFormat="1" ht="21.75" customHeight="1">
      <c r="B464" s="32"/>
      <c r="C464" s="132" t="s">
        <v>824</v>
      </c>
      <c r="D464" s="132" t="s">
        <v>136</v>
      </c>
      <c r="E464" s="133" t="s">
        <v>825</v>
      </c>
      <c r="F464" s="134" t="s">
        <v>826</v>
      </c>
      <c r="G464" s="135" t="s">
        <v>197</v>
      </c>
      <c r="H464" s="136">
        <v>81.400000000000006</v>
      </c>
      <c r="I464" s="137"/>
      <c r="J464" s="138">
        <f>ROUND(I464*H464,2)</f>
        <v>0</v>
      </c>
      <c r="K464" s="134" t="s">
        <v>198</v>
      </c>
      <c r="L464" s="32"/>
      <c r="M464" s="139" t="s">
        <v>1</v>
      </c>
      <c r="N464" s="140" t="s">
        <v>42</v>
      </c>
      <c r="P464" s="141">
        <f>O464*H464</f>
        <v>0</v>
      </c>
      <c r="Q464" s="141">
        <v>5.3800000000000002E-3</v>
      </c>
      <c r="R464" s="141">
        <f>Q464*H464</f>
        <v>0.43793200000000004</v>
      </c>
      <c r="S464" s="141">
        <v>0</v>
      </c>
      <c r="T464" s="142">
        <f>S464*H464</f>
        <v>0</v>
      </c>
      <c r="AR464" s="143" t="s">
        <v>278</v>
      </c>
      <c r="AT464" s="143" t="s">
        <v>136</v>
      </c>
      <c r="AU464" s="143" t="s">
        <v>87</v>
      </c>
      <c r="AY464" s="17" t="s">
        <v>133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7" t="s">
        <v>85</v>
      </c>
      <c r="BK464" s="144">
        <f>ROUND(I464*H464,2)</f>
        <v>0</v>
      </c>
      <c r="BL464" s="17" t="s">
        <v>278</v>
      </c>
      <c r="BM464" s="143" t="s">
        <v>827</v>
      </c>
    </row>
    <row r="465" spans="2:65" s="12" customFormat="1" ht="11.25">
      <c r="B465" s="154"/>
      <c r="D465" s="145" t="s">
        <v>200</v>
      </c>
      <c r="E465" s="155" t="s">
        <v>1</v>
      </c>
      <c r="F465" s="156" t="s">
        <v>542</v>
      </c>
      <c r="H465" s="157">
        <v>14.2</v>
      </c>
      <c r="I465" s="158"/>
      <c r="L465" s="154"/>
      <c r="M465" s="159"/>
      <c r="T465" s="160"/>
      <c r="AT465" s="155" t="s">
        <v>200</v>
      </c>
      <c r="AU465" s="155" t="s">
        <v>87</v>
      </c>
      <c r="AV465" s="12" t="s">
        <v>87</v>
      </c>
      <c r="AW465" s="12" t="s">
        <v>32</v>
      </c>
      <c r="AX465" s="12" t="s">
        <v>77</v>
      </c>
      <c r="AY465" s="155" t="s">
        <v>133</v>
      </c>
    </row>
    <row r="466" spans="2:65" s="12" customFormat="1" ht="11.25">
      <c r="B466" s="154"/>
      <c r="D466" s="145" t="s">
        <v>200</v>
      </c>
      <c r="E466" s="155" t="s">
        <v>1</v>
      </c>
      <c r="F466" s="156" t="s">
        <v>202</v>
      </c>
      <c r="H466" s="157">
        <v>36</v>
      </c>
      <c r="I466" s="158"/>
      <c r="L466" s="154"/>
      <c r="M466" s="159"/>
      <c r="T466" s="160"/>
      <c r="AT466" s="155" t="s">
        <v>200</v>
      </c>
      <c r="AU466" s="155" t="s">
        <v>87</v>
      </c>
      <c r="AV466" s="12" t="s">
        <v>87</v>
      </c>
      <c r="AW466" s="12" t="s">
        <v>32</v>
      </c>
      <c r="AX466" s="12" t="s">
        <v>77</v>
      </c>
      <c r="AY466" s="155" t="s">
        <v>133</v>
      </c>
    </row>
    <row r="467" spans="2:65" s="12" customFormat="1" ht="11.25">
      <c r="B467" s="154"/>
      <c r="D467" s="145" t="s">
        <v>200</v>
      </c>
      <c r="E467" s="155" t="s">
        <v>1</v>
      </c>
      <c r="F467" s="156" t="s">
        <v>203</v>
      </c>
      <c r="H467" s="157">
        <v>31.2</v>
      </c>
      <c r="I467" s="158"/>
      <c r="L467" s="154"/>
      <c r="M467" s="159"/>
      <c r="T467" s="160"/>
      <c r="AT467" s="155" t="s">
        <v>200</v>
      </c>
      <c r="AU467" s="155" t="s">
        <v>87</v>
      </c>
      <c r="AV467" s="12" t="s">
        <v>87</v>
      </c>
      <c r="AW467" s="12" t="s">
        <v>32</v>
      </c>
      <c r="AX467" s="12" t="s">
        <v>77</v>
      </c>
      <c r="AY467" s="155" t="s">
        <v>133</v>
      </c>
    </row>
    <row r="468" spans="2:65" s="13" customFormat="1" ht="11.25">
      <c r="B468" s="161"/>
      <c r="D468" s="145" t="s">
        <v>200</v>
      </c>
      <c r="E468" s="162" t="s">
        <v>1</v>
      </c>
      <c r="F468" s="163" t="s">
        <v>204</v>
      </c>
      <c r="H468" s="164">
        <v>81.400000000000006</v>
      </c>
      <c r="I468" s="165"/>
      <c r="L468" s="161"/>
      <c r="M468" s="166"/>
      <c r="T468" s="167"/>
      <c r="AT468" s="162" t="s">
        <v>200</v>
      </c>
      <c r="AU468" s="162" t="s">
        <v>87</v>
      </c>
      <c r="AV468" s="13" t="s">
        <v>152</v>
      </c>
      <c r="AW468" s="13" t="s">
        <v>32</v>
      </c>
      <c r="AX468" s="13" t="s">
        <v>85</v>
      </c>
      <c r="AY468" s="162" t="s">
        <v>133</v>
      </c>
    </row>
    <row r="469" spans="2:65" s="1" customFormat="1" ht="16.5" customHeight="1">
      <c r="B469" s="32"/>
      <c r="C469" s="185" t="s">
        <v>828</v>
      </c>
      <c r="D469" s="185" t="s">
        <v>614</v>
      </c>
      <c r="E469" s="186" t="s">
        <v>829</v>
      </c>
      <c r="F469" s="187" t="s">
        <v>830</v>
      </c>
      <c r="G469" s="188" t="s">
        <v>197</v>
      </c>
      <c r="H469" s="189">
        <v>89.54</v>
      </c>
      <c r="I469" s="190"/>
      <c r="J469" s="191">
        <f>ROUND(I469*H469,2)</f>
        <v>0</v>
      </c>
      <c r="K469" s="187" t="s">
        <v>1</v>
      </c>
      <c r="L469" s="192"/>
      <c r="M469" s="193" t="s">
        <v>1</v>
      </c>
      <c r="N469" s="194" t="s">
        <v>42</v>
      </c>
      <c r="P469" s="141">
        <f>O469*H469</f>
        <v>0</v>
      </c>
      <c r="Q469" s="141">
        <v>2.1999999999999999E-2</v>
      </c>
      <c r="R469" s="141">
        <f>Q469*H469</f>
        <v>1.9698800000000001</v>
      </c>
      <c r="S469" s="141">
        <v>0</v>
      </c>
      <c r="T469" s="142">
        <f>S469*H469</f>
        <v>0</v>
      </c>
      <c r="AR469" s="143" t="s">
        <v>366</v>
      </c>
      <c r="AT469" s="143" t="s">
        <v>614</v>
      </c>
      <c r="AU469" s="143" t="s">
        <v>87</v>
      </c>
      <c r="AY469" s="17" t="s">
        <v>133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7" t="s">
        <v>85</v>
      </c>
      <c r="BK469" s="144">
        <f>ROUND(I469*H469,2)</f>
        <v>0</v>
      </c>
      <c r="BL469" s="17" t="s">
        <v>278</v>
      </c>
      <c r="BM469" s="143" t="s">
        <v>831</v>
      </c>
    </row>
    <row r="470" spans="2:65" s="12" customFormat="1" ht="11.25">
      <c r="B470" s="154"/>
      <c r="D470" s="145" t="s">
        <v>200</v>
      </c>
      <c r="F470" s="156" t="s">
        <v>832</v>
      </c>
      <c r="H470" s="157">
        <v>89.54</v>
      </c>
      <c r="I470" s="158"/>
      <c r="L470" s="154"/>
      <c r="M470" s="159"/>
      <c r="T470" s="160"/>
      <c r="AT470" s="155" t="s">
        <v>200</v>
      </c>
      <c r="AU470" s="155" t="s">
        <v>87</v>
      </c>
      <c r="AV470" s="12" t="s">
        <v>87</v>
      </c>
      <c r="AW470" s="12" t="s">
        <v>4</v>
      </c>
      <c r="AX470" s="12" t="s">
        <v>85</v>
      </c>
      <c r="AY470" s="155" t="s">
        <v>133</v>
      </c>
    </row>
    <row r="471" spans="2:65" s="1" customFormat="1" ht="16.5" customHeight="1">
      <c r="B471" s="32"/>
      <c r="C471" s="132" t="s">
        <v>833</v>
      </c>
      <c r="D471" s="132" t="s">
        <v>136</v>
      </c>
      <c r="E471" s="133" t="s">
        <v>834</v>
      </c>
      <c r="F471" s="134" t="s">
        <v>835</v>
      </c>
      <c r="G471" s="135" t="s">
        <v>211</v>
      </c>
      <c r="H471" s="136">
        <v>55</v>
      </c>
      <c r="I471" s="137"/>
      <c r="J471" s="138">
        <f>ROUND(I471*H471,2)</f>
        <v>0</v>
      </c>
      <c r="K471" s="134" t="s">
        <v>198</v>
      </c>
      <c r="L471" s="32"/>
      <c r="M471" s="139" t="s">
        <v>1</v>
      </c>
      <c r="N471" s="140" t="s">
        <v>42</v>
      </c>
      <c r="P471" s="141">
        <f>O471*H471</f>
        <v>0</v>
      </c>
      <c r="Q471" s="141">
        <v>9.0000000000000006E-5</v>
      </c>
      <c r="R471" s="141">
        <f>Q471*H471</f>
        <v>4.9500000000000004E-3</v>
      </c>
      <c r="S471" s="141">
        <v>0</v>
      </c>
      <c r="T471" s="142">
        <f>S471*H471</f>
        <v>0</v>
      </c>
      <c r="AR471" s="143" t="s">
        <v>278</v>
      </c>
      <c r="AT471" s="143" t="s">
        <v>136</v>
      </c>
      <c r="AU471" s="143" t="s">
        <v>87</v>
      </c>
      <c r="AY471" s="17" t="s">
        <v>133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7" t="s">
        <v>85</v>
      </c>
      <c r="BK471" s="144">
        <f>ROUND(I471*H471,2)</f>
        <v>0</v>
      </c>
      <c r="BL471" s="17" t="s">
        <v>278</v>
      </c>
      <c r="BM471" s="143" t="s">
        <v>836</v>
      </c>
    </row>
    <row r="472" spans="2:65" s="1" customFormat="1" ht="16.5" customHeight="1">
      <c r="B472" s="32"/>
      <c r="C472" s="132" t="s">
        <v>837</v>
      </c>
      <c r="D472" s="132" t="s">
        <v>136</v>
      </c>
      <c r="E472" s="133" t="s">
        <v>838</v>
      </c>
      <c r="F472" s="134" t="s">
        <v>839</v>
      </c>
      <c r="G472" s="135" t="s">
        <v>567</v>
      </c>
      <c r="H472" s="184"/>
      <c r="I472" s="137"/>
      <c r="J472" s="138">
        <f>ROUND(I472*H472,2)</f>
        <v>0</v>
      </c>
      <c r="K472" s="134" t="s">
        <v>198</v>
      </c>
      <c r="L472" s="32"/>
      <c r="M472" s="139" t="s">
        <v>1</v>
      </c>
      <c r="N472" s="140" t="s">
        <v>42</v>
      </c>
      <c r="P472" s="141">
        <f>O472*H472</f>
        <v>0</v>
      </c>
      <c r="Q472" s="141">
        <v>0</v>
      </c>
      <c r="R472" s="141">
        <f>Q472*H472</f>
        <v>0</v>
      </c>
      <c r="S472" s="141">
        <v>0</v>
      </c>
      <c r="T472" s="142">
        <f>S472*H472</f>
        <v>0</v>
      </c>
      <c r="AR472" s="143" t="s">
        <v>278</v>
      </c>
      <c r="AT472" s="143" t="s">
        <v>136</v>
      </c>
      <c r="AU472" s="143" t="s">
        <v>87</v>
      </c>
      <c r="AY472" s="17" t="s">
        <v>133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7" t="s">
        <v>85</v>
      </c>
      <c r="BK472" s="144">
        <f>ROUND(I472*H472,2)</f>
        <v>0</v>
      </c>
      <c r="BL472" s="17" t="s">
        <v>278</v>
      </c>
      <c r="BM472" s="143" t="s">
        <v>840</v>
      </c>
    </row>
    <row r="473" spans="2:65" s="11" customFormat="1" ht="22.9" customHeight="1">
      <c r="B473" s="120"/>
      <c r="D473" s="121" t="s">
        <v>76</v>
      </c>
      <c r="E473" s="130" t="s">
        <v>841</v>
      </c>
      <c r="F473" s="130" t="s">
        <v>842</v>
      </c>
      <c r="I473" s="123"/>
      <c r="J473" s="131">
        <f>BK473</f>
        <v>0</v>
      </c>
      <c r="L473" s="120"/>
      <c r="M473" s="125"/>
      <c r="P473" s="126">
        <f>SUM(P474:P508)</f>
        <v>0</v>
      </c>
      <c r="R473" s="126">
        <f>SUM(R474:R508)</f>
        <v>3.8426160000000001E-2</v>
      </c>
      <c r="T473" s="127">
        <f>SUM(T474:T508)</f>
        <v>0</v>
      </c>
      <c r="AR473" s="121" t="s">
        <v>87</v>
      </c>
      <c r="AT473" s="128" t="s">
        <v>76</v>
      </c>
      <c r="AU473" s="128" t="s">
        <v>85</v>
      </c>
      <c r="AY473" s="121" t="s">
        <v>133</v>
      </c>
      <c r="BK473" s="129">
        <f>SUM(BK474:BK508)</f>
        <v>0</v>
      </c>
    </row>
    <row r="474" spans="2:65" s="1" customFormat="1" ht="16.5" customHeight="1">
      <c r="B474" s="32"/>
      <c r="C474" s="132" t="s">
        <v>843</v>
      </c>
      <c r="D474" s="132" t="s">
        <v>136</v>
      </c>
      <c r="E474" s="133" t="s">
        <v>844</v>
      </c>
      <c r="F474" s="134" t="s">
        <v>845</v>
      </c>
      <c r="G474" s="135" t="s">
        <v>211</v>
      </c>
      <c r="H474" s="136">
        <v>4.8</v>
      </c>
      <c r="I474" s="137"/>
      <c r="J474" s="138">
        <f>ROUND(I474*H474,2)</f>
        <v>0</v>
      </c>
      <c r="K474" s="134" t="s">
        <v>198</v>
      </c>
      <c r="L474" s="32"/>
      <c r="M474" s="139" t="s">
        <v>1</v>
      </c>
      <c r="N474" s="140" t="s">
        <v>42</v>
      </c>
      <c r="P474" s="141">
        <f>O474*H474</f>
        <v>0</v>
      </c>
      <c r="Q474" s="141">
        <v>1.0000000000000001E-5</v>
      </c>
      <c r="R474" s="141">
        <f>Q474*H474</f>
        <v>4.8000000000000001E-5</v>
      </c>
      <c r="S474" s="141">
        <v>0</v>
      </c>
      <c r="T474" s="142">
        <f>S474*H474</f>
        <v>0</v>
      </c>
      <c r="AR474" s="143" t="s">
        <v>278</v>
      </c>
      <c r="AT474" s="143" t="s">
        <v>136</v>
      </c>
      <c r="AU474" s="143" t="s">
        <v>87</v>
      </c>
      <c r="AY474" s="17" t="s">
        <v>133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7" t="s">
        <v>85</v>
      </c>
      <c r="BK474" s="144">
        <f>ROUND(I474*H474,2)</f>
        <v>0</v>
      </c>
      <c r="BL474" s="17" t="s">
        <v>278</v>
      </c>
      <c r="BM474" s="143" t="s">
        <v>846</v>
      </c>
    </row>
    <row r="475" spans="2:65" s="12" customFormat="1" ht="11.25">
      <c r="B475" s="154"/>
      <c r="D475" s="145" t="s">
        <v>200</v>
      </c>
      <c r="E475" s="155" t="s">
        <v>1</v>
      </c>
      <c r="F475" s="156" t="s">
        <v>847</v>
      </c>
      <c r="H475" s="157">
        <v>2.4</v>
      </c>
      <c r="I475" s="158"/>
      <c r="L475" s="154"/>
      <c r="M475" s="159"/>
      <c r="T475" s="160"/>
      <c r="AT475" s="155" t="s">
        <v>200</v>
      </c>
      <c r="AU475" s="155" t="s">
        <v>87</v>
      </c>
      <c r="AV475" s="12" t="s">
        <v>87</v>
      </c>
      <c r="AW475" s="12" t="s">
        <v>32</v>
      </c>
      <c r="AX475" s="12" t="s">
        <v>77</v>
      </c>
      <c r="AY475" s="155" t="s">
        <v>133</v>
      </c>
    </row>
    <row r="476" spans="2:65" s="12" customFormat="1" ht="11.25">
      <c r="B476" s="154"/>
      <c r="D476" s="145" t="s">
        <v>200</v>
      </c>
      <c r="E476" s="155" t="s">
        <v>1</v>
      </c>
      <c r="F476" s="156" t="s">
        <v>848</v>
      </c>
      <c r="H476" s="157">
        <v>2.4</v>
      </c>
      <c r="I476" s="158"/>
      <c r="L476" s="154"/>
      <c r="M476" s="159"/>
      <c r="T476" s="160"/>
      <c r="AT476" s="155" t="s">
        <v>200</v>
      </c>
      <c r="AU476" s="155" t="s">
        <v>87</v>
      </c>
      <c r="AV476" s="12" t="s">
        <v>87</v>
      </c>
      <c r="AW476" s="12" t="s">
        <v>32</v>
      </c>
      <c r="AX476" s="12" t="s">
        <v>77</v>
      </c>
      <c r="AY476" s="155" t="s">
        <v>133</v>
      </c>
    </row>
    <row r="477" spans="2:65" s="13" customFormat="1" ht="11.25">
      <c r="B477" s="161"/>
      <c r="D477" s="145" t="s">
        <v>200</v>
      </c>
      <c r="E477" s="162" t="s">
        <v>1</v>
      </c>
      <c r="F477" s="163" t="s">
        <v>204</v>
      </c>
      <c r="H477" s="164">
        <v>4.8</v>
      </c>
      <c r="I477" s="165"/>
      <c r="L477" s="161"/>
      <c r="M477" s="166"/>
      <c r="T477" s="167"/>
      <c r="AT477" s="162" t="s">
        <v>200</v>
      </c>
      <c r="AU477" s="162" t="s">
        <v>87</v>
      </c>
      <c r="AV477" s="13" t="s">
        <v>152</v>
      </c>
      <c r="AW477" s="13" t="s">
        <v>32</v>
      </c>
      <c r="AX477" s="13" t="s">
        <v>85</v>
      </c>
      <c r="AY477" s="162" t="s">
        <v>133</v>
      </c>
    </row>
    <row r="478" spans="2:65" s="1" customFormat="1" ht="16.5" customHeight="1">
      <c r="B478" s="32"/>
      <c r="C478" s="185" t="s">
        <v>849</v>
      </c>
      <c r="D478" s="185" t="s">
        <v>614</v>
      </c>
      <c r="E478" s="186" t="s">
        <v>850</v>
      </c>
      <c r="F478" s="187" t="s">
        <v>851</v>
      </c>
      <c r="G478" s="188" t="s">
        <v>211</v>
      </c>
      <c r="H478" s="189">
        <v>4.8959999999999999</v>
      </c>
      <c r="I478" s="190"/>
      <c r="J478" s="191">
        <f>ROUND(I478*H478,2)</f>
        <v>0</v>
      </c>
      <c r="K478" s="187" t="s">
        <v>198</v>
      </c>
      <c r="L478" s="192"/>
      <c r="M478" s="193" t="s">
        <v>1</v>
      </c>
      <c r="N478" s="194" t="s">
        <v>42</v>
      </c>
      <c r="P478" s="141">
        <f>O478*H478</f>
        <v>0</v>
      </c>
      <c r="Q478" s="141">
        <v>2.2000000000000001E-4</v>
      </c>
      <c r="R478" s="141">
        <f>Q478*H478</f>
        <v>1.07712E-3</v>
      </c>
      <c r="S478" s="141">
        <v>0</v>
      </c>
      <c r="T478" s="142">
        <f>S478*H478</f>
        <v>0</v>
      </c>
      <c r="AR478" s="143" t="s">
        <v>366</v>
      </c>
      <c r="AT478" s="143" t="s">
        <v>614</v>
      </c>
      <c r="AU478" s="143" t="s">
        <v>87</v>
      </c>
      <c r="AY478" s="17" t="s">
        <v>133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7" t="s">
        <v>85</v>
      </c>
      <c r="BK478" s="144">
        <f>ROUND(I478*H478,2)</f>
        <v>0</v>
      </c>
      <c r="BL478" s="17" t="s">
        <v>278</v>
      </c>
      <c r="BM478" s="143" t="s">
        <v>852</v>
      </c>
    </row>
    <row r="479" spans="2:65" s="12" customFormat="1" ht="11.25">
      <c r="B479" s="154"/>
      <c r="D479" s="145" t="s">
        <v>200</v>
      </c>
      <c r="F479" s="156" t="s">
        <v>853</v>
      </c>
      <c r="H479" s="157">
        <v>4.8959999999999999</v>
      </c>
      <c r="I479" s="158"/>
      <c r="L479" s="154"/>
      <c r="M479" s="159"/>
      <c r="T479" s="160"/>
      <c r="AT479" s="155" t="s">
        <v>200</v>
      </c>
      <c r="AU479" s="155" t="s">
        <v>87</v>
      </c>
      <c r="AV479" s="12" t="s">
        <v>87</v>
      </c>
      <c r="AW479" s="12" t="s">
        <v>4</v>
      </c>
      <c r="AX479" s="12" t="s">
        <v>85</v>
      </c>
      <c r="AY479" s="155" t="s">
        <v>133</v>
      </c>
    </row>
    <row r="480" spans="2:65" s="1" customFormat="1" ht="16.5" customHeight="1">
      <c r="B480" s="32"/>
      <c r="C480" s="132" t="s">
        <v>854</v>
      </c>
      <c r="D480" s="132" t="s">
        <v>136</v>
      </c>
      <c r="E480" s="133" t="s">
        <v>855</v>
      </c>
      <c r="F480" s="134" t="s">
        <v>856</v>
      </c>
      <c r="G480" s="135" t="s">
        <v>211</v>
      </c>
      <c r="H480" s="136">
        <v>148.02000000000001</v>
      </c>
      <c r="I480" s="137"/>
      <c r="J480" s="138">
        <f>ROUND(I480*H480,2)</f>
        <v>0</v>
      </c>
      <c r="K480" s="134" t="s">
        <v>1</v>
      </c>
      <c r="L480" s="32"/>
      <c r="M480" s="139" t="s">
        <v>1</v>
      </c>
      <c r="N480" s="140" t="s">
        <v>42</v>
      </c>
      <c r="P480" s="141">
        <f>O480*H480</f>
        <v>0</v>
      </c>
      <c r="Q480" s="141">
        <v>1.0000000000000001E-5</v>
      </c>
      <c r="R480" s="141">
        <f>Q480*H480</f>
        <v>1.4802000000000003E-3</v>
      </c>
      <c r="S480" s="141">
        <v>0</v>
      </c>
      <c r="T480" s="142">
        <f>S480*H480</f>
        <v>0</v>
      </c>
      <c r="AR480" s="143" t="s">
        <v>278</v>
      </c>
      <c r="AT480" s="143" t="s">
        <v>136</v>
      </c>
      <c r="AU480" s="143" t="s">
        <v>87</v>
      </c>
      <c r="AY480" s="17" t="s">
        <v>133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7" t="s">
        <v>85</v>
      </c>
      <c r="BK480" s="144">
        <f>ROUND(I480*H480,2)</f>
        <v>0</v>
      </c>
      <c r="BL480" s="17" t="s">
        <v>278</v>
      </c>
      <c r="BM480" s="143" t="s">
        <v>857</v>
      </c>
    </row>
    <row r="481" spans="2:51" s="14" customFormat="1" ht="11.25">
      <c r="B481" s="168"/>
      <c r="D481" s="145" t="s">
        <v>200</v>
      </c>
      <c r="E481" s="169" t="s">
        <v>1</v>
      </c>
      <c r="F481" s="170" t="s">
        <v>743</v>
      </c>
      <c r="H481" s="169" t="s">
        <v>1</v>
      </c>
      <c r="I481" s="171"/>
      <c r="L481" s="168"/>
      <c r="M481" s="172"/>
      <c r="T481" s="173"/>
      <c r="AT481" s="169" t="s">
        <v>200</v>
      </c>
      <c r="AU481" s="169" t="s">
        <v>87</v>
      </c>
      <c r="AV481" s="14" t="s">
        <v>85</v>
      </c>
      <c r="AW481" s="14" t="s">
        <v>32</v>
      </c>
      <c r="AX481" s="14" t="s">
        <v>77</v>
      </c>
      <c r="AY481" s="169" t="s">
        <v>133</v>
      </c>
    </row>
    <row r="482" spans="2:51" s="12" customFormat="1" ht="11.25">
      <c r="B482" s="154"/>
      <c r="D482" s="145" t="s">
        <v>200</v>
      </c>
      <c r="E482" s="155" t="s">
        <v>1</v>
      </c>
      <c r="F482" s="156" t="s">
        <v>744</v>
      </c>
      <c r="H482" s="157">
        <v>7.8</v>
      </c>
      <c r="I482" s="158"/>
      <c r="L482" s="154"/>
      <c r="M482" s="159"/>
      <c r="T482" s="160"/>
      <c r="AT482" s="155" t="s">
        <v>200</v>
      </c>
      <c r="AU482" s="155" t="s">
        <v>87</v>
      </c>
      <c r="AV482" s="12" t="s">
        <v>87</v>
      </c>
      <c r="AW482" s="12" t="s">
        <v>32</v>
      </c>
      <c r="AX482" s="12" t="s">
        <v>77</v>
      </c>
      <c r="AY482" s="155" t="s">
        <v>133</v>
      </c>
    </row>
    <row r="483" spans="2:51" s="14" customFormat="1" ht="11.25">
      <c r="B483" s="168"/>
      <c r="D483" s="145" t="s">
        <v>200</v>
      </c>
      <c r="E483" s="169" t="s">
        <v>1</v>
      </c>
      <c r="F483" s="170" t="s">
        <v>219</v>
      </c>
      <c r="H483" s="169" t="s">
        <v>1</v>
      </c>
      <c r="I483" s="171"/>
      <c r="L483" s="168"/>
      <c r="M483" s="172"/>
      <c r="T483" s="173"/>
      <c r="AT483" s="169" t="s">
        <v>200</v>
      </c>
      <c r="AU483" s="169" t="s">
        <v>87</v>
      </c>
      <c r="AV483" s="14" t="s">
        <v>85</v>
      </c>
      <c r="AW483" s="14" t="s">
        <v>32</v>
      </c>
      <c r="AX483" s="14" t="s">
        <v>77</v>
      </c>
      <c r="AY483" s="169" t="s">
        <v>133</v>
      </c>
    </row>
    <row r="484" spans="2:51" s="12" customFormat="1" ht="11.25">
      <c r="B484" s="154"/>
      <c r="D484" s="145" t="s">
        <v>200</v>
      </c>
      <c r="E484" s="155" t="s">
        <v>1</v>
      </c>
      <c r="F484" s="156" t="s">
        <v>745</v>
      </c>
      <c r="H484" s="157">
        <v>3.6</v>
      </c>
      <c r="I484" s="158"/>
      <c r="L484" s="154"/>
      <c r="M484" s="159"/>
      <c r="T484" s="160"/>
      <c r="AT484" s="155" t="s">
        <v>200</v>
      </c>
      <c r="AU484" s="155" t="s">
        <v>87</v>
      </c>
      <c r="AV484" s="12" t="s">
        <v>87</v>
      </c>
      <c r="AW484" s="12" t="s">
        <v>32</v>
      </c>
      <c r="AX484" s="12" t="s">
        <v>77</v>
      </c>
      <c r="AY484" s="155" t="s">
        <v>133</v>
      </c>
    </row>
    <row r="485" spans="2:51" s="12" customFormat="1" ht="11.25">
      <c r="B485" s="154"/>
      <c r="D485" s="145" t="s">
        <v>200</v>
      </c>
      <c r="E485" s="155" t="s">
        <v>1</v>
      </c>
      <c r="F485" s="156" t="s">
        <v>746</v>
      </c>
      <c r="H485" s="157">
        <v>3.8</v>
      </c>
      <c r="I485" s="158"/>
      <c r="L485" s="154"/>
      <c r="M485" s="159"/>
      <c r="T485" s="160"/>
      <c r="AT485" s="155" t="s">
        <v>200</v>
      </c>
      <c r="AU485" s="155" t="s">
        <v>87</v>
      </c>
      <c r="AV485" s="12" t="s">
        <v>87</v>
      </c>
      <c r="AW485" s="12" t="s">
        <v>32</v>
      </c>
      <c r="AX485" s="12" t="s">
        <v>77</v>
      </c>
      <c r="AY485" s="155" t="s">
        <v>133</v>
      </c>
    </row>
    <row r="486" spans="2:51" s="12" customFormat="1" ht="11.25">
      <c r="B486" s="154"/>
      <c r="D486" s="145" t="s">
        <v>200</v>
      </c>
      <c r="E486" s="155" t="s">
        <v>1</v>
      </c>
      <c r="F486" s="156" t="s">
        <v>747</v>
      </c>
      <c r="H486" s="157">
        <v>7.8</v>
      </c>
      <c r="I486" s="158"/>
      <c r="L486" s="154"/>
      <c r="M486" s="159"/>
      <c r="T486" s="160"/>
      <c r="AT486" s="155" t="s">
        <v>200</v>
      </c>
      <c r="AU486" s="155" t="s">
        <v>87</v>
      </c>
      <c r="AV486" s="12" t="s">
        <v>87</v>
      </c>
      <c r="AW486" s="12" t="s">
        <v>32</v>
      </c>
      <c r="AX486" s="12" t="s">
        <v>77</v>
      </c>
      <c r="AY486" s="155" t="s">
        <v>133</v>
      </c>
    </row>
    <row r="487" spans="2:51" s="12" customFormat="1" ht="11.25">
      <c r="B487" s="154"/>
      <c r="D487" s="145" t="s">
        <v>200</v>
      </c>
      <c r="E487" s="155" t="s">
        <v>1</v>
      </c>
      <c r="F487" s="156" t="s">
        <v>748</v>
      </c>
      <c r="H487" s="157">
        <v>5.7</v>
      </c>
      <c r="I487" s="158"/>
      <c r="L487" s="154"/>
      <c r="M487" s="159"/>
      <c r="T487" s="160"/>
      <c r="AT487" s="155" t="s">
        <v>200</v>
      </c>
      <c r="AU487" s="155" t="s">
        <v>87</v>
      </c>
      <c r="AV487" s="12" t="s">
        <v>87</v>
      </c>
      <c r="AW487" s="12" t="s">
        <v>32</v>
      </c>
      <c r="AX487" s="12" t="s">
        <v>77</v>
      </c>
      <c r="AY487" s="155" t="s">
        <v>133</v>
      </c>
    </row>
    <row r="488" spans="2:51" s="12" customFormat="1" ht="11.25">
      <c r="B488" s="154"/>
      <c r="D488" s="145" t="s">
        <v>200</v>
      </c>
      <c r="E488" s="155" t="s">
        <v>1</v>
      </c>
      <c r="F488" s="156" t="s">
        <v>475</v>
      </c>
      <c r="H488" s="157">
        <v>0.72</v>
      </c>
      <c r="I488" s="158"/>
      <c r="L488" s="154"/>
      <c r="M488" s="159"/>
      <c r="T488" s="160"/>
      <c r="AT488" s="155" t="s">
        <v>200</v>
      </c>
      <c r="AU488" s="155" t="s">
        <v>87</v>
      </c>
      <c r="AV488" s="12" t="s">
        <v>87</v>
      </c>
      <c r="AW488" s="12" t="s">
        <v>32</v>
      </c>
      <c r="AX488" s="12" t="s">
        <v>77</v>
      </c>
      <c r="AY488" s="155" t="s">
        <v>133</v>
      </c>
    </row>
    <row r="489" spans="2:51" s="12" customFormat="1" ht="11.25">
      <c r="B489" s="154"/>
      <c r="D489" s="145" t="s">
        <v>200</v>
      </c>
      <c r="E489" s="155" t="s">
        <v>1</v>
      </c>
      <c r="F489" s="156" t="s">
        <v>749</v>
      </c>
      <c r="H489" s="157">
        <v>7.2</v>
      </c>
      <c r="I489" s="158"/>
      <c r="L489" s="154"/>
      <c r="M489" s="159"/>
      <c r="T489" s="160"/>
      <c r="AT489" s="155" t="s">
        <v>200</v>
      </c>
      <c r="AU489" s="155" t="s">
        <v>87</v>
      </c>
      <c r="AV489" s="12" t="s">
        <v>87</v>
      </c>
      <c r="AW489" s="12" t="s">
        <v>32</v>
      </c>
      <c r="AX489" s="12" t="s">
        <v>77</v>
      </c>
      <c r="AY489" s="155" t="s">
        <v>133</v>
      </c>
    </row>
    <row r="490" spans="2:51" s="12" customFormat="1" ht="11.25">
      <c r="B490" s="154"/>
      <c r="D490" s="145" t="s">
        <v>200</v>
      </c>
      <c r="E490" s="155" t="s">
        <v>1</v>
      </c>
      <c r="F490" s="156" t="s">
        <v>750</v>
      </c>
      <c r="H490" s="157">
        <v>4.4000000000000004</v>
      </c>
      <c r="I490" s="158"/>
      <c r="L490" s="154"/>
      <c r="M490" s="159"/>
      <c r="T490" s="160"/>
      <c r="AT490" s="155" t="s">
        <v>200</v>
      </c>
      <c r="AU490" s="155" t="s">
        <v>87</v>
      </c>
      <c r="AV490" s="12" t="s">
        <v>87</v>
      </c>
      <c r="AW490" s="12" t="s">
        <v>32</v>
      </c>
      <c r="AX490" s="12" t="s">
        <v>77</v>
      </c>
      <c r="AY490" s="155" t="s">
        <v>133</v>
      </c>
    </row>
    <row r="491" spans="2:51" s="12" customFormat="1" ht="11.25">
      <c r="B491" s="154"/>
      <c r="D491" s="145" t="s">
        <v>200</v>
      </c>
      <c r="E491" s="155" t="s">
        <v>1</v>
      </c>
      <c r="F491" s="156" t="s">
        <v>751</v>
      </c>
      <c r="H491" s="157">
        <v>3.2</v>
      </c>
      <c r="I491" s="158"/>
      <c r="L491" s="154"/>
      <c r="M491" s="159"/>
      <c r="T491" s="160"/>
      <c r="AT491" s="155" t="s">
        <v>200</v>
      </c>
      <c r="AU491" s="155" t="s">
        <v>87</v>
      </c>
      <c r="AV491" s="12" t="s">
        <v>87</v>
      </c>
      <c r="AW491" s="12" t="s">
        <v>32</v>
      </c>
      <c r="AX491" s="12" t="s">
        <v>77</v>
      </c>
      <c r="AY491" s="155" t="s">
        <v>133</v>
      </c>
    </row>
    <row r="492" spans="2:51" s="14" customFormat="1" ht="11.25">
      <c r="B492" s="168"/>
      <c r="D492" s="145" t="s">
        <v>200</v>
      </c>
      <c r="E492" s="169" t="s">
        <v>1</v>
      </c>
      <c r="F492" s="170" t="s">
        <v>227</v>
      </c>
      <c r="H492" s="169" t="s">
        <v>1</v>
      </c>
      <c r="I492" s="171"/>
      <c r="L492" s="168"/>
      <c r="M492" s="172"/>
      <c r="T492" s="173"/>
      <c r="AT492" s="169" t="s">
        <v>200</v>
      </c>
      <c r="AU492" s="169" t="s">
        <v>87</v>
      </c>
      <c r="AV492" s="14" t="s">
        <v>85</v>
      </c>
      <c r="AW492" s="14" t="s">
        <v>32</v>
      </c>
      <c r="AX492" s="14" t="s">
        <v>77</v>
      </c>
      <c r="AY492" s="169" t="s">
        <v>133</v>
      </c>
    </row>
    <row r="493" spans="2:51" s="12" customFormat="1" ht="11.25">
      <c r="B493" s="154"/>
      <c r="D493" s="145" t="s">
        <v>200</v>
      </c>
      <c r="E493" s="155" t="s">
        <v>1</v>
      </c>
      <c r="F493" s="156" t="s">
        <v>752</v>
      </c>
      <c r="H493" s="157">
        <v>7.8</v>
      </c>
      <c r="I493" s="158"/>
      <c r="L493" s="154"/>
      <c r="M493" s="159"/>
      <c r="T493" s="160"/>
      <c r="AT493" s="155" t="s">
        <v>200</v>
      </c>
      <c r="AU493" s="155" t="s">
        <v>87</v>
      </c>
      <c r="AV493" s="12" t="s">
        <v>87</v>
      </c>
      <c r="AW493" s="12" t="s">
        <v>32</v>
      </c>
      <c r="AX493" s="12" t="s">
        <v>77</v>
      </c>
      <c r="AY493" s="155" t="s">
        <v>133</v>
      </c>
    </row>
    <row r="494" spans="2:51" s="12" customFormat="1" ht="11.25">
      <c r="B494" s="154"/>
      <c r="D494" s="145" t="s">
        <v>200</v>
      </c>
      <c r="E494" s="155" t="s">
        <v>1</v>
      </c>
      <c r="F494" s="156" t="s">
        <v>753</v>
      </c>
      <c r="H494" s="157">
        <v>8.8000000000000007</v>
      </c>
      <c r="I494" s="158"/>
      <c r="L494" s="154"/>
      <c r="M494" s="159"/>
      <c r="T494" s="160"/>
      <c r="AT494" s="155" t="s">
        <v>200</v>
      </c>
      <c r="AU494" s="155" t="s">
        <v>87</v>
      </c>
      <c r="AV494" s="12" t="s">
        <v>87</v>
      </c>
      <c r="AW494" s="12" t="s">
        <v>32</v>
      </c>
      <c r="AX494" s="12" t="s">
        <v>77</v>
      </c>
      <c r="AY494" s="155" t="s">
        <v>133</v>
      </c>
    </row>
    <row r="495" spans="2:51" s="12" customFormat="1" ht="11.25">
      <c r="B495" s="154"/>
      <c r="D495" s="145" t="s">
        <v>200</v>
      </c>
      <c r="E495" s="155" t="s">
        <v>1</v>
      </c>
      <c r="F495" s="156" t="s">
        <v>754</v>
      </c>
      <c r="H495" s="157">
        <v>9.4</v>
      </c>
      <c r="I495" s="158"/>
      <c r="L495" s="154"/>
      <c r="M495" s="159"/>
      <c r="T495" s="160"/>
      <c r="AT495" s="155" t="s">
        <v>200</v>
      </c>
      <c r="AU495" s="155" t="s">
        <v>87</v>
      </c>
      <c r="AV495" s="12" t="s">
        <v>87</v>
      </c>
      <c r="AW495" s="12" t="s">
        <v>32</v>
      </c>
      <c r="AX495" s="12" t="s">
        <v>77</v>
      </c>
      <c r="AY495" s="155" t="s">
        <v>133</v>
      </c>
    </row>
    <row r="496" spans="2:51" s="12" customFormat="1" ht="11.25">
      <c r="B496" s="154"/>
      <c r="D496" s="145" t="s">
        <v>200</v>
      </c>
      <c r="E496" s="155" t="s">
        <v>1</v>
      </c>
      <c r="F496" s="156" t="s">
        <v>755</v>
      </c>
      <c r="H496" s="157">
        <v>12.6</v>
      </c>
      <c r="I496" s="158"/>
      <c r="L496" s="154"/>
      <c r="M496" s="159"/>
      <c r="T496" s="160"/>
      <c r="AT496" s="155" t="s">
        <v>200</v>
      </c>
      <c r="AU496" s="155" t="s">
        <v>87</v>
      </c>
      <c r="AV496" s="12" t="s">
        <v>87</v>
      </c>
      <c r="AW496" s="12" t="s">
        <v>32</v>
      </c>
      <c r="AX496" s="12" t="s">
        <v>77</v>
      </c>
      <c r="AY496" s="155" t="s">
        <v>133</v>
      </c>
    </row>
    <row r="497" spans="2:65" s="12" customFormat="1" ht="11.25">
      <c r="B497" s="154"/>
      <c r="D497" s="145" t="s">
        <v>200</v>
      </c>
      <c r="E497" s="155" t="s">
        <v>1</v>
      </c>
      <c r="F497" s="156" t="s">
        <v>756</v>
      </c>
      <c r="H497" s="157">
        <v>10</v>
      </c>
      <c r="I497" s="158"/>
      <c r="L497" s="154"/>
      <c r="M497" s="159"/>
      <c r="T497" s="160"/>
      <c r="AT497" s="155" t="s">
        <v>200</v>
      </c>
      <c r="AU497" s="155" t="s">
        <v>87</v>
      </c>
      <c r="AV497" s="12" t="s">
        <v>87</v>
      </c>
      <c r="AW497" s="12" t="s">
        <v>32</v>
      </c>
      <c r="AX497" s="12" t="s">
        <v>77</v>
      </c>
      <c r="AY497" s="155" t="s">
        <v>133</v>
      </c>
    </row>
    <row r="498" spans="2:65" s="12" customFormat="1" ht="11.25">
      <c r="B498" s="154"/>
      <c r="D498" s="145" t="s">
        <v>200</v>
      </c>
      <c r="E498" s="155" t="s">
        <v>1</v>
      </c>
      <c r="F498" s="156" t="s">
        <v>757</v>
      </c>
      <c r="H498" s="157">
        <v>9.6</v>
      </c>
      <c r="I498" s="158"/>
      <c r="L498" s="154"/>
      <c r="M498" s="159"/>
      <c r="T498" s="160"/>
      <c r="AT498" s="155" t="s">
        <v>200</v>
      </c>
      <c r="AU498" s="155" t="s">
        <v>87</v>
      </c>
      <c r="AV498" s="12" t="s">
        <v>87</v>
      </c>
      <c r="AW498" s="12" t="s">
        <v>32</v>
      </c>
      <c r="AX498" s="12" t="s">
        <v>77</v>
      </c>
      <c r="AY498" s="155" t="s">
        <v>133</v>
      </c>
    </row>
    <row r="499" spans="2:65" s="14" customFormat="1" ht="11.25">
      <c r="B499" s="168"/>
      <c r="D499" s="145" t="s">
        <v>200</v>
      </c>
      <c r="E499" s="169" t="s">
        <v>1</v>
      </c>
      <c r="F499" s="170" t="s">
        <v>234</v>
      </c>
      <c r="H499" s="169" t="s">
        <v>1</v>
      </c>
      <c r="I499" s="171"/>
      <c r="L499" s="168"/>
      <c r="M499" s="172"/>
      <c r="T499" s="173"/>
      <c r="AT499" s="169" t="s">
        <v>200</v>
      </c>
      <c r="AU499" s="169" t="s">
        <v>87</v>
      </c>
      <c r="AV499" s="14" t="s">
        <v>85</v>
      </c>
      <c r="AW499" s="14" t="s">
        <v>32</v>
      </c>
      <c r="AX499" s="14" t="s">
        <v>77</v>
      </c>
      <c r="AY499" s="169" t="s">
        <v>133</v>
      </c>
    </row>
    <row r="500" spans="2:65" s="12" customFormat="1" ht="11.25">
      <c r="B500" s="154"/>
      <c r="D500" s="145" t="s">
        <v>200</v>
      </c>
      <c r="E500" s="155" t="s">
        <v>1</v>
      </c>
      <c r="F500" s="156" t="s">
        <v>758</v>
      </c>
      <c r="H500" s="157">
        <v>7.8</v>
      </c>
      <c r="I500" s="158"/>
      <c r="L500" s="154"/>
      <c r="M500" s="159"/>
      <c r="T500" s="160"/>
      <c r="AT500" s="155" t="s">
        <v>200</v>
      </c>
      <c r="AU500" s="155" t="s">
        <v>87</v>
      </c>
      <c r="AV500" s="12" t="s">
        <v>87</v>
      </c>
      <c r="AW500" s="12" t="s">
        <v>32</v>
      </c>
      <c r="AX500" s="12" t="s">
        <v>77</v>
      </c>
      <c r="AY500" s="155" t="s">
        <v>133</v>
      </c>
    </row>
    <row r="501" spans="2:65" s="12" customFormat="1" ht="11.25">
      <c r="B501" s="154"/>
      <c r="D501" s="145" t="s">
        <v>200</v>
      </c>
      <c r="E501" s="155" t="s">
        <v>1</v>
      </c>
      <c r="F501" s="156" t="s">
        <v>759</v>
      </c>
      <c r="H501" s="157">
        <v>8.8000000000000007</v>
      </c>
      <c r="I501" s="158"/>
      <c r="L501" s="154"/>
      <c r="M501" s="159"/>
      <c r="T501" s="160"/>
      <c r="AT501" s="155" t="s">
        <v>200</v>
      </c>
      <c r="AU501" s="155" t="s">
        <v>87</v>
      </c>
      <c r="AV501" s="12" t="s">
        <v>87</v>
      </c>
      <c r="AW501" s="12" t="s">
        <v>32</v>
      </c>
      <c r="AX501" s="12" t="s">
        <v>77</v>
      </c>
      <c r="AY501" s="155" t="s">
        <v>133</v>
      </c>
    </row>
    <row r="502" spans="2:65" s="12" customFormat="1" ht="11.25">
      <c r="B502" s="154"/>
      <c r="D502" s="145" t="s">
        <v>200</v>
      </c>
      <c r="E502" s="155" t="s">
        <v>1</v>
      </c>
      <c r="F502" s="156" t="s">
        <v>760</v>
      </c>
      <c r="H502" s="157">
        <v>9.4</v>
      </c>
      <c r="I502" s="158"/>
      <c r="L502" s="154"/>
      <c r="M502" s="159"/>
      <c r="T502" s="160"/>
      <c r="AT502" s="155" t="s">
        <v>200</v>
      </c>
      <c r="AU502" s="155" t="s">
        <v>87</v>
      </c>
      <c r="AV502" s="12" t="s">
        <v>87</v>
      </c>
      <c r="AW502" s="12" t="s">
        <v>32</v>
      </c>
      <c r="AX502" s="12" t="s">
        <v>77</v>
      </c>
      <c r="AY502" s="155" t="s">
        <v>133</v>
      </c>
    </row>
    <row r="503" spans="2:65" s="12" customFormat="1" ht="11.25">
      <c r="B503" s="154"/>
      <c r="D503" s="145" t="s">
        <v>200</v>
      </c>
      <c r="E503" s="155" t="s">
        <v>1</v>
      </c>
      <c r="F503" s="156" t="s">
        <v>761</v>
      </c>
      <c r="H503" s="157">
        <v>10</v>
      </c>
      <c r="I503" s="158"/>
      <c r="L503" s="154"/>
      <c r="M503" s="159"/>
      <c r="T503" s="160"/>
      <c r="AT503" s="155" t="s">
        <v>200</v>
      </c>
      <c r="AU503" s="155" t="s">
        <v>87</v>
      </c>
      <c r="AV503" s="12" t="s">
        <v>87</v>
      </c>
      <c r="AW503" s="12" t="s">
        <v>32</v>
      </c>
      <c r="AX503" s="12" t="s">
        <v>77</v>
      </c>
      <c r="AY503" s="155" t="s">
        <v>133</v>
      </c>
    </row>
    <row r="504" spans="2:65" s="12" customFormat="1" ht="11.25">
      <c r="B504" s="154"/>
      <c r="D504" s="145" t="s">
        <v>200</v>
      </c>
      <c r="E504" s="155" t="s">
        <v>1</v>
      </c>
      <c r="F504" s="156" t="s">
        <v>762</v>
      </c>
      <c r="H504" s="157">
        <v>9.6</v>
      </c>
      <c r="I504" s="158"/>
      <c r="L504" s="154"/>
      <c r="M504" s="159"/>
      <c r="T504" s="160"/>
      <c r="AT504" s="155" t="s">
        <v>200</v>
      </c>
      <c r="AU504" s="155" t="s">
        <v>87</v>
      </c>
      <c r="AV504" s="12" t="s">
        <v>87</v>
      </c>
      <c r="AW504" s="12" t="s">
        <v>32</v>
      </c>
      <c r="AX504" s="12" t="s">
        <v>77</v>
      </c>
      <c r="AY504" s="155" t="s">
        <v>133</v>
      </c>
    </row>
    <row r="505" spans="2:65" s="13" customFormat="1" ht="11.25">
      <c r="B505" s="161"/>
      <c r="D505" s="145" t="s">
        <v>200</v>
      </c>
      <c r="E505" s="162" t="s">
        <v>1</v>
      </c>
      <c r="F505" s="163" t="s">
        <v>204</v>
      </c>
      <c r="H505" s="164">
        <v>148.02000000000001</v>
      </c>
      <c r="I505" s="165"/>
      <c r="L505" s="161"/>
      <c r="M505" s="166"/>
      <c r="T505" s="167"/>
      <c r="AT505" s="162" t="s">
        <v>200</v>
      </c>
      <c r="AU505" s="162" t="s">
        <v>87</v>
      </c>
      <c r="AV505" s="13" t="s">
        <v>152</v>
      </c>
      <c r="AW505" s="13" t="s">
        <v>32</v>
      </c>
      <c r="AX505" s="13" t="s">
        <v>85</v>
      </c>
      <c r="AY505" s="162" t="s">
        <v>133</v>
      </c>
    </row>
    <row r="506" spans="2:65" s="1" customFormat="1" ht="16.5" customHeight="1">
      <c r="B506" s="32"/>
      <c r="C506" s="185" t="s">
        <v>858</v>
      </c>
      <c r="D506" s="185" t="s">
        <v>614</v>
      </c>
      <c r="E506" s="186" t="s">
        <v>859</v>
      </c>
      <c r="F506" s="187" t="s">
        <v>860</v>
      </c>
      <c r="G506" s="188" t="s">
        <v>211</v>
      </c>
      <c r="H506" s="189">
        <v>162.822</v>
      </c>
      <c r="I506" s="190"/>
      <c r="J506" s="191">
        <f>ROUND(I506*H506,2)</f>
        <v>0</v>
      </c>
      <c r="K506" s="187" t="s">
        <v>1</v>
      </c>
      <c r="L506" s="192"/>
      <c r="M506" s="193" t="s">
        <v>1</v>
      </c>
      <c r="N506" s="194" t="s">
        <v>42</v>
      </c>
      <c r="P506" s="141">
        <f>O506*H506</f>
        <v>0</v>
      </c>
      <c r="Q506" s="141">
        <v>2.2000000000000001E-4</v>
      </c>
      <c r="R506" s="141">
        <f>Q506*H506</f>
        <v>3.582084E-2</v>
      </c>
      <c r="S506" s="141">
        <v>0</v>
      </c>
      <c r="T506" s="142">
        <f>S506*H506</f>
        <v>0</v>
      </c>
      <c r="AR506" s="143" t="s">
        <v>366</v>
      </c>
      <c r="AT506" s="143" t="s">
        <v>614</v>
      </c>
      <c r="AU506" s="143" t="s">
        <v>87</v>
      </c>
      <c r="AY506" s="17" t="s">
        <v>133</v>
      </c>
      <c r="BE506" s="144">
        <f>IF(N506="základní",J506,0)</f>
        <v>0</v>
      </c>
      <c r="BF506" s="144">
        <f>IF(N506="snížená",J506,0)</f>
        <v>0</v>
      </c>
      <c r="BG506" s="144">
        <f>IF(N506="zákl. přenesená",J506,0)</f>
        <v>0</v>
      </c>
      <c r="BH506" s="144">
        <f>IF(N506="sníž. přenesená",J506,0)</f>
        <v>0</v>
      </c>
      <c r="BI506" s="144">
        <f>IF(N506="nulová",J506,0)</f>
        <v>0</v>
      </c>
      <c r="BJ506" s="17" t="s">
        <v>85</v>
      </c>
      <c r="BK506" s="144">
        <f>ROUND(I506*H506,2)</f>
        <v>0</v>
      </c>
      <c r="BL506" s="17" t="s">
        <v>278</v>
      </c>
      <c r="BM506" s="143" t="s">
        <v>861</v>
      </c>
    </row>
    <row r="507" spans="2:65" s="12" customFormat="1" ht="11.25">
      <c r="B507" s="154"/>
      <c r="D507" s="145" t="s">
        <v>200</v>
      </c>
      <c r="F507" s="156" t="s">
        <v>862</v>
      </c>
      <c r="H507" s="157">
        <v>162.822</v>
      </c>
      <c r="I507" s="158"/>
      <c r="L507" s="154"/>
      <c r="M507" s="159"/>
      <c r="T507" s="160"/>
      <c r="AT507" s="155" t="s">
        <v>200</v>
      </c>
      <c r="AU507" s="155" t="s">
        <v>87</v>
      </c>
      <c r="AV507" s="12" t="s">
        <v>87</v>
      </c>
      <c r="AW507" s="12" t="s">
        <v>4</v>
      </c>
      <c r="AX507" s="12" t="s">
        <v>85</v>
      </c>
      <c r="AY507" s="155" t="s">
        <v>133</v>
      </c>
    </row>
    <row r="508" spans="2:65" s="1" customFormat="1" ht="16.5" customHeight="1">
      <c r="B508" s="32"/>
      <c r="C508" s="132" t="s">
        <v>863</v>
      </c>
      <c r="D508" s="132" t="s">
        <v>136</v>
      </c>
      <c r="E508" s="133" t="s">
        <v>864</v>
      </c>
      <c r="F508" s="134" t="s">
        <v>865</v>
      </c>
      <c r="G508" s="135" t="s">
        <v>567</v>
      </c>
      <c r="H508" s="184"/>
      <c r="I508" s="137"/>
      <c r="J508" s="138">
        <f>ROUND(I508*H508,2)</f>
        <v>0</v>
      </c>
      <c r="K508" s="134" t="s">
        <v>198</v>
      </c>
      <c r="L508" s="32"/>
      <c r="M508" s="139" t="s">
        <v>1</v>
      </c>
      <c r="N508" s="140" t="s">
        <v>42</v>
      </c>
      <c r="P508" s="141">
        <f>O508*H508</f>
        <v>0</v>
      </c>
      <c r="Q508" s="141">
        <v>0</v>
      </c>
      <c r="R508" s="141">
        <f>Q508*H508</f>
        <v>0</v>
      </c>
      <c r="S508" s="141">
        <v>0</v>
      </c>
      <c r="T508" s="142">
        <f>S508*H508</f>
        <v>0</v>
      </c>
      <c r="AR508" s="143" t="s">
        <v>278</v>
      </c>
      <c r="AT508" s="143" t="s">
        <v>136</v>
      </c>
      <c r="AU508" s="143" t="s">
        <v>87</v>
      </c>
      <c r="AY508" s="17" t="s">
        <v>133</v>
      </c>
      <c r="BE508" s="144">
        <f>IF(N508="základní",J508,0)</f>
        <v>0</v>
      </c>
      <c r="BF508" s="144">
        <f>IF(N508="snížená",J508,0)</f>
        <v>0</v>
      </c>
      <c r="BG508" s="144">
        <f>IF(N508="zákl. přenesená",J508,0)</f>
        <v>0</v>
      </c>
      <c r="BH508" s="144">
        <f>IF(N508="sníž. přenesená",J508,0)</f>
        <v>0</v>
      </c>
      <c r="BI508" s="144">
        <f>IF(N508="nulová",J508,0)</f>
        <v>0</v>
      </c>
      <c r="BJ508" s="17" t="s">
        <v>85</v>
      </c>
      <c r="BK508" s="144">
        <f>ROUND(I508*H508,2)</f>
        <v>0</v>
      </c>
      <c r="BL508" s="17" t="s">
        <v>278</v>
      </c>
      <c r="BM508" s="143" t="s">
        <v>866</v>
      </c>
    </row>
    <row r="509" spans="2:65" s="11" customFormat="1" ht="22.9" customHeight="1">
      <c r="B509" s="120"/>
      <c r="D509" s="121" t="s">
        <v>76</v>
      </c>
      <c r="E509" s="130" t="s">
        <v>867</v>
      </c>
      <c r="F509" s="130" t="s">
        <v>868</v>
      </c>
      <c r="I509" s="123"/>
      <c r="J509" s="131">
        <f>BK509</f>
        <v>0</v>
      </c>
      <c r="L509" s="120"/>
      <c r="M509" s="125"/>
      <c r="P509" s="126">
        <f>SUM(P510:P563)</f>
        <v>0</v>
      </c>
      <c r="R509" s="126">
        <f>SUM(R510:R563)</f>
        <v>5.8623337600000003</v>
      </c>
      <c r="T509" s="127">
        <f>SUM(T510:T563)</f>
        <v>0</v>
      </c>
      <c r="AR509" s="121" t="s">
        <v>87</v>
      </c>
      <c r="AT509" s="128" t="s">
        <v>76</v>
      </c>
      <c r="AU509" s="128" t="s">
        <v>85</v>
      </c>
      <c r="AY509" s="121" t="s">
        <v>133</v>
      </c>
      <c r="BK509" s="129">
        <f>SUM(BK510:BK563)</f>
        <v>0</v>
      </c>
    </row>
    <row r="510" spans="2:65" s="1" customFormat="1" ht="21.75" customHeight="1">
      <c r="B510" s="32"/>
      <c r="C510" s="132" t="s">
        <v>869</v>
      </c>
      <c r="D510" s="132" t="s">
        <v>136</v>
      </c>
      <c r="E510" s="133" t="s">
        <v>870</v>
      </c>
      <c r="F510" s="134" t="s">
        <v>871</v>
      </c>
      <c r="G510" s="135" t="s">
        <v>197</v>
      </c>
      <c r="H510" s="136">
        <v>17.28</v>
      </c>
      <c r="I510" s="137"/>
      <c r="J510" s="138">
        <f>ROUND(I510*H510,2)</f>
        <v>0</v>
      </c>
      <c r="K510" s="134" t="s">
        <v>198</v>
      </c>
      <c r="L510" s="32"/>
      <c r="M510" s="139" t="s">
        <v>1</v>
      </c>
      <c r="N510" s="140" t="s">
        <v>42</v>
      </c>
      <c r="P510" s="141">
        <f>O510*H510</f>
        <v>0</v>
      </c>
      <c r="Q510" s="141">
        <v>5.3E-3</v>
      </c>
      <c r="R510" s="141">
        <f>Q510*H510</f>
        <v>9.1584000000000013E-2</v>
      </c>
      <c r="S510" s="141">
        <v>0</v>
      </c>
      <c r="T510" s="142">
        <f>S510*H510</f>
        <v>0</v>
      </c>
      <c r="AR510" s="143" t="s">
        <v>278</v>
      </c>
      <c r="AT510" s="143" t="s">
        <v>136</v>
      </c>
      <c r="AU510" s="143" t="s">
        <v>87</v>
      </c>
      <c r="AY510" s="17" t="s">
        <v>133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7" t="s">
        <v>85</v>
      </c>
      <c r="BK510" s="144">
        <f>ROUND(I510*H510,2)</f>
        <v>0</v>
      </c>
      <c r="BL510" s="17" t="s">
        <v>278</v>
      </c>
      <c r="BM510" s="143" t="s">
        <v>872</v>
      </c>
    </row>
    <row r="511" spans="2:65" s="14" customFormat="1" ht="11.25">
      <c r="B511" s="168"/>
      <c r="D511" s="145" t="s">
        <v>200</v>
      </c>
      <c r="E511" s="169" t="s">
        <v>1</v>
      </c>
      <c r="F511" s="170" t="s">
        <v>743</v>
      </c>
      <c r="H511" s="169" t="s">
        <v>1</v>
      </c>
      <c r="I511" s="171"/>
      <c r="L511" s="168"/>
      <c r="M511" s="172"/>
      <c r="T511" s="173"/>
      <c r="AT511" s="169" t="s">
        <v>200</v>
      </c>
      <c r="AU511" s="169" t="s">
        <v>87</v>
      </c>
      <c r="AV511" s="14" t="s">
        <v>85</v>
      </c>
      <c r="AW511" s="14" t="s">
        <v>32</v>
      </c>
      <c r="AX511" s="14" t="s">
        <v>77</v>
      </c>
      <c r="AY511" s="169" t="s">
        <v>133</v>
      </c>
    </row>
    <row r="512" spans="2:65" s="12" customFormat="1" ht="11.25">
      <c r="B512" s="154"/>
      <c r="D512" s="145" t="s">
        <v>200</v>
      </c>
      <c r="E512" s="155" t="s">
        <v>1</v>
      </c>
      <c r="F512" s="156" t="s">
        <v>474</v>
      </c>
      <c r="H512" s="157">
        <v>17.28</v>
      </c>
      <c r="I512" s="158"/>
      <c r="L512" s="154"/>
      <c r="M512" s="159"/>
      <c r="T512" s="160"/>
      <c r="AT512" s="155" t="s">
        <v>200</v>
      </c>
      <c r="AU512" s="155" t="s">
        <v>87</v>
      </c>
      <c r="AV512" s="12" t="s">
        <v>87</v>
      </c>
      <c r="AW512" s="12" t="s">
        <v>32</v>
      </c>
      <c r="AX512" s="12" t="s">
        <v>85</v>
      </c>
      <c r="AY512" s="155" t="s">
        <v>133</v>
      </c>
    </row>
    <row r="513" spans="2:65" s="1" customFormat="1" ht="16.5" customHeight="1">
      <c r="B513" s="32"/>
      <c r="C513" s="185" t="s">
        <v>873</v>
      </c>
      <c r="D513" s="185" t="s">
        <v>614</v>
      </c>
      <c r="E513" s="186" t="s">
        <v>874</v>
      </c>
      <c r="F513" s="187" t="s">
        <v>875</v>
      </c>
      <c r="G513" s="188" t="s">
        <v>197</v>
      </c>
      <c r="H513" s="189">
        <v>19.007999999999999</v>
      </c>
      <c r="I513" s="190"/>
      <c r="J513" s="191">
        <f>ROUND(I513*H513,2)</f>
        <v>0</v>
      </c>
      <c r="K513" s="187" t="s">
        <v>1</v>
      </c>
      <c r="L513" s="192"/>
      <c r="M513" s="193" t="s">
        <v>1</v>
      </c>
      <c r="N513" s="194" t="s">
        <v>42</v>
      </c>
      <c r="P513" s="141">
        <f>O513*H513</f>
        <v>0</v>
      </c>
      <c r="Q513" s="141">
        <v>1.6E-2</v>
      </c>
      <c r="R513" s="141">
        <f>Q513*H513</f>
        <v>0.30412800000000001</v>
      </c>
      <c r="S513" s="141">
        <v>0</v>
      </c>
      <c r="T513" s="142">
        <f>S513*H513</f>
        <v>0</v>
      </c>
      <c r="AR513" s="143" t="s">
        <v>366</v>
      </c>
      <c r="AT513" s="143" t="s">
        <v>614</v>
      </c>
      <c r="AU513" s="143" t="s">
        <v>87</v>
      </c>
      <c r="AY513" s="17" t="s">
        <v>133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7" t="s">
        <v>85</v>
      </c>
      <c r="BK513" s="144">
        <f>ROUND(I513*H513,2)</f>
        <v>0</v>
      </c>
      <c r="BL513" s="17" t="s">
        <v>278</v>
      </c>
      <c r="BM513" s="143" t="s">
        <v>876</v>
      </c>
    </row>
    <row r="514" spans="2:65" s="12" customFormat="1" ht="11.25">
      <c r="B514" s="154"/>
      <c r="D514" s="145" t="s">
        <v>200</v>
      </c>
      <c r="F514" s="156" t="s">
        <v>877</v>
      </c>
      <c r="H514" s="157">
        <v>19.007999999999999</v>
      </c>
      <c r="I514" s="158"/>
      <c r="L514" s="154"/>
      <c r="M514" s="159"/>
      <c r="T514" s="160"/>
      <c r="AT514" s="155" t="s">
        <v>200</v>
      </c>
      <c r="AU514" s="155" t="s">
        <v>87</v>
      </c>
      <c r="AV514" s="12" t="s">
        <v>87</v>
      </c>
      <c r="AW514" s="12" t="s">
        <v>4</v>
      </c>
      <c r="AX514" s="12" t="s">
        <v>85</v>
      </c>
      <c r="AY514" s="155" t="s">
        <v>133</v>
      </c>
    </row>
    <row r="515" spans="2:65" s="1" customFormat="1" ht="21.75" customHeight="1">
      <c r="B515" s="32"/>
      <c r="C515" s="132" t="s">
        <v>878</v>
      </c>
      <c r="D515" s="132" t="s">
        <v>136</v>
      </c>
      <c r="E515" s="133" t="s">
        <v>879</v>
      </c>
      <c r="F515" s="134" t="s">
        <v>880</v>
      </c>
      <c r="G515" s="135" t="s">
        <v>197</v>
      </c>
      <c r="H515" s="136">
        <v>4.5220000000000002</v>
      </c>
      <c r="I515" s="137"/>
      <c r="J515" s="138">
        <f>ROUND(I515*H515,2)</f>
        <v>0</v>
      </c>
      <c r="K515" s="134" t="s">
        <v>198</v>
      </c>
      <c r="L515" s="32"/>
      <c r="M515" s="139" t="s">
        <v>1</v>
      </c>
      <c r="N515" s="140" t="s">
        <v>42</v>
      </c>
      <c r="P515" s="141">
        <f>O515*H515</f>
        <v>0</v>
      </c>
      <c r="Q515" s="141">
        <v>5.3499999999999997E-3</v>
      </c>
      <c r="R515" s="141">
        <f>Q515*H515</f>
        <v>2.4192700000000001E-2</v>
      </c>
      <c r="S515" s="141">
        <v>0</v>
      </c>
      <c r="T515" s="142">
        <f>S515*H515</f>
        <v>0</v>
      </c>
      <c r="AR515" s="143" t="s">
        <v>278</v>
      </c>
      <c r="AT515" s="143" t="s">
        <v>136</v>
      </c>
      <c r="AU515" s="143" t="s">
        <v>87</v>
      </c>
      <c r="AY515" s="17" t="s">
        <v>133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7" t="s">
        <v>85</v>
      </c>
      <c r="BK515" s="144">
        <f>ROUND(I515*H515,2)</f>
        <v>0</v>
      </c>
      <c r="BL515" s="17" t="s">
        <v>278</v>
      </c>
      <c r="BM515" s="143" t="s">
        <v>881</v>
      </c>
    </row>
    <row r="516" spans="2:65" s="14" customFormat="1" ht="11.25">
      <c r="B516" s="168"/>
      <c r="D516" s="145" t="s">
        <v>200</v>
      </c>
      <c r="E516" s="169" t="s">
        <v>1</v>
      </c>
      <c r="F516" s="170" t="s">
        <v>219</v>
      </c>
      <c r="H516" s="169" t="s">
        <v>1</v>
      </c>
      <c r="I516" s="171"/>
      <c r="L516" s="168"/>
      <c r="M516" s="172"/>
      <c r="T516" s="173"/>
      <c r="AT516" s="169" t="s">
        <v>200</v>
      </c>
      <c r="AU516" s="169" t="s">
        <v>87</v>
      </c>
      <c r="AV516" s="14" t="s">
        <v>85</v>
      </c>
      <c r="AW516" s="14" t="s">
        <v>32</v>
      </c>
      <c r="AX516" s="14" t="s">
        <v>77</v>
      </c>
      <c r="AY516" s="169" t="s">
        <v>133</v>
      </c>
    </row>
    <row r="517" spans="2:65" s="12" customFormat="1" ht="11.25">
      <c r="B517" s="154"/>
      <c r="D517" s="145" t="s">
        <v>200</v>
      </c>
      <c r="E517" s="155" t="s">
        <v>1</v>
      </c>
      <c r="F517" s="156" t="s">
        <v>223</v>
      </c>
      <c r="H517" s="157">
        <v>0.52200000000000002</v>
      </c>
      <c r="I517" s="158"/>
      <c r="L517" s="154"/>
      <c r="M517" s="159"/>
      <c r="T517" s="160"/>
      <c r="AT517" s="155" t="s">
        <v>200</v>
      </c>
      <c r="AU517" s="155" t="s">
        <v>87</v>
      </c>
      <c r="AV517" s="12" t="s">
        <v>87</v>
      </c>
      <c r="AW517" s="12" t="s">
        <v>32</v>
      </c>
      <c r="AX517" s="12" t="s">
        <v>77</v>
      </c>
      <c r="AY517" s="155" t="s">
        <v>133</v>
      </c>
    </row>
    <row r="518" spans="2:65" s="14" customFormat="1" ht="11.25">
      <c r="B518" s="168"/>
      <c r="D518" s="145" t="s">
        <v>200</v>
      </c>
      <c r="E518" s="169" t="s">
        <v>1</v>
      </c>
      <c r="F518" s="170" t="s">
        <v>234</v>
      </c>
      <c r="H518" s="169" t="s">
        <v>1</v>
      </c>
      <c r="I518" s="171"/>
      <c r="L518" s="168"/>
      <c r="M518" s="172"/>
      <c r="T518" s="173"/>
      <c r="AT518" s="169" t="s">
        <v>200</v>
      </c>
      <c r="AU518" s="169" t="s">
        <v>87</v>
      </c>
      <c r="AV518" s="14" t="s">
        <v>85</v>
      </c>
      <c r="AW518" s="14" t="s">
        <v>32</v>
      </c>
      <c r="AX518" s="14" t="s">
        <v>77</v>
      </c>
      <c r="AY518" s="169" t="s">
        <v>133</v>
      </c>
    </row>
    <row r="519" spans="2:65" s="12" customFormat="1" ht="11.25">
      <c r="B519" s="154"/>
      <c r="D519" s="145" t="s">
        <v>200</v>
      </c>
      <c r="E519" s="155" t="s">
        <v>1</v>
      </c>
      <c r="F519" s="156" t="s">
        <v>488</v>
      </c>
      <c r="H519" s="157">
        <v>4</v>
      </c>
      <c r="I519" s="158"/>
      <c r="L519" s="154"/>
      <c r="M519" s="159"/>
      <c r="T519" s="160"/>
      <c r="AT519" s="155" t="s">
        <v>200</v>
      </c>
      <c r="AU519" s="155" t="s">
        <v>87</v>
      </c>
      <c r="AV519" s="12" t="s">
        <v>87</v>
      </c>
      <c r="AW519" s="12" t="s">
        <v>32</v>
      </c>
      <c r="AX519" s="12" t="s">
        <v>77</v>
      </c>
      <c r="AY519" s="155" t="s">
        <v>133</v>
      </c>
    </row>
    <row r="520" spans="2:65" s="13" customFormat="1" ht="11.25">
      <c r="B520" s="161"/>
      <c r="D520" s="145" t="s">
        <v>200</v>
      </c>
      <c r="E520" s="162" t="s">
        <v>1</v>
      </c>
      <c r="F520" s="163" t="s">
        <v>204</v>
      </c>
      <c r="H520" s="164">
        <v>4.5220000000000002</v>
      </c>
      <c r="I520" s="165"/>
      <c r="L520" s="161"/>
      <c r="M520" s="166"/>
      <c r="T520" s="167"/>
      <c r="AT520" s="162" t="s">
        <v>200</v>
      </c>
      <c r="AU520" s="162" t="s">
        <v>87</v>
      </c>
      <c r="AV520" s="13" t="s">
        <v>152</v>
      </c>
      <c r="AW520" s="13" t="s">
        <v>32</v>
      </c>
      <c r="AX520" s="13" t="s">
        <v>85</v>
      </c>
      <c r="AY520" s="162" t="s">
        <v>133</v>
      </c>
    </row>
    <row r="521" spans="2:65" s="1" customFormat="1" ht="16.5" customHeight="1">
      <c r="B521" s="32"/>
      <c r="C521" s="185" t="s">
        <v>882</v>
      </c>
      <c r="D521" s="185" t="s">
        <v>614</v>
      </c>
      <c r="E521" s="186" t="s">
        <v>883</v>
      </c>
      <c r="F521" s="187" t="s">
        <v>884</v>
      </c>
      <c r="G521" s="188" t="s">
        <v>197</v>
      </c>
      <c r="H521" s="189">
        <v>4.9740000000000002</v>
      </c>
      <c r="I521" s="190"/>
      <c r="J521" s="191">
        <f>ROUND(I521*H521,2)</f>
        <v>0</v>
      </c>
      <c r="K521" s="187" t="s">
        <v>1</v>
      </c>
      <c r="L521" s="192"/>
      <c r="M521" s="193" t="s">
        <v>1</v>
      </c>
      <c r="N521" s="194" t="s">
        <v>42</v>
      </c>
      <c r="P521" s="141">
        <f>O521*H521</f>
        <v>0</v>
      </c>
      <c r="Q521" s="141">
        <v>1.6E-2</v>
      </c>
      <c r="R521" s="141">
        <f>Q521*H521</f>
        <v>7.9584000000000002E-2</v>
      </c>
      <c r="S521" s="141">
        <v>0</v>
      </c>
      <c r="T521" s="142">
        <f>S521*H521</f>
        <v>0</v>
      </c>
      <c r="AR521" s="143" t="s">
        <v>366</v>
      </c>
      <c r="AT521" s="143" t="s">
        <v>614</v>
      </c>
      <c r="AU521" s="143" t="s">
        <v>87</v>
      </c>
      <c r="AY521" s="17" t="s">
        <v>133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7" t="s">
        <v>85</v>
      </c>
      <c r="BK521" s="144">
        <f>ROUND(I521*H521,2)</f>
        <v>0</v>
      </c>
      <c r="BL521" s="17" t="s">
        <v>278</v>
      </c>
      <c r="BM521" s="143" t="s">
        <v>885</v>
      </c>
    </row>
    <row r="522" spans="2:65" s="12" customFormat="1" ht="11.25">
      <c r="B522" s="154"/>
      <c r="D522" s="145" t="s">
        <v>200</v>
      </c>
      <c r="F522" s="156" t="s">
        <v>886</v>
      </c>
      <c r="H522" s="157">
        <v>4.9740000000000002</v>
      </c>
      <c r="I522" s="158"/>
      <c r="L522" s="154"/>
      <c r="M522" s="159"/>
      <c r="T522" s="160"/>
      <c r="AT522" s="155" t="s">
        <v>200</v>
      </c>
      <c r="AU522" s="155" t="s">
        <v>87</v>
      </c>
      <c r="AV522" s="12" t="s">
        <v>87</v>
      </c>
      <c r="AW522" s="12" t="s">
        <v>4</v>
      </c>
      <c r="AX522" s="12" t="s">
        <v>85</v>
      </c>
      <c r="AY522" s="155" t="s">
        <v>133</v>
      </c>
    </row>
    <row r="523" spans="2:65" s="1" customFormat="1" ht="21.75" customHeight="1">
      <c r="B523" s="32"/>
      <c r="C523" s="132" t="s">
        <v>887</v>
      </c>
      <c r="D523" s="132" t="s">
        <v>136</v>
      </c>
      <c r="E523" s="133" t="s">
        <v>888</v>
      </c>
      <c r="F523" s="134" t="s">
        <v>889</v>
      </c>
      <c r="G523" s="135" t="s">
        <v>197</v>
      </c>
      <c r="H523" s="136">
        <v>233.03700000000001</v>
      </c>
      <c r="I523" s="137"/>
      <c r="J523" s="138">
        <f>ROUND(I523*H523,2)</f>
        <v>0</v>
      </c>
      <c r="K523" s="134" t="s">
        <v>198</v>
      </c>
      <c r="L523" s="32"/>
      <c r="M523" s="139" t="s">
        <v>1</v>
      </c>
      <c r="N523" s="140" t="s">
        <v>42</v>
      </c>
      <c r="P523" s="141">
        <f>O523*H523</f>
        <v>0</v>
      </c>
      <c r="Q523" s="141">
        <v>5.3800000000000002E-3</v>
      </c>
      <c r="R523" s="141">
        <f>Q523*H523</f>
        <v>1.25373906</v>
      </c>
      <c r="S523" s="141">
        <v>0</v>
      </c>
      <c r="T523" s="142">
        <f>S523*H523</f>
        <v>0</v>
      </c>
      <c r="AR523" s="143" t="s">
        <v>278</v>
      </c>
      <c r="AT523" s="143" t="s">
        <v>136</v>
      </c>
      <c r="AU523" s="143" t="s">
        <v>87</v>
      </c>
      <c r="AY523" s="17" t="s">
        <v>133</v>
      </c>
      <c r="BE523" s="144">
        <f>IF(N523="základní",J523,0)</f>
        <v>0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7" t="s">
        <v>85</v>
      </c>
      <c r="BK523" s="144">
        <f>ROUND(I523*H523,2)</f>
        <v>0</v>
      </c>
      <c r="BL523" s="17" t="s">
        <v>278</v>
      </c>
      <c r="BM523" s="143" t="s">
        <v>890</v>
      </c>
    </row>
    <row r="524" spans="2:65" s="14" customFormat="1" ht="11.25">
      <c r="B524" s="168"/>
      <c r="D524" s="145" t="s">
        <v>200</v>
      </c>
      <c r="E524" s="169" t="s">
        <v>1</v>
      </c>
      <c r="F524" s="170" t="s">
        <v>219</v>
      </c>
      <c r="H524" s="169" t="s">
        <v>1</v>
      </c>
      <c r="I524" s="171"/>
      <c r="L524" s="168"/>
      <c r="M524" s="172"/>
      <c r="T524" s="173"/>
      <c r="AT524" s="169" t="s">
        <v>200</v>
      </c>
      <c r="AU524" s="169" t="s">
        <v>87</v>
      </c>
      <c r="AV524" s="14" t="s">
        <v>85</v>
      </c>
      <c r="AW524" s="14" t="s">
        <v>32</v>
      </c>
      <c r="AX524" s="14" t="s">
        <v>77</v>
      </c>
      <c r="AY524" s="169" t="s">
        <v>133</v>
      </c>
    </row>
    <row r="525" spans="2:65" s="12" customFormat="1" ht="11.25">
      <c r="B525" s="154"/>
      <c r="D525" s="145" t="s">
        <v>200</v>
      </c>
      <c r="E525" s="155" t="s">
        <v>1</v>
      </c>
      <c r="F525" s="156" t="s">
        <v>471</v>
      </c>
      <c r="H525" s="157">
        <v>4.32</v>
      </c>
      <c r="I525" s="158"/>
      <c r="L525" s="154"/>
      <c r="M525" s="159"/>
      <c r="T525" s="160"/>
      <c r="AT525" s="155" t="s">
        <v>200</v>
      </c>
      <c r="AU525" s="155" t="s">
        <v>87</v>
      </c>
      <c r="AV525" s="12" t="s">
        <v>87</v>
      </c>
      <c r="AW525" s="12" t="s">
        <v>32</v>
      </c>
      <c r="AX525" s="12" t="s">
        <v>77</v>
      </c>
      <c r="AY525" s="155" t="s">
        <v>133</v>
      </c>
    </row>
    <row r="526" spans="2:65" s="12" customFormat="1" ht="11.25">
      <c r="B526" s="154"/>
      <c r="D526" s="145" t="s">
        <v>200</v>
      </c>
      <c r="E526" s="155" t="s">
        <v>1</v>
      </c>
      <c r="F526" s="156" t="s">
        <v>221</v>
      </c>
      <c r="H526" s="157">
        <v>4.5599999999999996</v>
      </c>
      <c r="I526" s="158"/>
      <c r="L526" s="154"/>
      <c r="M526" s="159"/>
      <c r="T526" s="160"/>
      <c r="AT526" s="155" t="s">
        <v>200</v>
      </c>
      <c r="AU526" s="155" t="s">
        <v>87</v>
      </c>
      <c r="AV526" s="12" t="s">
        <v>87</v>
      </c>
      <c r="AW526" s="12" t="s">
        <v>32</v>
      </c>
      <c r="AX526" s="12" t="s">
        <v>77</v>
      </c>
      <c r="AY526" s="155" t="s">
        <v>133</v>
      </c>
    </row>
    <row r="527" spans="2:65" s="12" customFormat="1" ht="11.25">
      <c r="B527" s="154"/>
      <c r="D527" s="145" t="s">
        <v>200</v>
      </c>
      <c r="E527" s="155" t="s">
        <v>1</v>
      </c>
      <c r="F527" s="156" t="s">
        <v>891</v>
      </c>
      <c r="H527" s="157">
        <v>13.153</v>
      </c>
      <c r="I527" s="158"/>
      <c r="L527" s="154"/>
      <c r="M527" s="159"/>
      <c r="T527" s="160"/>
      <c r="AT527" s="155" t="s">
        <v>200</v>
      </c>
      <c r="AU527" s="155" t="s">
        <v>87</v>
      </c>
      <c r="AV527" s="12" t="s">
        <v>87</v>
      </c>
      <c r="AW527" s="12" t="s">
        <v>32</v>
      </c>
      <c r="AX527" s="12" t="s">
        <v>77</v>
      </c>
      <c r="AY527" s="155" t="s">
        <v>133</v>
      </c>
    </row>
    <row r="528" spans="2:65" s="12" customFormat="1" ht="11.25">
      <c r="B528" s="154"/>
      <c r="D528" s="145" t="s">
        <v>200</v>
      </c>
      <c r="E528" s="155" t="s">
        <v>1</v>
      </c>
      <c r="F528" s="156" t="s">
        <v>473</v>
      </c>
      <c r="H528" s="157">
        <v>9.1199999999999992</v>
      </c>
      <c r="I528" s="158"/>
      <c r="L528" s="154"/>
      <c r="M528" s="159"/>
      <c r="T528" s="160"/>
      <c r="AT528" s="155" t="s">
        <v>200</v>
      </c>
      <c r="AU528" s="155" t="s">
        <v>87</v>
      </c>
      <c r="AV528" s="12" t="s">
        <v>87</v>
      </c>
      <c r="AW528" s="12" t="s">
        <v>32</v>
      </c>
      <c r="AX528" s="12" t="s">
        <v>77</v>
      </c>
      <c r="AY528" s="155" t="s">
        <v>133</v>
      </c>
    </row>
    <row r="529" spans="2:51" s="12" customFormat="1" ht="11.25">
      <c r="B529" s="154"/>
      <c r="D529" s="145" t="s">
        <v>200</v>
      </c>
      <c r="E529" s="155" t="s">
        <v>1</v>
      </c>
      <c r="F529" s="156" t="s">
        <v>475</v>
      </c>
      <c r="H529" s="157">
        <v>0.72</v>
      </c>
      <c r="I529" s="158"/>
      <c r="L529" s="154"/>
      <c r="M529" s="159"/>
      <c r="T529" s="160"/>
      <c r="AT529" s="155" t="s">
        <v>200</v>
      </c>
      <c r="AU529" s="155" t="s">
        <v>87</v>
      </c>
      <c r="AV529" s="12" t="s">
        <v>87</v>
      </c>
      <c r="AW529" s="12" t="s">
        <v>32</v>
      </c>
      <c r="AX529" s="12" t="s">
        <v>77</v>
      </c>
      <c r="AY529" s="155" t="s">
        <v>133</v>
      </c>
    </row>
    <row r="530" spans="2:51" s="12" customFormat="1" ht="11.25">
      <c r="B530" s="154"/>
      <c r="D530" s="145" t="s">
        <v>200</v>
      </c>
      <c r="E530" s="155" t="s">
        <v>1</v>
      </c>
      <c r="F530" s="156" t="s">
        <v>476</v>
      </c>
      <c r="H530" s="157">
        <v>15.66</v>
      </c>
      <c r="I530" s="158"/>
      <c r="L530" s="154"/>
      <c r="M530" s="159"/>
      <c r="T530" s="160"/>
      <c r="AT530" s="155" t="s">
        <v>200</v>
      </c>
      <c r="AU530" s="155" t="s">
        <v>87</v>
      </c>
      <c r="AV530" s="12" t="s">
        <v>87</v>
      </c>
      <c r="AW530" s="12" t="s">
        <v>32</v>
      </c>
      <c r="AX530" s="12" t="s">
        <v>77</v>
      </c>
      <c r="AY530" s="155" t="s">
        <v>133</v>
      </c>
    </row>
    <row r="531" spans="2:51" s="12" customFormat="1" ht="11.25">
      <c r="B531" s="154"/>
      <c r="D531" s="145" t="s">
        <v>200</v>
      </c>
      <c r="E531" s="155" t="s">
        <v>1</v>
      </c>
      <c r="F531" s="156" t="s">
        <v>477</v>
      </c>
      <c r="H531" s="157">
        <v>7.04</v>
      </c>
      <c r="I531" s="158"/>
      <c r="L531" s="154"/>
      <c r="M531" s="159"/>
      <c r="T531" s="160"/>
      <c r="AT531" s="155" t="s">
        <v>200</v>
      </c>
      <c r="AU531" s="155" t="s">
        <v>87</v>
      </c>
      <c r="AV531" s="12" t="s">
        <v>87</v>
      </c>
      <c r="AW531" s="12" t="s">
        <v>32</v>
      </c>
      <c r="AX531" s="12" t="s">
        <v>77</v>
      </c>
      <c r="AY531" s="155" t="s">
        <v>133</v>
      </c>
    </row>
    <row r="532" spans="2:51" s="12" customFormat="1" ht="11.25">
      <c r="B532" s="154"/>
      <c r="D532" s="145" t="s">
        <v>200</v>
      </c>
      <c r="E532" s="155" t="s">
        <v>1</v>
      </c>
      <c r="F532" s="156" t="s">
        <v>478</v>
      </c>
      <c r="H532" s="157">
        <v>5</v>
      </c>
      <c r="I532" s="158"/>
      <c r="L532" s="154"/>
      <c r="M532" s="159"/>
      <c r="T532" s="160"/>
      <c r="AT532" s="155" t="s">
        <v>200</v>
      </c>
      <c r="AU532" s="155" t="s">
        <v>87</v>
      </c>
      <c r="AV532" s="12" t="s">
        <v>87</v>
      </c>
      <c r="AW532" s="12" t="s">
        <v>32</v>
      </c>
      <c r="AX532" s="12" t="s">
        <v>77</v>
      </c>
      <c r="AY532" s="155" t="s">
        <v>133</v>
      </c>
    </row>
    <row r="533" spans="2:51" s="15" customFormat="1" ht="11.25">
      <c r="B533" s="174"/>
      <c r="D533" s="145" t="s">
        <v>200</v>
      </c>
      <c r="E533" s="175" t="s">
        <v>1</v>
      </c>
      <c r="F533" s="176" t="s">
        <v>406</v>
      </c>
      <c r="H533" s="177">
        <v>59.573</v>
      </c>
      <c r="I533" s="178"/>
      <c r="L533" s="174"/>
      <c r="M533" s="179"/>
      <c r="T533" s="180"/>
      <c r="AT533" s="175" t="s">
        <v>200</v>
      </c>
      <c r="AU533" s="175" t="s">
        <v>87</v>
      </c>
      <c r="AV533" s="15" t="s">
        <v>148</v>
      </c>
      <c r="AW533" s="15" t="s">
        <v>32</v>
      </c>
      <c r="AX533" s="15" t="s">
        <v>77</v>
      </c>
      <c r="AY533" s="175" t="s">
        <v>133</v>
      </c>
    </row>
    <row r="534" spans="2:51" s="14" customFormat="1" ht="11.25">
      <c r="B534" s="168"/>
      <c r="D534" s="145" t="s">
        <v>200</v>
      </c>
      <c r="E534" s="169" t="s">
        <v>1</v>
      </c>
      <c r="F534" s="170" t="s">
        <v>227</v>
      </c>
      <c r="H534" s="169" t="s">
        <v>1</v>
      </c>
      <c r="I534" s="171"/>
      <c r="L534" s="168"/>
      <c r="M534" s="172"/>
      <c r="T534" s="173"/>
      <c r="AT534" s="169" t="s">
        <v>200</v>
      </c>
      <c r="AU534" s="169" t="s">
        <v>87</v>
      </c>
      <c r="AV534" s="14" t="s">
        <v>85</v>
      </c>
      <c r="AW534" s="14" t="s">
        <v>32</v>
      </c>
      <c r="AX534" s="14" t="s">
        <v>77</v>
      </c>
      <c r="AY534" s="169" t="s">
        <v>133</v>
      </c>
    </row>
    <row r="535" spans="2:51" s="12" customFormat="1" ht="11.25">
      <c r="B535" s="154"/>
      <c r="D535" s="145" t="s">
        <v>200</v>
      </c>
      <c r="E535" s="155" t="s">
        <v>1</v>
      </c>
      <c r="F535" s="156" t="s">
        <v>892</v>
      </c>
      <c r="H535" s="157">
        <v>12.574</v>
      </c>
      <c r="I535" s="158"/>
      <c r="L535" s="154"/>
      <c r="M535" s="159"/>
      <c r="T535" s="160"/>
      <c r="AT535" s="155" t="s">
        <v>200</v>
      </c>
      <c r="AU535" s="155" t="s">
        <v>87</v>
      </c>
      <c r="AV535" s="12" t="s">
        <v>87</v>
      </c>
      <c r="AW535" s="12" t="s">
        <v>32</v>
      </c>
      <c r="AX535" s="12" t="s">
        <v>77</v>
      </c>
      <c r="AY535" s="155" t="s">
        <v>133</v>
      </c>
    </row>
    <row r="536" spans="2:51" s="12" customFormat="1" ht="11.25">
      <c r="B536" s="154"/>
      <c r="D536" s="145" t="s">
        <v>200</v>
      </c>
      <c r="E536" s="155" t="s">
        <v>1</v>
      </c>
      <c r="F536" s="156" t="s">
        <v>893</v>
      </c>
      <c r="H536" s="157">
        <v>15.484</v>
      </c>
      <c r="I536" s="158"/>
      <c r="L536" s="154"/>
      <c r="M536" s="159"/>
      <c r="T536" s="160"/>
      <c r="AT536" s="155" t="s">
        <v>200</v>
      </c>
      <c r="AU536" s="155" t="s">
        <v>87</v>
      </c>
      <c r="AV536" s="12" t="s">
        <v>87</v>
      </c>
      <c r="AW536" s="12" t="s">
        <v>32</v>
      </c>
      <c r="AX536" s="12" t="s">
        <v>77</v>
      </c>
      <c r="AY536" s="155" t="s">
        <v>133</v>
      </c>
    </row>
    <row r="537" spans="2:51" s="12" customFormat="1" ht="11.25">
      <c r="B537" s="154"/>
      <c r="D537" s="145" t="s">
        <v>200</v>
      </c>
      <c r="E537" s="155" t="s">
        <v>1</v>
      </c>
      <c r="F537" s="156" t="s">
        <v>894</v>
      </c>
      <c r="H537" s="157">
        <v>15.31</v>
      </c>
      <c r="I537" s="158"/>
      <c r="L537" s="154"/>
      <c r="M537" s="159"/>
      <c r="T537" s="160"/>
      <c r="AT537" s="155" t="s">
        <v>200</v>
      </c>
      <c r="AU537" s="155" t="s">
        <v>87</v>
      </c>
      <c r="AV537" s="12" t="s">
        <v>87</v>
      </c>
      <c r="AW537" s="12" t="s">
        <v>32</v>
      </c>
      <c r="AX537" s="12" t="s">
        <v>77</v>
      </c>
      <c r="AY537" s="155" t="s">
        <v>133</v>
      </c>
    </row>
    <row r="538" spans="2:51" s="12" customFormat="1" ht="11.25">
      <c r="B538" s="154"/>
      <c r="D538" s="145" t="s">
        <v>200</v>
      </c>
      <c r="E538" s="155" t="s">
        <v>1</v>
      </c>
      <c r="F538" s="156" t="s">
        <v>895</v>
      </c>
      <c r="H538" s="157">
        <v>19.95</v>
      </c>
      <c r="I538" s="158"/>
      <c r="L538" s="154"/>
      <c r="M538" s="159"/>
      <c r="T538" s="160"/>
      <c r="AT538" s="155" t="s">
        <v>200</v>
      </c>
      <c r="AU538" s="155" t="s">
        <v>87</v>
      </c>
      <c r="AV538" s="12" t="s">
        <v>87</v>
      </c>
      <c r="AW538" s="12" t="s">
        <v>32</v>
      </c>
      <c r="AX538" s="12" t="s">
        <v>77</v>
      </c>
      <c r="AY538" s="155" t="s">
        <v>133</v>
      </c>
    </row>
    <row r="539" spans="2:51" s="12" customFormat="1" ht="11.25">
      <c r="B539" s="154"/>
      <c r="D539" s="145" t="s">
        <v>200</v>
      </c>
      <c r="E539" s="155" t="s">
        <v>1</v>
      </c>
      <c r="F539" s="156" t="s">
        <v>896</v>
      </c>
      <c r="H539" s="157">
        <v>15.82</v>
      </c>
      <c r="I539" s="158"/>
      <c r="L539" s="154"/>
      <c r="M539" s="159"/>
      <c r="T539" s="160"/>
      <c r="AT539" s="155" t="s">
        <v>200</v>
      </c>
      <c r="AU539" s="155" t="s">
        <v>87</v>
      </c>
      <c r="AV539" s="12" t="s">
        <v>87</v>
      </c>
      <c r="AW539" s="12" t="s">
        <v>32</v>
      </c>
      <c r="AX539" s="12" t="s">
        <v>77</v>
      </c>
      <c r="AY539" s="155" t="s">
        <v>133</v>
      </c>
    </row>
    <row r="540" spans="2:51" s="12" customFormat="1" ht="11.25">
      <c r="B540" s="154"/>
      <c r="D540" s="145" t="s">
        <v>200</v>
      </c>
      <c r="E540" s="155" t="s">
        <v>1</v>
      </c>
      <c r="F540" s="156" t="s">
        <v>897</v>
      </c>
      <c r="H540" s="157">
        <v>16.948</v>
      </c>
      <c r="I540" s="158"/>
      <c r="L540" s="154"/>
      <c r="M540" s="159"/>
      <c r="T540" s="160"/>
      <c r="AT540" s="155" t="s">
        <v>200</v>
      </c>
      <c r="AU540" s="155" t="s">
        <v>87</v>
      </c>
      <c r="AV540" s="12" t="s">
        <v>87</v>
      </c>
      <c r="AW540" s="12" t="s">
        <v>32</v>
      </c>
      <c r="AX540" s="12" t="s">
        <v>77</v>
      </c>
      <c r="AY540" s="155" t="s">
        <v>133</v>
      </c>
    </row>
    <row r="541" spans="2:51" s="15" customFormat="1" ht="11.25">
      <c r="B541" s="174"/>
      <c r="D541" s="145" t="s">
        <v>200</v>
      </c>
      <c r="E541" s="175" t="s">
        <v>1</v>
      </c>
      <c r="F541" s="176" t="s">
        <v>406</v>
      </c>
      <c r="H541" s="177">
        <v>96.086000000000013</v>
      </c>
      <c r="I541" s="178"/>
      <c r="L541" s="174"/>
      <c r="M541" s="179"/>
      <c r="T541" s="180"/>
      <c r="AT541" s="175" t="s">
        <v>200</v>
      </c>
      <c r="AU541" s="175" t="s">
        <v>87</v>
      </c>
      <c r="AV541" s="15" t="s">
        <v>148</v>
      </c>
      <c r="AW541" s="15" t="s">
        <v>32</v>
      </c>
      <c r="AX541" s="15" t="s">
        <v>77</v>
      </c>
      <c r="AY541" s="175" t="s">
        <v>133</v>
      </c>
    </row>
    <row r="542" spans="2:51" s="14" customFormat="1" ht="11.25">
      <c r="B542" s="168"/>
      <c r="D542" s="145" t="s">
        <v>200</v>
      </c>
      <c r="E542" s="169" t="s">
        <v>1</v>
      </c>
      <c r="F542" s="170" t="s">
        <v>234</v>
      </c>
      <c r="H542" s="169" t="s">
        <v>1</v>
      </c>
      <c r="I542" s="171"/>
      <c r="L542" s="168"/>
      <c r="M542" s="172"/>
      <c r="T542" s="173"/>
      <c r="AT542" s="169" t="s">
        <v>200</v>
      </c>
      <c r="AU542" s="169" t="s">
        <v>87</v>
      </c>
      <c r="AV542" s="14" t="s">
        <v>85</v>
      </c>
      <c r="AW542" s="14" t="s">
        <v>32</v>
      </c>
      <c r="AX542" s="14" t="s">
        <v>77</v>
      </c>
      <c r="AY542" s="169" t="s">
        <v>133</v>
      </c>
    </row>
    <row r="543" spans="2:51" s="12" customFormat="1" ht="11.25">
      <c r="B543" s="154"/>
      <c r="D543" s="145" t="s">
        <v>200</v>
      </c>
      <c r="E543" s="155" t="s">
        <v>1</v>
      </c>
      <c r="F543" s="156" t="s">
        <v>898</v>
      </c>
      <c r="H543" s="157">
        <v>12.574</v>
      </c>
      <c r="I543" s="158"/>
      <c r="L543" s="154"/>
      <c r="M543" s="159"/>
      <c r="T543" s="160"/>
      <c r="AT543" s="155" t="s">
        <v>200</v>
      </c>
      <c r="AU543" s="155" t="s">
        <v>87</v>
      </c>
      <c r="AV543" s="12" t="s">
        <v>87</v>
      </c>
      <c r="AW543" s="12" t="s">
        <v>32</v>
      </c>
      <c r="AX543" s="12" t="s">
        <v>77</v>
      </c>
      <c r="AY543" s="155" t="s">
        <v>133</v>
      </c>
    </row>
    <row r="544" spans="2:51" s="12" customFormat="1" ht="11.25">
      <c r="B544" s="154"/>
      <c r="D544" s="145" t="s">
        <v>200</v>
      </c>
      <c r="E544" s="155" t="s">
        <v>1</v>
      </c>
      <c r="F544" s="156" t="s">
        <v>899</v>
      </c>
      <c r="H544" s="157">
        <v>15.61</v>
      </c>
      <c r="I544" s="158"/>
      <c r="L544" s="154"/>
      <c r="M544" s="159"/>
      <c r="T544" s="160"/>
      <c r="AT544" s="155" t="s">
        <v>200</v>
      </c>
      <c r="AU544" s="155" t="s">
        <v>87</v>
      </c>
      <c r="AV544" s="12" t="s">
        <v>87</v>
      </c>
      <c r="AW544" s="12" t="s">
        <v>32</v>
      </c>
      <c r="AX544" s="12" t="s">
        <v>77</v>
      </c>
      <c r="AY544" s="155" t="s">
        <v>133</v>
      </c>
    </row>
    <row r="545" spans="2:65" s="12" customFormat="1" ht="11.25">
      <c r="B545" s="154"/>
      <c r="D545" s="145" t="s">
        <v>200</v>
      </c>
      <c r="E545" s="155" t="s">
        <v>1</v>
      </c>
      <c r="F545" s="156" t="s">
        <v>900</v>
      </c>
      <c r="H545" s="157">
        <v>15.31</v>
      </c>
      <c r="I545" s="158"/>
      <c r="L545" s="154"/>
      <c r="M545" s="159"/>
      <c r="T545" s="160"/>
      <c r="AT545" s="155" t="s">
        <v>200</v>
      </c>
      <c r="AU545" s="155" t="s">
        <v>87</v>
      </c>
      <c r="AV545" s="12" t="s">
        <v>87</v>
      </c>
      <c r="AW545" s="12" t="s">
        <v>32</v>
      </c>
      <c r="AX545" s="12" t="s">
        <v>77</v>
      </c>
      <c r="AY545" s="155" t="s">
        <v>133</v>
      </c>
    </row>
    <row r="546" spans="2:65" s="12" customFormat="1" ht="11.25">
      <c r="B546" s="154"/>
      <c r="D546" s="145" t="s">
        <v>200</v>
      </c>
      <c r="E546" s="155" t="s">
        <v>1</v>
      </c>
      <c r="F546" s="156" t="s">
        <v>901</v>
      </c>
      <c r="H546" s="157">
        <v>16.45</v>
      </c>
      <c r="I546" s="158"/>
      <c r="L546" s="154"/>
      <c r="M546" s="159"/>
      <c r="T546" s="160"/>
      <c r="AT546" s="155" t="s">
        <v>200</v>
      </c>
      <c r="AU546" s="155" t="s">
        <v>87</v>
      </c>
      <c r="AV546" s="12" t="s">
        <v>87</v>
      </c>
      <c r="AW546" s="12" t="s">
        <v>32</v>
      </c>
      <c r="AX546" s="12" t="s">
        <v>77</v>
      </c>
      <c r="AY546" s="155" t="s">
        <v>133</v>
      </c>
    </row>
    <row r="547" spans="2:65" s="12" customFormat="1" ht="11.25">
      <c r="B547" s="154"/>
      <c r="D547" s="145" t="s">
        <v>200</v>
      </c>
      <c r="E547" s="155" t="s">
        <v>1</v>
      </c>
      <c r="F547" s="156" t="s">
        <v>902</v>
      </c>
      <c r="H547" s="157">
        <v>17.434000000000001</v>
      </c>
      <c r="I547" s="158"/>
      <c r="L547" s="154"/>
      <c r="M547" s="159"/>
      <c r="T547" s="160"/>
      <c r="AT547" s="155" t="s">
        <v>200</v>
      </c>
      <c r="AU547" s="155" t="s">
        <v>87</v>
      </c>
      <c r="AV547" s="12" t="s">
        <v>87</v>
      </c>
      <c r="AW547" s="12" t="s">
        <v>32</v>
      </c>
      <c r="AX547" s="12" t="s">
        <v>77</v>
      </c>
      <c r="AY547" s="155" t="s">
        <v>133</v>
      </c>
    </row>
    <row r="548" spans="2:65" s="15" customFormat="1" ht="11.25">
      <c r="B548" s="174"/>
      <c r="D548" s="145" t="s">
        <v>200</v>
      </c>
      <c r="E548" s="175" t="s">
        <v>1</v>
      </c>
      <c r="F548" s="176" t="s">
        <v>406</v>
      </c>
      <c r="H548" s="177">
        <v>77.378</v>
      </c>
      <c r="I548" s="178"/>
      <c r="L548" s="174"/>
      <c r="M548" s="179"/>
      <c r="T548" s="180"/>
      <c r="AT548" s="175" t="s">
        <v>200</v>
      </c>
      <c r="AU548" s="175" t="s">
        <v>87</v>
      </c>
      <c r="AV548" s="15" t="s">
        <v>148</v>
      </c>
      <c r="AW548" s="15" t="s">
        <v>32</v>
      </c>
      <c r="AX548" s="15" t="s">
        <v>77</v>
      </c>
      <c r="AY548" s="175" t="s">
        <v>133</v>
      </c>
    </row>
    <row r="549" spans="2:65" s="13" customFormat="1" ht="11.25">
      <c r="B549" s="161"/>
      <c r="D549" s="145" t="s">
        <v>200</v>
      </c>
      <c r="E549" s="162" t="s">
        <v>1</v>
      </c>
      <c r="F549" s="163" t="s">
        <v>204</v>
      </c>
      <c r="H549" s="164">
        <v>233.03700000000001</v>
      </c>
      <c r="I549" s="165"/>
      <c r="L549" s="161"/>
      <c r="M549" s="166"/>
      <c r="T549" s="167"/>
      <c r="AT549" s="162" t="s">
        <v>200</v>
      </c>
      <c r="AU549" s="162" t="s">
        <v>87</v>
      </c>
      <c r="AV549" s="13" t="s">
        <v>152</v>
      </c>
      <c r="AW549" s="13" t="s">
        <v>32</v>
      </c>
      <c r="AX549" s="13" t="s">
        <v>85</v>
      </c>
      <c r="AY549" s="162" t="s">
        <v>133</v>
      </c>
    </row>
    <row r="550" spans="2:65" s="1" customFormat="1" ht="16.5" customHeight="1">
      <c r="B550" s="32"/>
      <c r="C550" s="185" t="s">
        <v>903</v>
      </c>
      <c r="D550" s="185" t="s">
        <v>614</v>
      </c>
      <c r="E550" s="186" t="s">
        <v>904</v>
      </c>
      <c r="F550" s="187" t="s">
        <v>905</v>
      </c>
      <c r="G550" s="188" t="s">
        <v>197</v>
      </c>
      <c r="H550" s="189">
        <v>256.34100000000001</v>
      </c>
      <c r="I550" s="190"/>
      <c r="J550" s="191">
        <f>ROUND(I550*H550,2)</f>
        <v>0</v>
      </c>
      <c r="K550" s="187" t="s">
        <v>1</v>
      </c>
      <c r="L550" s="192"/>
      <c r="M550" s="193" t="s">
        <v>1</v>
      </c>
      <c r="N550" s="194" t="s">
        <v>42</v>
      </c>
      <c r="P550" s="141">
        <f>O550*H550</f>
        <v>0</v>
      </c>
      <c r="Q550" s="141">
        <v>1.6E-2</v>
      </c>
      <c r="R550" s="141">
        <f>Q550*H550</f>
        <v>4.1014560000000007</v>
      </c>
      <c r="S550" s="141">
        <v>0</v>
      </c>
      <c r="T550" s="142">
        <f>S550*H550</f>
        <v>0</v>
      </c>
      <c r="AR550" s="143" t="s">
        <v>366</v>
      </c>
      <c r="AT550" s="143" t="s">
        <v>614</v>
      </c>
      <c r="AU550" s="143" t="s">
        <v>87</v>
      </c>
      <c r="AY550" s="17" t="s">
        <v>133</v>
      </c>
      <c r="BE550" s="144">
        <f>IF(N550="základní",J550,0)</f>
        <v>0</v>
      </c>
      <c r="BF550" s="144">
        <f>IF(N550="snížená",J550,0)</f>
        <v>0</v>
      </c>
      <c r="BG550" s="144">
        <f>IF(N550="zákl. přenesená",J550,0)</f>
        <v>0</v>
      </c>
      <c r="BH550" s="144">
        <f>IF(N550="sníž. přenesená",J550,0)</f>
        <v>0</v>
      </c>
      <c r="BI550" s="144">
        <f>IF(N550="nulová",J550,0)</f>
        <v>0</v>
      </c>
      <c r="BJ550" s="17" t="s">
        <v>85</v>
      </c>
      <c r="BK550" s="144">
        <f>ROUND(I550*H550,2)</f>
        <v>0</v>
      </c>
      <c r="BL550" s="17" t="s">
        <v>278</v>
      </c>
      <c r="BM550" s="143" t="s">
        <v>906</v>
      </c>
    </row>
    <row r="551" spans="2:65" s="12" customFormat="1" ht="11.25">
      <c r="B551" s="154"/>
      <c r="D551" s="145" t="s">
        <v>200</v>
      </c>
      <c r="F551" s="156" t="s">
        <v>907</v>
      </c>
      <c r="H551" s="157">
        <v>256.34100000000001</v>
      </c>
      <c r="I551" s="158"/>
      <c r="L551" s="154"/>
      <c r="M551" s="159"/>
      <c r="T551" s="160"/>
      <c r="AT551" s="155" t="s">
        <v>200</v>
      </c>
      <c r="AU551" s="155" t="s">
        <v>87</v>
      </c>
      <c r="AV551" s="12" t="s">
        <v>87</v>
      </c>
      <c r="AW551" s="12" t="s">
        <v>4</v>
      </c>
      <c r="AX551" s="12" t="s">
        <v>85</v>
      </c>
      <c r="AY551" s="155" t="s">
        <v>133</v>
      </c>
    </row>
    <row r="552" spans="2:65" s="1" customFormat="1" ht="21.75" customHeight="1">
      <c r="B552" s="32"/>
      <c r="C552" s="132" t="s">
        <v>908</v>
      </c>
      <c r="D552" s="132" t="s">
        <v>136</v>
      </c>
      <c r="E552" s="133" t="s">
        <v>909</v>
      </c>
      <c r="F552" s="134" t="s">
        <v>910</v>
      </c>
      <c r="G552" s="135" t="s">
        <v>197</v>
      </c>
      <c r="H552" s="136">
        <v>31.282</v>
      </c>
      <c r="I552" s="137"/>
      <c r="J552" s="138">
        <f>ROUND(I552*H552,2)</f>
        <v>0</v>
      </c>
      <c r="K552" s="134" t="s">
        <v>198</v>
      </c>
      <c r="L552" s="32"/>
      <c r="M552" s="139" t="s">
        <v>1</v>
      </c>
      <c r="N552" s="140" t="s">
        <v>42</v>
      </c>
      <c r="P552" s="141">
        <f>O552*H552</f>
        <v>0</v>
      </c>
      <c r="Q552" s="141">
        <v>0</v>
      </c>
      <c r="R552" s="141">
        <f>Q552*H552</f>
        <v>0</v>
      </c>
      <c r="S552" s="141">
        <v>0</v>
      </c>
      <c r="T552" s="142">
        <f>S552*H552</f>
        <v>0</v>
      </c>
      <c r="AR552" s="143" t="s">
        <v>278</v>
      </c>
      <c r="AT552" s="143" t="s">
        <v>136</v>
      </c>
      <c r="AU552" s="143" t="s">
        <v>87</v>
      </c>
      <c r="AY552" s="17" t="s">
        <v>133</v>
      </c>
      <c r="BE552" s="144">
        <f>IF(N552="základní",J552,0)</f>
        <v>0</v>
      </c>
      <c r="BF552" s="144">
        <f>IF(N552="snížená",J552,0)</f>
        <v>0</v>
      </c>
      <c r="BG552" s="144">
        <f>IF(N552="zákl. přenesená",J552,0)</f>
        <v>0</v>
      </c>
      <c r="BH552" s="144">
        <f>IF(N552="sníž. přenesená",J552,0)</f>
        <v>0</v>
      </c>
      <c r="BI552" s="144">
        <f>IF(N552="nulová",J552,0)</f>
        <v>0</v>
      </c>
      <c r="BJ552" s="17" t="s">
        <v>85</v>
      </c>
      <c r="BK552" s="144">
        <f>ROUND(I552*H552,2)</f>
        <v>0</v>
      </c>
      <c r="BL552" s="17" t="s">
        <v>278</v>
      </c>
      <c r="BM552" s="143" t="s">
        <v>911</v>
      </c>
    </row>
    <row r="553" spans="2:65" s="14" customFormat="1" ht="11.25">
      <c r="B553" s="168"/>
      <c r="D553" s="145" t="s">
        <v>200</v>
      </c>
      <c r="E553" s="169" t="s">
        <v>1</v>
      </c>
      <c r="F553" s="170" t="s">
        <v>219</v>
      </c>
      <c r="H553" s="169" t="s">
        <v>1</v>
      </c>
      <c r="I553" s="171"/>
      <c r="L553" s="168"/>
      <c r="M553" s="172"/>
      <c r="T553" s="173"/>
      <c r="AT553" s="169" t="s">
        <v>200</v>
      </c>
      <c r="AU553" s="169" t="s">
        <v>87</v>
      </c>
      <c r="AV553" s="14" t="s">
        <v>85</v>
      </c>
      <c r="AW553" s="14" t="s">
        <v>32</v>
      </c>
      <c r="AX553" s="14" t="s">
        <v>77</v>
      </c>
      <c r="AY553" s="169" t="s">
        <v>133</v>
      </c>
    </row>
    <row r="554" spans="2:65" s="12" customFormat="1" ht="11.25">
      <c r="B554" s="154"/>
      <c r="D554" s="145" t="s">
        <v>200</v>
      </c>
      <c r="E554" s="155" t="s">
        <v>1</v>
      </c>
      <c r="F554" s="156" t="s">
        <v>223</v>
      </c>
      <c r="H554" s="157">
        <v>0.52200000000000002</v>
      </c>
      <c r="I554" s="158"/>
      <c r="L554" s="154"/>
      <c r="M554" s="159"/>
      <c r="T554" s="160"/>
      <c r="AT554" s="155" t="s">
        <v>200</v>
      </c>
      <c r="AU554" s="155" t="s">
        <v>87</v>
      </c>
      <c r="AV554" s="12" t="s">
        <v>87</v>
      </c>
      <c r="AW554" s="12" t="s">
        <v>32</v>
      </c>
      <c r="AX554" s="12" t="s">
        <v>77</v>
      </c>
      <c r="AY554" s="155" t="s">
        <v>133</v>
      </c>
    </row>
    <row r="555" spans="2:65" s="12" customFormat="1" ht="11.25">
      <c r="B555" s="154"/>
      <c r="D555" s="145" t="s">
        <v>200</v>
      </c>
      <c r="E555" s="155" t="s">
        <v>1</v>
      </c>
      <c r="F555" s="156" t="s">
        <v>471</v>
      </c>
      <c r="H555" s="157">
        <v>4.32</v>
      </c>
      <c r="I555" s="158"/>
      <c r="L555" s="154"/>
      <c r="M555" s="159"/>
      <c r="T555" s="160"/>
      <c r="AT555" s="155" t="s">
        <v>200</v>
      </c>
      <c r="AU555" s="155" t="s">
        <v>87</v>
      </c>
      <c r="AV555" s="12" t="s">
        <v>87</v>
      </c>
      <c r="AW555" s="12" t="s">
        <v>32</v>
      </c>
      <c r="AX555" s="12" t="s">
        <v>77</v>
      </c>
      <c r="AY555" s="155" t="s">
        <v>133</v>
      </c>
    </row>
    <row r="556" spans="2:65" s="12" customFormat="1" ht="11.25">
      <c r="B556" s="154"/>
      <c r="D556" s="145" t="s">
        <v>200</v>
      </c>
      <c r="E556" s="155" t="s">
        <v>1</v>
      </c>
      <c r="F556" s="156" t="s">
        <v>221</v>
      </c>
      <c r="H556" s="157">
        <v>4.5599999999999996</v>
      </c>
      <c r="I556" s="158"/>
      <c r="L556" s="154"/>
      <c r="M556" s="159"/>
      <c r="T556" s="160"/>
      <c r="AT556" s="155" t="s">
        <v>200</v>
      </c>
      <c r="AU556" s="155" t="s">
        <v>87</v>
      </c>
      <c r="AV556" s="12" t="s">
        <v>87</v>
      </c>
      <c r="AW556" s="12" t="s">
        <v>32</v>
      </c>
      <c r="AX556" s="12" t="s">
        <v>77</v>
      </c>
      <c r="AY556" s="155" t="s">
        <v>133</v>
      </c>
    </row>
    <row r="557" spans="2:65" s="12" customFormat="1" ht="11.25">
      <c r="B557" s="154"/>
      <c r="D557" s="145" t="s">
        <v>200</v>
      </c>
      <c r="E557" s="155" t="s">
        <v>1</v>
      </c>
      <c r="F557" s="156" t="s">
        <v>473</v>
      </c>
      <c r="H557" s="157">
        <v>9.1199999999999992</v>
      </c>
      <c r="I557" s="158"/>
      <c r="L557" s="154"/>
      <c r="M557" s="159"/>
      <c r="T557" s="160"/>
      <c r="AT557" s="155" t="s">
        <v>200</v>
      </c>
      <c r="AU557" s="155" t="s">
        <v>87</v>
      </c>
      <c r="AV557" s="12" t="s">
        <v>87</v>
      </c>
      <c r="AW557" s="12" t="s">
        <v>32</v>
      </c>
      <c r="AX557" s="12" t="s">
        <v>77</v>
      </c>
      <c r="AY557" s="155" t="s">
        <v>133</v>
      </c>
    </row>
    <row r="558" spans="2:65" s="12" customFormat="1" ht="11.25">
      <c r="B558" s="154"/>
      <c r="D558" s="145" t="s">
        <v>200</v>
      </c>
      <c r="E558" s="155" t="s">
        <v>1</v>
      </c>
      <c r="F558" s="156" t="s">
        <v>475</v>
      </c>
      <c r="H558" s="157">
        <v>0.72</v>
      </c>
      <c r="I558" s="158"/>
      <c r="L558" s="154"/>
      <c r="M558" s="159"/>
      <c r="T558" s="160"/>
      <c r="AT558" s="155" t="s">
        <v>200</v>
      </c>
      <c r="AU558" s="155" t="s">
        <v>87</v>
      </c>
      <c r="AV558" s="12" t="s">
        <v>87</v>
      </c>
      <c r="AW558" s="12" t="s">
        <v>32</v>
      </c>
      <c r="AX558" s="12" t="s">
        <v>77</v>
      </c>
      <c r="AY558" s="155" t="s">
        <v>133</v>
      </c>
    </row>
    <row r="559" spans="2:65" s="12" customFormat="1" ht="11.25">
      <c r="B559" s="154"/>
      <c r="D559" s="145" t="s">
        <v>200</v>
      </c>
      <c r="E559" s="155" t="s">
        <v>1</v>
      </c>
      <c r="F559" s="156" t="s">
        <v>477</v>
      </c>
      <c r="H559" s="157">
        <v>7.04</v>
      </c>
      <c r="I559" s="158"/>
      <c r="L559" s="154"/>
      <c r="M559" s="159"/>
      <c r="T559" s="160"/>
      <c r="AT559" s="155" t="s">
        <v>200</v>
      </c>
      <c r="AU559" s="155" t="s">
        <v>87</v>
      </c>
      <c r="AV559" s="12" t="s">
        <v>87</v>
      </c>
      <c r="AW559" s="12" t="s">
        <v>32</v>
      </c>
      <c r="AX559" s="12" t="s">
        <v>77</v>
      </c>
      <c r="AY559" s="155" t="s">
        <v>133</v>
      </c>
    </row>
    <row r="560" spans="2:65" s="12" customFormat="1" ht="11.25">
      <c r="B560" s="154"/>
      <c r="D560" s="145" t="s">
        <v>200</v>
      </c>
      <c r="E560" s="155" t="s">
        <v>1</v>
      </c>
      <c r="F560" s="156" t="s">
        <v>478</v>
      </c>
      <c r="H560" s="157">
        <v>5</v>
      </c>
      <c r="I560" s="158"/>
      <c r="L560" s="154"/>
      <c r="M560" s="159"/>
      <c r="T560" s="160"/>
      <c r="AT560" s="155" t="s">
        <v>200</v>
      </c>
      <c r="AU560" s="155" t="s">
        <v>87</v>
      </c>
      <c r="AV560" s="12" t="s">
        <v>87</v>
      </c>
      <c r="AW560" s="12" t="s">
        <v>32</v>
      </c>
      <c r="AX560" s="12" t="s">
        <v>77</v>
      </c>
      <c r="AY560" s="155" t="s">
        <v>133</v>
      </c>
    </row>
    <row r="561" spans="2:65" s="13" customFormat="1" ht="11.25">
      <c r="B561" s="161"/>
      <c r="D561" s="145" t="s">
        <v>200</v>
      </c>
      <c r="E561" s="162" t="s">
        <v>1</v>
      </c>
      <c r="F561" s="163" t="s">
        <v>204</v>
      </c>
      <c r="H561" s="164">
        <v>31.281999999999996</v>
      </c>
      <c r="I561" s="165"/>
      <c r="L561" s="161"/>
      <c r="M561" s="166"/>
      <c r="T561" s="167"/>
      <c r="AT561" s="162" t="s">
        <v>200</v>
      </c>
      <c r="AU561" s="162" t="s">
        <v>87</v>
      </c>
      <c r="AV561" s="13" t="s">
        <v>152</v>
      </c>
      <c r="AW561" s="13" t="s">
        <v>32</v>
      </c>
      <c r="AX561" s="13" t="s">
        <v>85</v>
      </c>
      <c r="AY561" s="162" t="s">
        <v>133</v>
      </c>
    </row>
    <row r="562" spans="2:65" s="1" customFormat="1" ht="16.5" customHeight="1">
      <c r="B562" s="32"/>
      <c r="C562" s="132" t="s">
        <v>912</v>
      </c>
      <c r="D562" s="132" t="s">
        <v>136</v>
      </c>
      <c r="E562" s="133" t="s">
        <v>913</v>
      </c>
      <c r="F562" s="134" t="s">
        <v>914</v>
      </c>
      <c r="G562" s="135" t="s">
        <v>211</v>
      </c>
      <c r="H562" s="136">
        <v>85</v>
      </c>
      <c r="I562" s="137"/>
      <c r="J562" s="138">
        <f>ROUND(I562*H562,2)</f>
        <v>0</v>
      </c>
      <c r="K562" s="134" t="s">
        <v>198</v>
      </c>
      <c r="L562" s="32"/>
      <c r="M562" s="139" t="s">
        <v>1</v>
      </c>
      <c r="N562" s="140" t="s">
        <v>42</v>
      </c>
      <c r="P562" s="141">
        <f>O562*H562</f>
        <v>0</v>
      </c>
      <c r="Q562" s="141">
        <v>9.0000000000000006E-5</v>
      </c>
      <c r="R562" s="141">
        <f>Q562*H562</f>
        <v>7.6500000000000005E-3</v>
      </c>
      <c r="S562" s="141">
        <v>0</v>
      </c>
      <c r="T562" s="142">
        <f>S562*H562</f>
        <v>0</v>
      </c>
      <c r="AR562" s="143" t="s">
        <v>278</v>
      </c>
      <c r="AT562" s="143" t="s">
        <v>136</v>
      </c>
      <c r="AU562" s="143" t="s">
        <v>87</v>
      </c>
      <c r="AY562" s="17" t="s">
        <v>133</v>
      </c>
      <c r="BE562" s="144">
        <f>IF(N562="základní",J562,0)</f>
        <v>0</v>
      </c>
      <c r="BF562" s="144">
        <f>IF(N562="snížená",J562,0)</f>
        <v>0</v>
      </c>
      <c r="BG562" s="144">
        <f>IF(N562="zákl. přenesená",J562,0)</f>
        <v>0</v>
      </c>
      <c r="BH562" s="144">
        <f>IF(N562="sníž. přenesená",J562,0)</f>
        <v>0</v>
      </c>
      <c r="BI562" s="144">
        <f>IF(N562="nulová",J562,0)</f>
        <v>0</v>
      </c>
      <c r="BJ562" s="17" t="s">
        <v>85</v>
      </c>
      <c r="BK562" s="144">
        <f>ROUND(I562*H562,2)</f>
        <v>0</v>
      </c>
      <c r="BL562" s="17" t="s">
        <v>278</v>
      </c>
      <c r="BM562" s="143" t="s">
        <v>915</v>
      </c>
    </row>
    <row r="563" spans="2:65" s="1" customFormat="1" ht="16.5" customHeight="1">
      <c r="B563" s="32"/>
      <c r="C563" s="132" t="s">
        <v>916</v>
      </c>
      <c r="D563" s="132" t="s">
        <v>136</v>
      </c>
      <c r="E563" s="133" t="s">
        <v>917</v>
      </c>
      <c r="F563" s="134" t="s">
        <v>918</v>
      </c>
      <c r="G563" s="135" t="s">
        <v>567</v>
      </c>
      <c r="H563" s="184"/>
      <c r="I563" s="137"/>
      <c r="J563" s="138">
        <f>ROUND(I563*H563,2)</f>
        <v>0</v>
      </c>
      <c r="K563" s="134" t="s">
        <v>198</v>
      </c>
      <c r="L563" s="32"/>
      <c r="M563" s="139" t="s">
        <v>1</v>
      </c>
      <c r="N563" s="140" t="s">
        <v>42</v>
      </c>
      <c r="P563" s="141">
        <f>O563*H563</f>
        <v>0</v>
      </c>
      <c r="Q563" s="141">
        <v>0</v>
      </c>
      <c r="R563" s="141">
        <f>Q563*H563</f>
        <v>0</v>
      </c>
      <c r="S563" s="141">
        <v>0</v>
      </c>
      <c r="T563" s="142">
        <f>S563*H563</f>
        <v>0</v>
      </c>
      <c r="AR563" s="143" t="s">
        <v>278</v>
      </c>
      <c r="AT563" s="143" t="s">
        <v>136</v>
      </c>
      <c r="AU563" s="143" t="s">
        <v>87</v>
      </c>
      <c r="AY563" s="17" t="s">
        <v>133</v>
      </c>
      <c r="BE563" s="144">
        <f>IF(N563="základní",J563,0)</f>
        <v>0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7" t="s">
        <v>85</v>
      </c>
      <c r="BK563" s="144">
        <f>ROUND(I563*H563,2)</f>
        <v>0</v>
      </c>
      <c r="BL563" s="17" t="s">
        <v>278</v>
      </c>
      <c r="BM563" s="143" t="s">
        <v>919</v>
      </c>
    </row>
    <row r="564" spans="2:65" s="11" customFormat="1" ht="22.9" customHeight="1">
      <c r="B564" s="120"/>
      <c r="D564" s="121" t="s">
        <v>76</v>
      </c>
      <c r="E564" s="130" t="s">
        <v>920</v>
      </c>
      <c r="F564" s="130" t="s">
        <v>921</v>
      </c>
      <c r="I564" s="123"/>
      <c r="J564" s="131">
        <f>BK564</f>
        <v>0</v>
      </c>
      <c r="L564" s="120"/>
      <c r="M564" s="125"/>
      <c r="P564" s="126">
        <f>SUM(P565:P574)</f>
        <v>0</v>
      </c>
      <c r="R564" s="126">
        <f>SUM(R565:R574)</f>
        <v>9.0480000000000005E-3</v>
      </c>
      <c r="T564" s="127">
        <f>SUM(T565:T574)</f>
        <v>0</v>
      </c>
      <c r="AR564" s="121" t="s">
        <v>87</v>
      </c>
      <c r="AT564" s="128" t="s">
        <v>76</v>
      </c>
      <c r="AU564" s="128" t="s">
        <v>85</v>
      </c>
      <c r="AY564" s="121" t="s">
        <v>133</v>
      </c>
      <c r="BK564" s="129">
        <f>SUM(BK565:BK574)</f>
        <v>0</v>
      </c>
    </row>
    <row r="565" spans="2:65" s="1" customFormat="1" ht="16.5" customHeight="1">
      <c r="B565" s="32"/>
      <c r="C565" s="132" t="s">
        <v>922</v>
      </c>
      <c r="D565" s="132" t="s">
        <v>136</v>
      </c>
      <c r="E565" s="133" t="s">
        <v>923</v>
      </c>
      <c r="F565" s="134" t="s">
        <v>924</v>
      </c>
      <c r="G565" s="135" t="s">
        <v>211</v>
      </c>
      <c r="H565" s="136">
        <v>75.400000000000006</v>
      </c>
      <c r="I565" s="137"/>
      <c r="J565" s="138">
        <f>ROUND(I565*H565,2)</f>
        <v>0</v>
      </c>
      <c r="K565" s="134" t="s">
        <v>1</v>
      </c>
      <c r="L565" s="32"/>
      <c r="M565" s="139" t="s">
        <v>1</v>
      </c>
      <c r="N565" s="140" t="s">
        <v>42</v>
      </c>
      <c r="P565" s="141">
        <f>O565*H565</f>
        <v>0</v>
      </c>
      <c r="Q565" s="141">
        <v>6.0000000000000002E-5</v>
      </c>
      <c r="R565" s="141">
        <f>Q565*H565</f>
        <v>4.5240000000000002E-3</v>
      </c>
      <c r="S565" s="141">
        <v>0</v>
      </c>
      <c r="T565" s="142">
        <f>S565*H565</f>
        <v>0</v>
      </c>
      <c r="AR565" s="143" t="s">
        <v>278</v>
      </c>
      <c r="AT565" s="143" t="s">
        <v>136</v>
      </c>
      <c r="AU565" s="143" t="s">
        <v>87</v>
      </c>
      <c r="AY565" s="17" t="s">
        <v>133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7" t="s">
        <v>85</v>
      </c>
      <c r="BK565" s="144">
        <f>ROUND(I565*H565,2)</f>
        <v>0</v>
      </c>
      <c r="BL565" s="17" t="s">
        <v>278</v>
      </c>
      <c r="BM565" s="143" t="s">
        <v>925</v>
      </c>
    </row>
    <row r="566" spans="2:65" s="12" customFormat="1" ht="11.25">
      <c r="B566" s="154"/>
      <c r="D566" s="145" t="s">
        <v>200</v>
      </c>
      <c r="E566" s="155" t="s">
        <v>1</v>
      </c>
      <c r="F566" s="156" t="s">
        <v>926</v>
      </c>
      <c r="H566" s="157">
        <v>9.8000000000000007</v>
      </c>
      <c r="I566" s="158"/>
      <c r="L566" s="154"/>
      <c r="M566" s="159"/>
      <c r="T566" s="160"/>
      <c r="AT566" s="155" t="s">
        <v>200</v>
      </c>
      <c r="AU566" s="155" t="s">
        <v>87</v>
      </c>
      <c r="AV566" s="12" t="s">
        <v>87</v>
      </c>
      <c r="AW566" s="12" t="s">
        <v>32</v>
      </c>
      <c r="AX566" s="12" t="s">
        <v>77</v>
      </c>
      <c r="AY566" s="155" t="s">
        <v>133</v>
      </c>
    </row>
    <row r="567" spans="2:65" s="12" customFormat="1" ht="11.25">
      <c r="B567" s="154"/>
      <c r="D567" s="145" t="s">
        <v>200</v>
      </c>
      <c r="E567" s="155" t="s">
        <v>1</v>
      </c>
      <c r="F567" s="156" t="s">
        <v>927</v>
      </c>
      <c r="H567" s="157">
        <v>36.799999999999997</v>
      </c>
      <c r="I567" s="158"/>
      <c r="L567" s="154"/>
      <c r="M567" s="159"/>
      <c r="T567" s="160"/>
      <c r="AT567" s="155" t="s">
        <v>200</v>
      </c>
      <c r="AU567" s="155" t="s">
        <v>87</v>
      </c>
      <c r="AV567" s="12" t="s">
        <v>87</v>
      </c>
      <c r="AW567" s="12" t="s">
        <v>32</v>
      </c>
      <c r="AX567" s="12" t="s">
        <v>77</v>
      </c>
      <c r="AY567" s="155" t="s">
        <v>133</v>
      </c>
    </row>
    <row r="568" spans="2:65" s="12" customFormat="1" ht="11.25">
      <c r="B568" s="154"/>
      <c r="D568" s="145" t="s">
        <v>200</v>
      </c>
      <c r="E568" s="155" t="s">
        <v>1</v>
      </c>
      <c r="F568" s="156" t="s">
        <v>928</v>
      </c>
      <c r="H568" s="157">
        <v>28.8</v>
      </c>
      <c r="I568" s="158"/>
      <c r="L568" s="154"/>
      <c r="M568" s="159"/>
      <c r="T568" s="160"/>
      <c r="AT568" s="155" t="s">
        <v>200</v>
      </c>
      <c r="AU568" s="155" t="s">
        <v>87</v>
      </c>
      <c r="AV568" s="12" t="s">
        <v>87</v>
      </c>
      <c r="AW568" s="12" t="s">
        <v>32</v>
      </c>
      <c r="AX568" s="12" t="s">
        <v>77</v>
      </c>
      <c r="AY568" s="155" t="s">
        <v>133</v>
      </c>
    </row>
    <row r="569" spans="2:65" s="13" customFormat="1" ht="11.25">
      <c r="B569" s="161"/>
      <c r="D569" s="145" t="s">
        <v>200</v>
      </c>
      <c r="E569" s="162" t="s">
        <v>1</v>
      </c>
      <c r="F569" s="163" t="s">
        <v>204</v>
      </c>
      <c r="H569" s="164">
        <v>75.400000000000006</v>
      </c>
      <c r="I569" s="165"/>
      <c r="L569" s="161"/>
      <c r="M569" s="166"/>
      <c r="T569" s="167"/>
      <c r="AT569" s="162" t="s">
        <v>200</v>
      </c>
      <c r="AU569" s="162" t="s">
        <v>87</v>
      </c>
      <c r="AV569" s="13" t="s">
        <v>152</v>
      </c>
      <c r="AW569" s="13" t="s">
        <v>32</v>
      </c>
      <c r="AX569" s="13" t="s">
        <v>85</v>
      </c>
      <c r="AY569" s="162" t="s">
        <v>133</v>
      </c>
    </row>
    <row r="570" spans="2:65" s="1" customFormat="1" ht="16.5" customHeight="1">
      <c r="B570" s="32"/>
      <c r="C570" s="132" t="s">
        <v>929</v>
      </c>
      <c r="D570" s="132" t="s">
        <v>136</v>
      </c>
      <c r="E570" s="133" t="s">
        <v>930</v>
      </c>
      <c r="F570" s="134" t="s">
        <v>931</v>
      </c>
      <c r="G570" s="135" t="s">
        <v>211</v>
      </c>
      <c r="H570" s="136">
        <v>75.400000000000006</v>
      </c>
      <c r="I570" s="137"/>
      <c r="J570" s="138">
        <f>ROUND(I570*H570,2)</f>
        <v>0</v>
      </c>
      <c r="K570" s="134" t="s">
        <v>1</v>
      </c>
      <c r="L570" s="32"/>
      <c r="M570" s="139" t="s">
        <v>1</v>
      </c>
      <c r="N570" s="140" t="s">
        <v>42</v>
      </c>
      <c r="P570" s="141">
        <f>O570*H570</f>
        <v>0</v>
      </c>
      <c r="Q570" s="141">
        <v>6.0000000000000002E-5</v>
      </c>
      <c r="R570" s="141">
        <f>Q570*H570</f>
        <v>4.5240000000000002E-3</v>
      </c>
      <c r="S570" s="141">
        <v>0</v>
      </c>
      <c r="T570" s="142">
        <f>S570*H570</f>
        <v>0</v>
      </c>
      <c r="AR570" s="143" t="s">
        <v>278</v>
      </c>
      <c r="AT570" s="143" t="s">
        <v>136</v>
      </c>
      <c r="AU570" s="143" t="s">
        <v>87</v>
      </c>
      <c r="AY570" s="17" t="s">
        <v>133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7" t="s">
        <v>85</v>
      </c>
      <c r="BK570" s="144">
        <f>ROUND(I570*H570,2)</f>
        <v>0</v>
      </c>
      <c r="BL570" s="17" t="s">
        <v>278</v>
      </c>
      <c r="BM570" s="143" t="s">
        <v>932</v>
      </c>
    </row>
    <row r="571" spans="2:65" s="12" customFormat="1" ht="11.25">
      <c r="B571" s="154"/>
      <c r="D571" s="145" t="s">
        <v>200</v>
      </c>
      <c r="E571" s="155" t="s">
        <v>1</v>
      </c>
      <c r="F571" s="156" t="s">
        <v>926</v>
      </c>
      <c r="H571" s="157">
        <v>9.8000000000000007</v>
      </c>
      <c r="I571" s="158"/>
      <c r="L571" s="154"/>
      <c r="M571" s="159"/>
      <c r="T571" s="160"/>
      <c r="AT571" s="155" t="s">
        <v>200</v>
      </c>
      <c r="AU571" s="155" t="s">
        <v>87</v>
      </c>
      <c r="AV571" s="12" t="s">
        <v>87</v>
      </c>
      <c r="AW571" s="12" t="s">
        <v>32</v>
      </c>
      <c r="AX571" s="12" t="s">
        <v>77</v>
      </c>
      <c r="AY571" s="155" t="s">
        <v>133</v>
      </c>
    </row>
    <row r="572" spans="2:65" s="12" customFormat="1" ht="11.25">
      <c r="B572" s="154"/>
      <c r="D572" s="145" t="s">
        <v>200</v>
      </c>
      <c r="E572" s="155" t="s">
        <v>1</v>
      </c>
      <c r="F572" s="156" t="s">
        <v>927</v>
      </c>
      <c r="H572" s="157">
        <v>36.799999999999997</v>
      </c>
      <c r="I572" s="158"/>
      <c r="L572" s="154"/>
      <c r="M572" s="159"/>
      <c r="T572" s="160"/>
      <c r="AT572" s="155" t="s">
        <v>200</v>
      </c>
      <c r="AU572" s="155" t="s">
        <v>87</v>
      </c>
      <c r="AV572" s="12" t="s">
        <v>87</v>
      </c>
      <c r="AW572" s="12" t="s">
        <v>32</v>
      </c>
      <c r="AX572" s="12" t="s">
        <v>77</v>
      </c>
      <c r="AY572" s="155" t="s">
        <v>133</v>
      </c>
    </row>
    <row r="573" spans="2:65" s="12" customFormat="1" ht="11.25">
      <c r="B573" s="154"/>
      <c r="D573" s="145" t="s">
        <v>200</v>
      </c>
      <c r="E573" s="155" t="s">
        <v>1</v>
      </c>
      <c r="F573" s="156" t="s">
        <v>928</v>
      </c>
      <c r="H573" s="157">
        <v>28.8</v>
      </c>
      <c r="I573" s="158"/>
      <c r="L573" s="154"/>
      <c r="M573" s="159"/>
      <c r="T573" s="160"/>
      <c r="AT573" s="155" t="s">
        <v>200</v>
      </c>
      <c r="AU573" s="155" t="s">
        <v>87</v>
      </c>
      <c r="AV573" s="12" t="s">
        <v>87</v>
      </c>
      <c r="AW573" s="12" t="s">
        <v>32</v>
      </c>
      <c r="AX573" s="12" t="s">
        <v>77</v>
      </c>
      <c r="AY573" s="155" t="s">
        <v>133</v>
      </c>
    </row>
    <row r="574" spans="2:65" s="13" customFormat="1" ht="11.25">
      <c r="B574" s="161"/>
      <c r="D574" s="145" t="s">
        <v>200</v>
      </c>
      <c r="E574" s="162" t="s">
        <v>1</v>
      </c>
      <c r="F574" s="163" t="s">
        <v>204</v>
      </c>
      <c r="H574" s="164">
        <v>75.400000000000006</v>
      </c>
      <c r="I574" s="165"/>
      <c r="L574" s="161"/>
      <c r="M574" s="166"/>
      <c r="T574" s="167"/>
      <c r="AT574" s="162" t="s">
        <v>200</v>
      </c>
      <c r="AU574" s="162" t="s">
        <v>87</v>
      </c>
      <c r="AV574" s="13" t="s">
        <v>152</v>
      </c>
      <c r="AW574" s="13" t="s">
        <v>32</v>
      </c>
      <c r="AX574" s="13" t="s">
        <v>85</v>
      </c>
      <c r="AY574" s="162" t="s">
        <v>133</v>
      </c>
    </row>
    <row r="575" spans="2:65" s="11" customFormat="1" ht="22.9" customHeight="1">
      <c r="B575" s="120"/>
      <c r="D575" s="121" t="s">
        <v>76</v>
      </c>
      <c r="E575" s="130" t="s">
        <v>372</v>
      </c>
      <c r="F575" s="130" t="s">
        <v>373</v>
      </c>
      <c r="I575" s="123"/>
      <c r="J575" s="131">
        <f>BK575</f>
        <v>0</v>
      </c>
      <c r="L575" s="120"/>
      <c r="M575" s="125"/>
      <c r="P575" s="126">
        <f>SUM(P576:P647)</f>
        <v>0</v>
      </c>
      <c r="R575" s="126">
        <f>SUM(R576:R647)</f>
        <v>0</v>
      </c>
      <c r="T575" s="127">
        <f>SUM(T576:T647)</f>
        <v>0</v>
      </c>
      <c r="AR575" s="121" t="s">
        <v>87</v>
      </c>
      <c r="AT575" s="128" t="s">
        <v>76</v>
      </c>
      <c r="AU575" s="128" t="s">
        <v>85</v>
      </c>
      <c r="AY575" s="121" t="s">
        <v>133</v>
      </c>
      <c r="BK575" s="129">
        <f>SUM(BK576:BK647)</f>
        <v>0</v>
      </c>
    </row>
    <row r="576" spans="2:65" s="1" customFormat="1" ht="16.5" customHeight="1">
      <c r="B576" s="32"/>
      <c r="C576" s="132" t="s">
        <v>933</v>
      </c>
      <c r="D576" s="132" t="s">
        <v>136</v>
      </c>
      <c r="E576" s="133" t="s">
        <v>934</v>
      </c>
      <c r="F576" s="134" t="s">
        <v>935</v>
      </c>
      <c r="G576" s="135" t="s">
        <v>197</v>
      </c>
      <c r="H576" s="136">
        <v>2055.8290000000002</v>
      </c>
      <c r="I576" s="137"/>
      <c r="J576" s="138">
        <f>ROUND(I576*H576,2)</f>
        <v>0</v>
      </c>
      <c r="K576" s="134" t="s">
        <v>1</v>
      </c>
      <c r="L576" s="32"/>
      <c r="M576" s="139" t="s">
        <v>1</v>
      </c>
      <c r="N576" s="140" t="s">
        <v>42</v>
      </c>
      <c r="P576" s="141">
        <f>O576*H576</f>
        <v>0</v>
      </c>
      <c r="Q576" s="141">
        <v>0</v>
      </c>
      <c r="R576" s="141">
        <f>Q576*H576</f>
        <v>0</v>
      </c>
      <c r="S576" s="141">
        <v>0</v>
      </c>
      <c r="T576" s="142">
        <f>S576*H576</f>
        <v>0</v>
      </c>
      <c r="AR576" s="143" t="s">
        <v>278</v>
      </c>
      <c r="AT576" s="143" t="s">
        <v>136</v>
      </c>
      <c r="AU576" s="143" t="s">
        <v>87</v>
      </c>
      <c r="AY576" s="17" t="s">
        <v>133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7" t="s">
        <v>85</v>
      </c>
      <c r="BK576" s="144">
        <f>ROUND(I576*H576,2)</f>
        <v>0</v>
      </c>
      <c r="BL576" s="17" t="s">
        <v>278</v>
      </c>
      <c r="BM576" s="143" t="s">
        <v>936</v>
      </c>
    </row>
    <row r="577" spans="2:51" s="14" customFormat="1" ht="11.25">
      <c r="B577" s="168"/>
      <c r="D577" s="145" t="s">
        <v>200</v>
      </c>
      <c r="E577" s="169" t="s">
        <v>1</v>
      </c>
      <c r="F577" s="170" t="s">
        <v>219</v>
      </c>
      <c r="H577" s="169" t="s">
        <v>1</v>
      </c>
      <c r="I577" s="171"/>
      <c r="L577" s="168"/>
      <c r="M577" s="172"/>
      <c r="T577" s="173"/>
      <c r="AT577" s="169" t="s">
        <v>200</v>
      </c>
      <c r="AU577" s="169" t="s">
        <v>87</v>
      </c>
      <c r="AV577" s="14" t="s">
        <v>85</v>
      </c>
      <c r="AW577" s="14" t="s">
        <v>32</v>
      </c>
      <c r="AX577" s="14" t="s">
        <v>77</v>
      </c>
      <c r="AY577" s="169" t="s">
        <v>133</v>
      </c>
    </row>
    <row r="578" spans="2:51" s="12" customFormat="1" ht="22.5">
      <c r="B578" s="154"/>
      <c r="D578" s="145" t="s">
        <v>200</v>
      </c>
      <c r="E578" s="155" t="s">
        <v>1</v>
      </c>
      <c r="F578" s="156" t="s">
        <v>378</v>
      </c>
      <c r="H578" s="157">
        <v>165.4</v>
      </c>
      <c r="I578" s="158"/>
      <c r="L578" s="154"/>
      <c r="M578" s="159"/>
      <c r="T578" s="160"/>
      <c r="AT578" s="155" t="s">
        <v>200</v>
      </c>
      <c r="AU578" s="155" t="s">
        <v>87</v>
      </c>
      <c r="AV578" s="12" t="s">
        <v>87</v>
      </c>
      <c r="AW578" s="12" t="s">
        <v>32</v>
      </c>
      <c r="AX578" s="12" t="s">
        <v>77</v>
      </c>
      <c r="AY578" s="155" t="s">
        <v>133</v>
      </c>
    </row>
    <row r="579" spans="2:51" s="14" customFormat="1" ht="11.25">
      <c r="B579" s="168"/>
      <c r="D579" s="145" t="s">
        <v>200</v>
      </c>
      <c r="E579" s="169" t="s">
        <v>1</v>
      </c>
      <c r="F579" s="170" t="s">
        <v>379</v>
      </c>
      <c r="H579" s="169" t="s">
        <v>1</v>
      </c>
      <c r="I579" s="171"/>
      <c r="L579" s="168"/>
      <c r="M579" s="172"/>
      <c r="T579" s="173"/>
      <c r="AT579" s="169" t="s">
        <v>200</v>
      </c>
      <c r="AU579" s="169" t="s">
        <v>87</v>
      </c>
      <c r="AV579" s="14" t="s">
        <v>85</v>
      </c>
      <c r="AW579" s="14" t="s">
        <v>32</v>
      </c>
      <c r="AX579" s="14" t="s">
        <v>77</v>
      </c>
      <c r="AY579" s="169" t="s">
        <v>133</v>
      </c>
    </row>
    <row r="580" spans="2:51" s="12" customFormat="1" ht="11.25">
      <c r="B580" s="154"/>
      <c r="D580" s="145" t="s">
        <v>200</v>
      </c>
      <c r="E580" s="155" t="s">
        <v>1</v>
      </c>
      <c r="F580" s="156" t="s">
        <v>380</v>
      </c>
      <c r="H580" s="157">
        <v>82.8</v>
      </c>
      <c r="I580" s="158"/>
      <c r="L580" s="154"/>
      <c r="M580" s="159"/>
      <c r="T580" s="160"/>
      <c r="AT580" s="155" t="s">
        <v>200</v>
      </c>
      <c r="AU580" s="155" t="s">
        <v>87</v>
      </c>
      <c r="AV580" s="12" t="s">
        <v>87</v>
      </c>
      <c r="AW580" s="12" t="s">
        <v>32</v>
      </c>
      <c r="AX580" s="12" t="s">
        <v>77</v>
      </c>
      <c r="AY580" s="155" t="s">
        <v>133</v>
      </c>
    </row>
    <row r="581" spans="2:51" s="12" customFormat="1" ht="11.25">
      <c r="B581" s="154"/>
      <c r="D581" s="145" t="s">
        <v>200</v>
      </c>
      <c r="E581" s="155" t="s">
        <v>1</v>
      </c>
      <c r="F581" s="156" t="s">
        <v>381</v>
      </c>
      <c r="H581" s="157">
        <v>9.9</v>
      </c>
      <c r="I581" s="158"/>
      <c r="L581" s="154"/>
      <c r="M581" s="159"/>
      <c r="T581" s="160"/>
      <c r="AT581" s="155" t="s">
        <v>200</v>
      </c>
      <c r="AU581" s="155" t="s">
        <v>87</v>
      </c>
      <c r="AV581" s="12" t="s">
        <v>87</v>
      </c>
      <c r="AW581" s="12" t="s">
        <v>32</v>
      </c>
      <c r="AX581" s="12" t="s">
        <v>77</v>
      </c>
      <c r="AY581" s="155" t="s">
        <v>133</v>
      </c>
    </row>
    <row r="582" spans="2:51" s="12" customFormat="1" ht="11.25">
      <c r="B582" s="154"/>
      <c r="D582" s="145" t="s">
        <v>200</v>
      </c>
      <c r="E582" s="155" t="s">
        <v>1</v>
      </c>
      <c r="F582" s="156" t="s">
        <v>382</v>
      </c>
      <c r="H582" s="157">
        <v>7.92</v>
      </c>
      <c r="I582" s="158"/>
      <c r="L582" s="154"/>
      <c r="M582" s="159"/>
      <c r="T582" s="160"/>
      <c r="AT582" s="155" t="s">
        <v>200</v>
      </c>
      <c r="AU582" s="155" t="s">
        <v>87</v>
      </c>
      <c r="AV582" s="12" t="s">
        <v>87</v>
      </c>
      <c r="AW582" s="12" t="s">
        <v>32</v>
      </c>
      <c r="AX582" s="12" t="s">
        <v>77</v>
      </c>
      <c r="AY582" s="155" t="s">
        <v>133</v>
      </c>
    </row>
    <row r="583" spans="2:51" s="12" customFormat="1" ht="11.25">
      <c r="B583" s="154"/>
      <c r="D583" s="145" t="s">
        <v>200</v>
      </c>
      <c r="E583" s="155" t="s">
        <v>1</v>
      </c>
      <c r="F583" s="156" t="s">
        <v>383</v>
      </c>
      <c r="H583" s="157">
        <v>10.5</v>
      </c>
      <c r="I583" s="158"/>
      <c r="L583" s="154"/>
      <c r="M583" s="159"/>
      <c r="T583" s="160"/>
      <c r="AT583" s="155" t="s">
        <v>200</v>
      </c>
      <c r="AU583" s="155" t="s">
        <v>87</v>
      </c>
      <c r="AV583" s="12" t="s">
        <v>87</v>
      </c>
      <c r="AW583" s="12" t="s">
        <v>32</v>
      </c>
      <c r="AX583" s="12" t="s">
        <v>77</v>
      </c>
      <c r="AY583" s="155" t="s">
        <v>133</v>
      </c>
    </row>
    <row r="584" spans="2:51" s="12" customFormat="1" ht="11.25">
      <c r="B584" s="154"/>
      <c r="D584" s="145" t="s">
        <v>200</v>
      </c>
      <c r="E584" s="155" t="s">
        <v>1</v>
      </c>
      <c r="F584" s="156" t="s">
        <v>384</v>
      </c>
      <c r="H584" s="157">
        <v>37.200000000000003</v>
      </c>
      <c r="I584" s="158"/>
      <c r="L584" s="154"/>
      <c r="M584" s="159"/>
      <c r="T584" s="160"/>
      <c r="AT584" s="155" t="s">
        <v>200</v>
      </c>
      <c r="AU584" s="155" t="s">
        <v>87</v>
      </c>
      <c r="AV584" s="12" t="s">
        <v>87</v>
      </c>
      <c r="AW584" s="12" t="s">
        <v>32</v>
      </c>
      <c r="AX584" s="12" t="s">
        <v>77</v>
      </c>
      <c r="AY584" s="155" t="s">
        <v>133</v>
      </c>
    </row>
    <row r="585" spans="2:51" s="12" customFormat="1" ht="11.25">
      <c r="B585" s="154"/>
      <c r="D585" s="145" t="s">
        <v>200</v>
      </c>
      <c r="E585" s="155" t="s">
        <v>1</v>
      </c>
      <c r="F585" s="156" t="s">
        <v>385</v>
      </c>
      <c r="H585" s="157">
        <v>48.6</v>
      </c>
      <c r="I585" s="158"/>
      <c r="L585" s="154"/>
      <c r="M585" s="159"/>
      <c r="T585" s="160"/>
      <c r="AT585" s="155" t="s">
        <v>200</v>
      </c>
      <c r="AU585" s="155" t="s">
        <v>87</v>
      </c>
      <c r="AV585" s="12" t="s">
        <v>87</v>
      </c>
      <c r="AW585" s="12" t="s">
        <v>32</v>
      </c>
      <c r="AX585" s="12" t="s">
        <v>77</v>
      </c>
      <c r="AY585" s="155" t="s">
        <v>133</v>
      </c>
    </row>
    <row r="586" spans="2:51" s="12" customFormat="1" ht="11.25">
      <c r="B586" s="154"/>
      <c r="D586" s="145" t="s">
        <v>200</v>
      </c>
      <c r="E586" s="155" t="s">
        <v>1</v>
      </c>
      <c r="F586" s="156" t="s">
        <v>386</v>
      </c>
      <c r="H586" s="157">
        <v>48</v>
      </c>
      <c r="I586" s="158"/>
      <c r="L586" s="154"/>
      <c r="M586" s="159"/>
      <c r="T586" s="160"/>
      <c r="AT586" s="155" t="s">
        <v>200</v>
      </c>
      <c r="AU586" s="155" t="s">
        <v>87</v>
      </c>
      <c r="AV586" s="12" t="s">
        <v>87</v>
      </c>
      <c r="AW586" s="12" t="s">
        <v>32</v>
      </c>
      <c r="AX586" s="12" t="s">
        <v>77</v>
      </c>
      <c r="AY586" s="155" t="s">
        <v>133</v>
      </c>
    </row>
    <row r="587" spans="2:51" s="12" customFormat="1" ht="11.25">
      <c r="B587" s="154"/>
      <c r="D587" s="145" t="s">
        <v>200</v>
      </c>
      <c r="E587" s="155" t="s">
        <v>1</v>
      </c>
      <c r="F587" s="156" t="s">
        <v>387</v>
      </c>
      <c r="H587" s="157">
        <v>48</v>
      </c>
      <c r="I587" s="158"/>
      <c r="L587" s="154"/>
      <c r="M587" s="159"/>
      <c r="T587" s="160"/>
      <c r="AT587" s="155" t="s">
        <v>200</v>
      </c>
      <c r="AU587" s="155" t="s">
        <v>87</v>
      </c>
      <c r="AV587" s="12" t="s">
        <v>87</v>
      </c>
      <c r="AW587" s="12" t="s">
        <v>32</v>
      </c>
      <c r="AX587" s="12" t="s">
        <v>77</v>
      </c>
      <c r="AY587" s="155" t="s">
        <v>133</v>
      </c>
    </row>
    <row r="588" spans="2:51" s="12" customFormat="1" ht="11.25">
      <c r="B588" s="154"/>
      <c r="D588" s="145" t="s">
        <v>200</v>
      </c>
      <c r="E588" s="155" t="s">
        <v>1</v>
      </c>
      <c r="F588" s="156" t="s">
        <v>388</v>
      </c>
      <c r="H588" s="157">
        <v>55.8</v>
      </c>
      <c r="I588" s="158"/>
      <c r="L588" s="154"/>
      <c r="M588" s="159"/>
      <c r="T588" s="160"/>
      <c r="AT588" s="155" t="s">
        <v>200</v>
      </c>
      <c r="AU588" s="155" t="s">
        <v>87</v>
      </c>
      <c r="AV588" s="12" t="s">
        <v>87</v>
      </c>
      <c r="AW588" s="12" t="s">
        <v>32</v>
      </c>
      <c r="AX588" s="12" t="s">
        <v>77</v>
      </c>
      <c r="AY588" s="155" t="s">
        <v>133</v>
      </c>
    </row>
    <row r="589" spans="2:51" s="12" customFormat="1" ht="11.25">
      <c r="B589" s="154"/>
      <c r="D589" s="145" t="s">
        <v>200</v>
      </c>
      <c r="E589" s="155" t="s">
        <v>1</v>
      </c>
      <c r="F589" s="156" t="s">
        <v>389</v>
      </c>
      <c r="H589" s="157">
        <v>36.6</v>
      </c>
      <c r="I589" s="158"/>
      <c r="L589" s="154"/>
      <c r="M589" s="159"/>
      <c r="T589" s="160"/>
      <c r="AT589" s="155" t="s">
        <v>200</v>
      </c>
      <c r="AU589" s="155" t="s">
        <v>87</v>
      </c>
      <c r="AV589" s="12" t="s">
        <v>87</v>
      </c>
      <c r="AW589" s="12" t="s">
        <v>32</v>
      </c>
      <c r="AX589" s="12" t="s">
        <v>77</v>
      </c>
      <c r="AY589" s="155" t="s">
        <v>133</v>
      </c>
    </row>
    <row r="590" spans="2:51" s="12" customFormat="1" ht="11.25">
      <c r="B590" s="154"/>
      <c r="D590" s="145" t="s">
        <v>200</v>
      </c>
      <c r="E590" s="155" t="s">
        <v>1</v>
      </c>
      <c r="F590" s="156" t="s">
        <v>390</v>
      </c>
      <c r="H590" s="157">
        <v>20.399999999999999</v>
      </c>
      <c r="I590" s="158"/>
      <c r="L590" s="154"/>
      <c r="M590" s="159"/>
      <c r="T590" s="160"/>
      <c r="AT590" s="155" t="s">
        <v>200</v>
      </c>
      <c r="AU590" s="155" t="s">
        <v>87</v>
      </c>
      <c r="AV590" s="12" t="s">
        <v>87</v>
      </c>
      <c r="AW590" s="12" t="s">
        <v>32</v>
      </c>
      <c r="AX590" s="12" t="s">
        <v>77</v>
      </c>
      <c r="AY590" s="155" t="s">
        <v>133</v>
      </c>
    </row>
    <row r="591" spans="2:51" s="12" customFormat="1" ht="11.25">
      <c r="B591" s="154"/>
      <c r="D591" s="145" t="s">
        <v>200</v>
      </c>
      <c r="E591" s="155" t="s">
        <v>1</v>
      </c>
      <c r="F591" s="156" t="s">
        <v>391</v>
      </c>
      <c r="H591" s="157">
        <v>37.200000000000003</v>
      </c>
      <c r="I591" s="158"/>
      <c r="L591" s="154"/>
      <c r="M591" s="159"/>
      <c r="T591" s="160"/>
      <c r="AT591" s="155" t="s">
        <v>200</v>
      </c>
      <c r="AU591" s="155" t="s">
        <v>87</v>
      </c>
      <c r="AV591" s="12" t="s">
        <v>87</v>
      </c>
      <c r="AW591" s="12" t="s">
        <v>32</v>
      </c>
      <c r="AX591" s="12" t="s">
        <v>77</v>
      </c>
      <c r="AY591" s="155" t="s">
        <v>133</v>
      </c>
    </row>
    <row r="592" spans="2:51" s="12" customFormat="1" ht="11.25">
      <c r="B592" s="154"/>
      <c r="D592" s="145" t="s">
        <v>200</v>
      </c>
      <c r="E592" s="155" t="s">
        <v>1</v>
      </c>
      <c r="F592" s="156" t="s">
        <v>392</v>
      </c>
      <c r="H592" s="157">
        <v>4.8</v>
      </c>
      <c r="I592" s="158"/>
      <c r="L592" s="154"/>
      <c r="M592" s="159"/>
      <c r="T592" s="160"/>
      <c r="AT592" s="155" t="s">
        <v>200</v>
      </c>
      <c r="AU592" s="155" t="s">
        <v>87</v>
      </c>
      <c r="AV592" s="12" t="s">
        <v>87</v>
      </c>
      <c r="AW592" s="12" t="s">
        <v>32</v>
      </c>
      <c r="AX592" s="12" t="s">
        <v>77</v>
      </c>
      <c r="AY592" s="155" t="s">
        <v>133</v>
      </c>
    </row>
    <row r="593" spans="2:51" s="12" customFormat="1" ht="11.25">
      <c r="B593" s="154"/>
      <c r="D593" s="145" t="s">
        <v>200</v>
      </c>
      <c r="E593" s="155" t="s">
        <v>1</v>
      </c>
      <c r="F593" s="156" t="s">
        <v>393</v>
      </c>
      <c r="H593" s="157">
        <v>6.72</v>
      </c>
      <c r="I593" s="158"/>
      <c r="L593" s="154"/>
      <c r="M593" s="159"/>
      <c r="T593" s="160"/>
      <c r="AT593" s="155" t="s">
        <v>200</v>
      </c>
      <c r="AU593" s="155" t="s">
        <v>87</v>
      </c>
      <c r="AV593" s="12" t="s">
        <v>87</v>
      </c>
      <c r="AW593" s="12" t="s">
        <v>32</v>
      </c>
      <c r="AX593" s="12" t="s">
        <v>77</v>
      </c>
      <c r="AY593" s="155" t="s">
        <v>133</v>
      </c>
    </row>
    <row r="594" spans="2:51" s="12" customFormat="1" ht="11.25">
      <c r="B594" s="154"/>
      <c r="D594" s="145" t="s">
        <v>200</v>
      </c>
      <c r="E594" s="155" t="s">
        <v>1</v>
      </c>
      <c r="F594" s="156" t="s">
        <v>394</v>
      </c>
      <c r="H594" s="157">
        <v>29.4</v>
      </c>
      <c r="I594" s="158"/>
      <c r="L594" s="154"/>
      <c r="M594" s="159"/>
      <c r="T594" s="160"/>
      <c r="AT594" s="155" t="s">
        <v>200</v>
      </c>
      <c r="AU594" s="155" t="s">
        <v>87</v>
      </c>
      <c r="AV594" s="12" t="s">
        <v>87</v>
      </c>
      <c r="AW594" s="12" t="s">
        <v>32</v>
      </c>
      <c r="AX594" s="12" t="s">
        <v>77</v>
      </c>
      <c r="AY594" s="155" t="s">
        <v>133</v>
      </c>
    </row>
    <row r="595" spans="2:51" s="12" customFormat="1" ht="11.25">
      <c r="B595" s="154"/>
      <c r="D595" s="145" t="s">
        <v>200</v>
      </c>
      <c r="E595" s="155" t="s">
        <v>1</v>
      </c>
      <c r="F595" s="156" t="s">
        <v>395</v>
      </c>
      <c r="H595" s="157">
        <v>35.4</v>
      </c>
      <c r="I595" s="158"/>
      <c r="L595" s="154"/>
      <c r="M595" s="159"/>
      <c r="T595" s="160"/>
      <c r="AT595" s="155" t="s">
        <v>200</v>
      </c>
      <c r="AU595" s="155" t="s">
        <v>87</v>
      </c>
      <c r="AV595" s="12" t="s">
        <v>87</v>
      </c>
      <c r="AW595" s="12" t="s">
        <v>32</v>
      </c>
      <c r="AX595" s="12" t="s">
        <v>77</v>
      </c>
      <c r="AY595" s="155" t="s">
        <v>133</v>
      </c>
    </row>
    <row r="596" spans="2:51" s="12" customFormat="1" ht="11.25">
      <c r="B596" s="154"/>
      <c r="D596" s="145" t="s">
        <v>200</v>
      </c>
      <c r="E596" s="155" t="s">
        <v>1</v>
      </c>
      <c r="F596" s="156" t="s">
        <v>396</v>
      </c>
      <c r="H596" s="157">
        <v>5.07</v>
      </c>
      <c r="I596" s="158"/>
      <c r="L596" s="154"/>
      <c r="M596" s="159"/>
      <c r="T596" s="160"/>
      <c r="AT596" s="155" t="s">
        <v>200</v>
      </c>
      <c r="AU596" s="155" t="s">
        <v>87</v>
      </c>
      <c r="AV596" s="12" t="s">
        <v>87</v>
      </c>
      <c r="AW596" s="12" t="s">
        <v>32</v>
      </c>
      <c r="AX596" s="12" t="s">
        <v>77</v>
      </c>
      <c r="AY596" s="155" t="s">
        <v>133</v>
      </c>
    </row>
    <row r="597" spans="2:51" s="12" customFormat="1" ht="11.25">
      <c r="B597" s="154"/>
      <c r="D597" s="145" t="s">
        <v>200</v>
      </c>
      <c r="E597" s="155" t="s">
        <v>1</v>
      </c>
      <c r="F597" s="156" t="s">
        <v>397</v>
      </c>
      <c r="H597" s="157">
        <v>7.25</v>
      </c>
      <c r="I597" s="158"/>
      <c r="L597" s="154"/>
      <c r="M597" s="159"/>
      <c r="T597" s="160"/>
      <c r="AT597" s="155" t="s">
        <v>200</v>
      </c>
      <c r="AU597" s="155" t="s">
        <v>87</v>
      </c>
      <c r="AV597" s="12" t="s">
        <v>87</v>
      </c>
      <c r="AW597" s="12" t="s">
        <v>32</v>
      </c>
      <c r="AX597" s="12" t="s">
        <v>77</v>
      </c>
      <c r="AY597" s="155" t="s">
        <v>133</v>
      </c>
    </row>
    <row r="598" spans="2:51" s="12" customFormat="1" ht="11.25">
      <c r="B598" s="154"/>
      <c r="D598" s="145" t="s">
        <v>200</v>
      </c>
      <c r="E598" s="155" t="s">
        <v>1</v>
      </c>
      <c r="F598" s="156" t="s">
        <v>398</v>
      </c>
      <c r="H598" s="157">
        <v>4.75</v>
      </c>
      <c r="I598" s="158"/>
      <c r="L598" s="154"/>
      <c r="M598" s="159"/>
      <c r="T598" s="160"/>
      <c r="AT598" s="155" t="s">
        <v>200</v>
      </c>
      <c r="AU598" s="155" t="s">
        <v>87</v>
      </c>
      <c r="AV598" s="12" t="s">
        <v>87</v>
      </c>
      <c r="AW598" s="12" t="s">
        <v>32</v>
      </c>
      <c r="AX598" s="12" t="s">
        <v>77</v>
      </c>
      <c r="AY598" s="155" t="s">
        <v>133</v>
      </c>
    </row>
    <row r="599" spans="2:51" s="12" customFormat="1" ht="11.25">
      <c r="B599" s="154"/>
      <c r="D599" s="145" t="s">
        <v>200</v>
      </c>
      <c r="E599" s="155" t="s">
        <v>1</v>
      </c>
      <c r="F599" s="156" t="s">
        <v>399</v>
      </c>
      <c r="H599" s="157">
        <v>25.2</v>
      </c>
      <c r="I599" s="158"/>
      <c r="L599" s="154"/>
      <c r="M599" s="159"/>
      <c r="T599" s="160"/>
      <c r="AT599" s="155" t="s">
        <v>200</v>
      </c>
      <c r="AU599" s="155" t="s">
        <v>87</v>
      </c>
      <c r="AV599" s="12" t="s">
        <v>87</v>
      </c>
      <c r="AW599" s="12" t="s">
        <v>32</v>
      </c>
      <c r="AX599" s="12" t="s">
        <v>77</v>
      </c>
      <c r="AY599" s="155" t="s">
        <v>133</v>
      </c>
    </row>
    <row r="600" spans="2:51" s="12" customFormat="1" ht="11.25">
      <c r="B600" s="154"/>
      <c r="D600" s="145" t="s">
        <v>200</v>
      </c>
      <c r="E600" s="155" t="s">
        <v>1</v>
      </c>
      <c r="F600" s="156" t="s">
        <v>400</v>
      </c>
      <c r="H600" s="157">
        <v>24.6</v>
      </c>
      <c r="I600" s="158"/>
      <c r="L600" s="154"/>
      <c r="M600" s="159"/>
      <c r="T600" s="160"/>
      <c r="AT600" s="155" t="s">
        <v>200</v>
      </c>
      <c r="AU600" s="155" t="s">
        <v>87</v>
      </c>
      <c r="AV600" s="12" t="s">
        <v>87</v>
      </c>
      <c r="AW600" s="12" t="s">
        <v>32</v>
      </c>
      <c r="AX600" s="12" t="s">
        <v>77</v>
      </c>
      <c r="AY600" s="155" t="s">
        <v>133</v>
      </c>
    </row>
    <row r="601" spans="2:51" s="12" customFormat="1" ht="11.25">
      <c r="B601" s="154"/>
      <c r="D601" s="145" t="s">
        <v>200</v>
      </c>
      <c r="E601" s="155" t="s">
        <v>1</v>
      </c>
      <c r="F601" s="156" t="s">
        <v>401</v>
      </c>
      <c r="H601" s="157">
        <v>23.4</v>
      </c>
      <c r="I601" s="158"/>
      <c r="L601" s="154"/>
      <c r="M601" s="159"/>
      <c r="T601" s="160"/>
      <c r="AT601" s="155" t="s">
        <v>200</v>
      </c>
      <c r="AU601" s="155" t="s">
        <v>87</v>
      </c>
      <c r="AV601" s="12" t="s">
        <v>87</v>
      </c>
      <c r="AW601" s="12" t="s">
        <v>32</v>
      </c>
      <c r="AX601" s="12" t="s">
        <v>77</v>
      </c>
      <c r="AY601" s="155" t="s">
        <v>133</v>
      </c>
    </row>
    <row r="602" spans="2:51" s="12" customFormat="1" ht="11.25">
      <c r="B602" s="154"/>
      <c r="D602" s="145" t="s">
        <v>200</v>
      </c>
      <c r="E602" s="155" t="s">
        <v>1</v>
      </c>
      <c r="F602" s="156" t="s">
        <v>402</v>
      </c>
      <c r="H602" s="157">
        <v>20.399999999999999</v>
      </c>
      <c r="I602" s="158"/>
      <c r="L602" s="154"/>
      <c r="M602" s="159"/>
      <c r="T602" s="160"/>
      <c r="AT602" s="155" t="s">
        <v>200</v>
      </c>
      <c r="AU602" s="155" t="s">
        <v>87</v>
      </c>
      <c r="AV602" s="12" t="s">
        <v>87</v>
      </c>
      <c r="AW602" s="12" t="s">
        <v>32</v>
      </c>
      <c r="AX602" s="12" t="s">
        <v>77</v>
      </c>
      <c r="AY602" s="155" t="s">
        <v>133</v>
      </c>
    </row>
    <row r="603" spans="2:51" s="12" customFormat="1" ht="11.25">
      <c r="B603" s="154"/>
      <c r="D603" s="145" t="s">
        <v>200</v>
      </c>
      <c r="E603" s="155" t="s">
        <v>1</v>
      </c>
      <c r="F603" s="156" t="s">
        <v>403</v>
      </c>
      <c r="H603" s="157">
        <v>34</v>
      </c>
      <c r="I603" s="158"/>
      <c r="L603" s="154"/>
      <c r="M603" s="159"/>
      <c r="T603" s="160"/>
      <c r="AT603" s="155" t="s">
        <v>200</v>
      </c>
      <c r="AU603" s="155" t="s">
        <v>87</v>
      </c>
      <c r="AV603" s="12" t="s">
        <v>87</v>
      </c>
      <c r="AW603" s="12" t="s">
        <v>32</v>
      </c>
      <c r="AX603" s="12" t="s">
        <v>77</v>
      </c>
      <c r="AY603" s="155" t="s">
        <v>133</v>
      </c>
    </row>
    <row r="604" spans="2:51" s="12" customFormat="1" ht="11.25">
      <c r="B604" s="154"/>
      <c r="D604" s="145" t="s">
        <v>200</v>
      </c>
      <c r="E604" s="155" t="s">
        <v>1</v>
      </c>
      <c r="F604" s="156" t="s">
        <v>404</v>
      </c>
      <c r="H604" s="157">
        <v>11.76</v>
      </c>
      <c r="I604" s="158"/>
      <c r="L604" s="154"/>
      <c r="M604" s="159"/>
      <c r="T604" s="160"/>
      <c r="AT604" s="155" t="s">
        <v>200</v>
      </c>
      <c r="AU604" s="155" t="s">
        <v>87</v>
      </c>
      <c r="AV604" s="12" t="s">
        <v>87</v>
      </c>
      <c r="AW604" s="12" t="s">
        <v>32</v>
      </c>
      <c r="AX604" s="12" t="s">
        <v>77</v>
      </c>
      <c r="AY604" s="155" t="s">
        <v>133</v>
      </c>
    </row>
    <row r="605" spans="2:51" s="12" customFormat="1" ht="11.25">
      <c r="B605" s="154"/>
      <c r="D605" s="145" t="s">
        <v>200</v>
      </c>
      <c r="E605" s="155" t="s">
        <v>1</v>
      </c>
      <c r="F605" s="156" t="s">
        <v>405</v>
      </c>
      <c r="H605" s="157">
        <v>14.4</v>
      </c>
      <c r="I605" s="158"/>
      <c r="L605" s="154"/>
      <c r="M605" s="159"/>
      <c r="T605" s="160"/>
      <c r="AT605" s="155" t="s">
        <v>200</v>
      </c>
      <c r="AU605" s="155" t="s">
        <v>87</v>
      </c>
      <c r="AV605" s="12" t="s">
        <v>87</v>
      </c>
      <c r="AW605" s="12" t="s">
        <v>32</v>
      </c>
      <c r="AX605" s="12" t="s">
        <v>77</v>
      </c>
      <c r="AY605" s="155" t="s">
        <v>133</v>
      </c>
    </row>
    <row r="606" spans="2:51" s="15" customFormat="1" ht="11.25">
      <c r="B606" s="174"/>
      <c r="D606" s="145" t="s">
        <v>200</v>
      </c>
      <c r="E606" s="175" t="s">
        <v>1</v>
      </c>
      <c r="F606" s="176" t="s">
        <v>406</v>
      </c>
      <c r="H606" s="177">
        <v>855.47</v>
      </c>
      <c r="I606" s="178"/>
      <c r="L606" s="174"/>
      <c r="M606" s="179"/>
      <c r="T606" s="180"/>
      <c r="AT606" s="175" t="s">
        <v>200</v>
      </c>
      <c r="AU606" s="175" t="s">
        <v>87</v>
      </c>
      <c r="AV606" s="15" t="s">
        <v>148</v>
      </c>
      <c r="AW606" s="15" t="s">
        <v>32</v>
      </c>
      <c r="AX606" s="15" t="s">
        <v>77</v>
      </c>
      <c r="AY606" s="175" t="s">
        <v>133</v>
      </c>
    </row>
    <row r="607" spans="2:51" s="14" customFormat="1" ht="11.25">
      <c r="B607" s="168"/>
      <c r="D607" s="145" t="s">
        <v>200</v>
      </c>
      <c r="E607" s="169" t="s">
        <v>1</v>
      </c>
      <c r="F607" s="170" t="s">
        <v>227</v>
      </c>
      <c r="H607" s="169" t="s">
        <v>1</v>
      </c>
      <c r="I607" s="171"/>
      <c r="L607" s="168"/>
      <c r="M607" s="172"/>
      <c r="T607" s="173"/>
      <c r="AT607" s="169" t="s">
        <v>200</v>
      </c>
      <c r="AU607" s="169" t="s">
        <v>87</v>
      </c>
      <c r="AV607" s="14" t="s">
        <v>85</v>
      </c>
      <c r="AW607" s="14" t="s">
        <v>32</v>
      </c>
      <c r="AX607" s="14" t="s">
        <v>77</v>
      </c>
      <c r="AY607" s="169" t="s">
        <v>133</v>
      </c>
    </row>
    <row r="608" spans="2:51" s="12" customFormat="1" ht="11.25">
      <c r="B608" s="154"/>
      <c r="D608" s="145" t="s">
        <v>200</v>
      </c>
      <c r="E608" s="155" t="s">
        <v>1</v>
      </c>
      <c r="F608" s="156" t="s">
        <v>407</v>
      </c>
      <c r="H608" s="157">
        <v>286.10000000000002</v>
      </c>
      <c r="I608" s="158"/>
      <c r="L608" s="154"/>
      <c r="M608" s="159"/>
      <c r="T608" s="160"/>
      <c r="AT608" s="155" t="s">
        <v>200</v>
      </c>
      <c r="AU608" s="155" t="s">
        <v>87</v>
      </c>
      <c r="AV608" s="12" t="s">
        <v>87</v>
      </c>
      <c r="AW608" s="12" t="s">
        <v>32</v>
      </c>
      <c r="AX608" s="12" t="s">
        <v>77</v>
      </c>
      <c r="AY608" s="155" t="s">
        <v>133</v>
      </c>
    </row>
    <row r="609" spans="2:51" s="14" customFormat="1" ht="11.25">
      <c r="B609" s="168"/>
      <c r="D609" s="145" t="s">
        <v>200</v>
      </c>
      <c r="E609" s="169" t="s">
        <v>1</v>
      </c>
      <c r="F609" s="170" t="s">
        <v>379</v>
      </c>
      <c r="H609" s="169" t="s">
        <v>1</v>
      </c>
      <c r="I609" s="171"/>
      <c r="L609" s="168"/>
      <c r="M609" s="172"/>
      <c r="T609" s="173"/>
      <c r="AT609" s="169" t="s">
        <v>200</v>
      </c>
      <c r="AU609" s="169" t="s">
        <v>87</v>
      </c>
      <c r="AV609" s="14" t="s">
        <v>85</v>
      </c>
      <c r="AW609" s="14" t="s">
        <v>32</v>
      </c>
      <c r="AX609" s="14" t="s">
        <v>77</v>
      </c>
      <c r="AY609" s="169" t="s">
        <v>133</v>
      </c>
    </row>
    <row r="610" spans="2:51" s="12" customFormat="1" ht="11.25">
      <c r="B610" s="154"/>
      <c r="D610" s="145" t="s">
        <v>200</v>
      </c>
      <c r="E610" s="155" t="s">
        <v>1</v>
      </c>
      <c r="F610" s="156" t="s">
        <v>408</v>
      </c>
      <c r="H610" s="157">
        <v>55.607999999999997</v>
      </c>
      <c r="I610" s="158"/>
      <c r="L610" s="154"/>
      <c r="M610" s="159"/>
      <c r="T610" s="160"/>
      <c r="AT610" s="155" t="s">
        <v>200</v>
      </c>
      <c r="AU610" s="155" t="s">
        <v>87</v>
      </c>
      <c r="AV610" s="12" t="s">
        <v>87</v>
      </c>
      <c r="AW610" s="12" t="s">
        <v>32</v>
      </c>
      <c r="AX610" s="12" t="s">
        <v>77</v>
      </c>
      <c r="AY610" s="155" t="s">
        <v>133</v>
      </c>
    </row>
    <row r="611" spans="2:51" s="12" customFormat="1" ht="11.25">
      <c r="B611" s="154"/>
      <c r="D611" s="145" t="s">
        <v>200</v>
      </c>
      <c r="E611" s="155" t="s">
        <v>1</v>
      </c>
      <c r="F611" s="156" t="s">
        <v>409</v>
      </c>
      <c r="H611" s="157">
        <v>33.1</v>
      </c>
      <c r="I611" s="158"/>
      <c r="L611" s="154"/>
      <c r="M611" s="159"/>
      <c r="T611" s="160"/>
      <c r="AT611" s="155" t="s">
        <v>200</v>
      </c>
      <c r="AU611" s="155" t="s">
        <v>87</v>
      </c>
      <c r="AV611" s="12" t="s">
        <v>87</v>
      </c>
      <c r="AW611" s="12" t="s">
        <v>32</v>
      </c>
      <c r="AX611" s="12" t="s">
        <v>77</v>
      </c>
      <c r="AY611" s="155" t="s">
        <v>133</v>
      </c>
    </row>
    <row r="612" spans="2:51" s="12" customFormat="1" ht="11.25">
      <c r="B612" s="154"/>
      <c r="D612" s="145" t="s">
        <v>200</v>
      </c>
      <c r="E612" s="155" t="s">
        <v>1</v>
      </c>
      <c r="F612" s="156" t="s">
        <v>410</v>
      </c>
      <c r="H612" s="157">
        <v>12.6</v>
      </c>
      <c r="I612" s="158"/>
      <c r="L612" s="154"/>
      <c r="M612" s="159"/>
      <c r="T612" s="160"/>
      <c r="AT612" s="155" t="s">
        <v>200</v>
      </c>
      <c r="AU612" s="155" t="s">
        <v>87</v>
      </c>
      <c r="AV612" s="12" t="s">
        <v>87</v>
      </c>
      <c r="AW612" s="12" t="s">
        <v>32</v>
      </c>
      <c r="AX612" s="12" t="s">
        <v>77</v>
      </c>
      <c r="AY612" s="155" t="s">
        <v>133</v>
      </c>
    </row>
    <row r="613" spans="2:51" s="12" customFormat="1" ht="11.25">
      <c r="B613" s="154"/>
      <c r="D613" s="145" t="s">
        <v>200</v>
      </c>
      <c r="E613" s="155" t="s">
        <v>1</v>
      </c>
      <c r="F613" s="156" t="s">
        <v>411</v>
      </c>
      <c r="H613" s="157">
        <v>14.1</v>
      </c>
      <c r="I613" s="158"/>
      <c r="L613" s="154"/>
      <c r="M613" s="159"/>
      <c r="T613" s="160"/>
      <c r="AT613" s="155" t="s">
        <v>200</v>
      </c>
      <c r="AU613" s="155" t="s">
        <v>87</v>
      </c>
      <c r="AV613" s="12" t="s">
        <v>87</v>
      </c>
      <c r="AW613" s="12" t="s">
        <v>32</v>
      </c>
      <c r="AX613" s="12" t="s">
        <v>77</v>
      </c>
      <c r="AY613" s="155" t="s">
        <v>133</v>
      </c>
    </row>
    <row r="614" spans="2:51" s="12" customFormat="1" ht="11.25">
      <c r="B614" s="154"/>
      <c r="D614" s="145" t="s">
        <v>200</v>
      </c>
      <c r="E614" s="155" t="s">
        <v>1</v>
      </c>
      <c r="F614" s="156" t="s">
        <v>412</v>
      </c>
      <c r="H614" s="157">
        <v>10.8</v>
      </c>
      <c r="I614" s="158"/>
      <c r="L614" s="154"/>
      <c r="M614" s="159"/>
      <c r="T614" s="160"/>
      <c r="AT614" s="155" t="s">
        <v>200</v>
      </c>
      <c r="AU614" s="155" t="s">
        <v>87</v>
      </c>
      <c r="AV614" s="12" t="s">
        <v>87</v>
      </c>
      <c r="AW614" s="12" t="s">
        <v>32</v>
      </c>
      <c r="AX614" s="12" t="s">
        <v>77</v>
      </c>
      <c r="AY614" s="155" t="s">
        <v>133</v>
      </c>
    </row>
    <row r="615" spans="2:51" s="12" customFormat="1" ht="11.25">
      <c r="B615" s="154"/>
      <c r="D615" s="145" t="s">
        <v>200</v>
      </c>
      <c r="E615" s="155" t="s">
        <v>1</v>
      </c>
      <c r="F615" s="156" t="s">
        <v>413</v>
      </c>
      <c r="H615" s="157">
        <v>34.423999999999999</v>
      </c>
      <c r="I615" s="158"/>
      <c r="L615" s="154"/>
      <c r="M615" s="159"/>
      <c r="T615" s="160"/>
      <c r="AT615" s="155" t="s">
        <v>200</v>
      </c>
      <c r="AU615" s="155" t="s">
        <v>87</v>
      </c>
      <c r="AV615" s="12" t="s">
        <v>87</v>
      </c>
      <c r="AW615" s="12" t="s">
        <v>32</v>
      </c>
      <c r="AX615" s="12" t="s">
        <v>77</v>
      </c>
      <c r="AY615" s="155" t="s">
        <v>133</v>
      </c>
    </row>
    <row r="616" spans="2:51" s="12" customFormat="1" ht="11.25">
      <c r="B616" s="154"/>
      <c r="D616" s="145" t="s">
        <v>200</v>
      </c>
      <c r="E616" s="155" t="s">
        <v>1</v>
      </c>
      <c r="F616" s="156" t="s">
        <v>414</v>
      </c>
      <c r="H616" s="157">
        <v>91.355999999999995</v>
      </c>
      <c r="I616" s="158"/>
      <c r="L616" s="154"/>
      <c r="M616" s="159"/>
      <c r="T616" s="160"/>
      <c r="AT616" s="155" t="s">
        <v>200</v>
      </c>
      <c r="AU616" s="155" t="s">
        <v>87</v>
      </c>
      <c r="AV616" s="12" t="s">
        <v>87</v>
      </c>
      <c r="AW616" s="12" t="s">
        <v>32</v>
      </c>
      <c r="AX616" s="12" t="s">
        <v>77</v>
      </c>
      <c r="AY616" s="155" t="s">
        <v>133</v>
      </c>
    </row>
    <row r="617" spans="2:51" s="12" customFormat="1" ht="11.25">
      <c r="B617" s="154"/>
      <c r="D617" s="145" t="s">
        <v>200</v>
      </c>
      <c r="E617" s="155" t="s">
        <v>1</v>
      </c>
      <c r="F617" s="156" t="s">
        <v>415</v>
      </c>
      <c r="H617" s="157">
        <v>87.384</v>
      </c>
      <c r="I617" s="158"/>
      <c r="L617" s="154"/>
      <c r="M617" s="159"/>
      <c r="T617" s="160"/>
      <c r="AT617" s="155" t="s">
        <v>200</v>
      </c>
      <c r="AU617" s="155" t="s">
        <v>87</v>
      </c>
      <c r="AV617" s="12" t="s">
        <v>87</v>
      </c>
      <c r="AW617" s="12" t="s">
        <v>32</v>
      </c>
      <c r="AX617" s="12" t="s">
        <v>77</v>
      </c>
      <c r="AY617" s="155" t="s">
        <v>133</v>
      </c>
    </row>
    <row r="618" spans="2:51" s="12" customFormat="1" ht="11.25">
      <c r="B618" s="154"/>
      <c r="D618" s="145" t="s">
        <v>200</v>
      </c>
      <c r="E618" s="155" t="s">
        <v>1</v>
      </c>
      <c r="F618" s="156" t="s">
        <v>416</v>
      </c>
      <c r="H618" s="157">
        <v>36.409999999999997</v>
      </c>
      <c r="I618" s="158"/>
      <c r="L618" s="154"/>
      <c r="M618" s="159"/>
      <c r="T618" s="160"/>
      <c r="AT618" s="155" t="s">
        <v>200</v>
      </c>
      <c r="AU618" s="155" t="s">
        <v>87</v>
      </c>
      <c r="AV618" s="12" t="s">
        <v>87</v>
      </c>
      <c r="AW618" s="12" t="s">
        <v>32</v>
      </c>
      <c r="AX618" s="12" t="s">
        <v>77</v>
      </c>
      <c r="AY618" s="155" t="s">
        <v>133</v>
      </c>
    </row>
    <row r="619" spans="2:51" s="12" customFormat="1" ht="11.25">
      <c r="B619" s="154"/>
      <c r="D619" s="145" t="s">
        <v>200</v>
      </c>
      <c r="E619" s="155" t="s">
        <v>1</v>
      </c>
      <c r="F619" s="156" t="s">
        <v>417</v>
      </c>
      <c r="H619" s="157">
        <v>22.914000000000001</v>
      </c>
      <c r="I619" s="158"/>
      <c r="L619" s="154"/>
      <c r="M619" s="159"/>
      <c r="T619" s="160"/>
      <c r="AT619" s="155" t="s">
        <v>200</v>
      </c>
      <c r="AU619" s="155" t="s">
        <v>87</v>
      </c>
      <c r="AV619" s="12" t="s">
        <v>87</v>
      </c>
      <c r="AW619" s="12" t="s">
        <v>32</v>
      </c>
      <c r="AX619" s="12" t="s">
        <v>77</v>
      </c>
      <c r="AY619" s="155" t="s">
        <v>133</v>
      </c>
    </row>
    <row r="620" spans="2:51" s="12" customFormat="1" ht="11.25">
      <c r="B620" s="154"/>
      <c r="D620" s="145" t="s">
        <v>200</v>
      </c>
      <c r="E620" s="155" t="s">
        <v>1</v>
      </c>
      <c r="F620" s="156" t="s">
        <v>418</v>
      </c>
      <c r="H620" s="157">
        <v>42.368000000000002</v>
      </c>
      <c r="I620" s="158"/>
      <c r="L620" s="154"/>
      <c r="M620" s="159"/>
      <c r="T620" s="160"/>
      <c r="AT620" s="155" t="s">
        <v>200</v>
      </c>
      <c r="AU620" s="155" t="s">
        <v>87</v>
      </c>
      <c r="AV620" s="12" t="s">
        <v>87</v>
      </c>
      <c r="AW620" s="12" t="s">
        <v>32</v>
      </c>
      <c r="AX620" s="12" t="s">
        <v>77</v>
      </c>
      <c r="AY620" s="155" t="s">
        <v>133</v>
      </c>
    </row>
    <row r="621" spans="2:51" s="12" customFormat="1" ht="11.25">
      <c r="B621" s="154"/>
      <c r="D621" s="145" t="s">
        <v>200</v>
      </c>
      <c r="E621" s="155" t="s">
        <v>1</v>
      </c>
      <c r="F621" s="156" t="s">
        <v>419</v>
      </c>
      <c r="H621" s="157">
        <v>31.114000000000001</v>
      </c>
      <c r="I621" s="158"/>
      <c r="L621" s="154"/>
      <c r="M621" s="159"/>
      <c r="T621" s="160"/>
      <c r="AT621" s="155" t="s">
        <v>200</v>
      </c>
      <c r="AU621" s="155" t="s">
        <v>87</v>
      </c>
      <c r="AV621" s="12" t="s">
        <v>87</v>
      </c>
      <c r="AW621" s="12" t="s">
        <v>32</v>
      </c>
      <c r="AX621" s="12" t="s">
        <v>77</v>
      </c>
      <c r="AY621" s="155" t="s">
        <v>133</v>
      </c>
    </row>
    <row r="622" spans="2:51" s="12" customFormat="1" ht="11.25">
      <c r="B622" s="154"/>
      <c r="D622" s="145" t="s">
        <v>200</v>
      </c>
      <c r="E622" s="155" t="s">
        <v>1</v>
      </c>
      <c r="F622" s="156" t="s">
        <v>420</v>
      </c>
      <c r="H622" s="157">
        <v>87.384</v>
      </c>
      <c r="I622" s="158"/>
      <c r="L622" s="154"/>
      <c r="M622" s="159"/>
      <c r="T622" s="160"/>
      <c r="AT622" s="155" t="s">
        <v>200</v>
      </c>
      <c r="AU622" s="155" t="s">
        <v>87</v>
      </c>
      <c r="AV622" s="12" t="s">
        <v>87</v>
      </c>
      <c r="AW622" s="12" t="s">
        <v>32</v>
      </c>
      <c r="AX622" s="12" t="s">
        <v>77</v>
      </c>
      <c r="AY622" s="155" t="s">
        <v>133</v>
      </c>
    </row>
    <row r="623" spans="2:51" s="12" customFormat="1" ht="11.25">
      <c r="B623" s="154"/>
      <c r="D623" s="145" t="s">
        <v>200</v>
      </c>
      <c r="E623" s="155" t="s">
        <v>1</v>
      </c>
      <c r="F623" s="156" t="s">
        <v>421</v>
      </c>
      <c r="H623" s="157">
        <v>91.355999999999995</v>
      </c>
      <c r="I623" s="158"/>
      <c r="L623" s="154"/>
      <c r="M623" s="159"/>
      <c r="T623" s="160"/>
      <c r="AT623" s="155" t="s">
        <v>200</v>
      </c>
      <c r="AU623" s="155" t="s">
        <v>87</v>
      </c>
      <c r="AV623" s="12" t="s">
        <v>87</v>
      </c>
      <c r="AW623" s="12" t="s">
        <v>32</v>
      </c>
      <c r="AX623" s="12" t="s">
        <v>77</v>
      </c>
      <c r="AY623" s="155" t="s">
        <v>133</v>
      </c>
    </row>
    <row r="624" spans="2:51" s="12" customFormat="1" ht="11.25">
      <c r="B624" s="154"/>
      <c r="D624" s="145" t="s">
        <v>200</v>
      </c>
      <c r="E624" s="155" t="s">
        <v>1</v>
      </c>
      <c r="F624" s="156" t="s">
        <v>422</v>
      </c>
      <c r="H624" s="157">
        <v>33.762</v>
      </c>
      <c r="I624" s="158"/>
      <c r="L624" s="154"/>
      <c r="M624" s="159"/>
      <c r="T624" s="160"/>
      <c r="AT624" s="155" t="s">
        <v>200</v>
      </c>
      <c r="AU624" s="155" t="s">
        <v>87</v>
      </c>
      <c r="AV624" s="12" t="s">
        <v>87</v>
      </c>
      <c r="AW624" s="12" t="s">
        <v>32</v>
      </c>
      <c r="AX624" s="12" t="s">
        <v>77</v>
      </c>
      <c r="AY624" s="155" t="s">
        <v>133</v>
      </c>
    </row>
    <row r="625" spans="2:51" s="12" customFormat="1" ht="11.25">
      <c r="B625" s="154"/>
      <c r="D625" s="145" t="s">
        <v>200</v>
      </c>
      <c r="E625" s="155" t="s">
        <v>1</v>
      </c>
      <c r="F625" s="156" t="s">
        <v>423</v>
      </c>
      <c r="H625" s="157">
        <v>19.494</v>
      </c>
      <c r="I625" s="158"/>
      <c r="L625" s="154"/>
      <c r="M625" s="159"/>
      <c r="T625" s="160"/>
      <c r="AT625" s="155" t="s">
        <v>200</v>
      </c>
      <c r="AU625" s="155" t="s">
        <v>87</v>
      </c>
      <c r="AV625" s="12" t="s">
        <v>87</v>
      </c>
      <c r="AW625" s="12" t="s">
        <v>32</v>
      </c>
      <c r="AX625" s="12" t="s">
        <v>77</v>
      </c>
      <c r="AY625" s="155" t="s">
        <v>133</v>
      </c>
    </row>
    <row r="626" spans="2:51" s="12" customFormat="1" ht="11.25">
      <c r="B626" s="154"/>
      <c r="D626" s="145" t="s">
        <v>200</v>
      </c>
      <c r="E626" s="155" t="s">
        <v>1</v>
      </c>
      <c r="F626" s="156" t="s">
        <v>424</v>
      </c>
      <c r="H626" s="157">
        <v>17.442</v>
      </c>
      <c r="I626" s="158"/>
      <c r="L626" s="154"/>
      <c r="M626" s="159"/>
      <c r="T626" s="160"/>
      <c r="AT626" s="155" t="s">
        <v>200</v>
      </c>
      <c r="AU626" s="155" t="s">
        <v>87</v>
      </c>
      <c r="AV626" s="12" t="s">
        <v>87</v>
      </c>
      <c r="AW626" s="12" t="s">
        <v>32</v>
      </c>
      <c r="AX626" s="12" t="s">
        <v>77</v>
      </c>
      <c r="AY626" s="155" t="s">
        <v>133</v>
      </c>
    </row>
    <row r="627" spans="2:51" s="15" customFormat="1" ht="11.25">
      <c r="B627" s="174"/>
      <c r="D627" s="145" t="s">
        <v>200</v>
      </c>
      <c r="E627" s="175" t="s">
        <v>1</v>
      </c>
      <c r="F627" s="176" t="s">
        <v>406</v>
      </c>
      <c r="H627" s="177">
        <v>1007.7160000000002</v>
      </c>
      <c r="I627" s="178"/>
      <c r="L627" s="174"/>
      <c r="M627" s="179"/>
      <c r="T627" s="180"/>
      <c r="AT627" s="175" t="s">
        <v>200</v>
      </c>
      <c r="AU627" s="175" t="s">
        <v>87</v>
      </c>
      <c r="AV627" s="15" t="s">
        <v>148</v>
      </c>
      <c r="AW627" s="15" t="s">
        <v>32</v>
      </c>
      <c r="AX627" s="15" t="s">
        <v>77</v>
      </c>
      <c r="AY627" s="175" t="s">
        <v>133</v>
      </c>
    </row>
    <row r="628" spans="2:51" s="14" customFormat="1" ht="11.25">
      <c r="B628" s="168"/>
      <c r="D628" s="145" t="s">
        <v>200</v>
      </c>
      <c r="E628" s="169" t="s">
        <v>1</v>
      </c>
      <c r="F628" s="170" t="s">
        <v>234</v>
      </c>
      <c r="H628" s="169" t="s">
        <v>1</v>
      </c>
      <c r="I628" s="171"/>
      <c r="L628" s="168"/>
      <c r="M628" s="172"/>
      <c r="T628" s="173"/>
      <c r="AT628" s="169" t="s">
        <v>200</v>
      </c>
      <c r="AU628" s="169" t="s">
        <v>87</v>
      </c>
      <c r="AV628" s="14" t="s">
        <v>85</v>
      </c>
      <c r="AW628" s="14" t="s">
        <v>32</v>
      </c>
      <c r="AX628" s="14" t="s">
        <v>77</v>
      </c>
      <c r="AY628" s="169" t="s">
        <v>133</v>
      </c>
    </row>
    <row r="629" spans="2:51" s="12" customFormat="1" ht="11.25">
      <c r="B629" s="154"/>
      <c r="D629" s="145" t="s">
        <v>200</v>
      </c>
      <c r="E629" s="155" t="s">
        <v>1</v>
      </c>
      <c r="F629" s="156" t="s">
        <v>425</v>
      </c>
      <c r="H629" s="157">
        <v>53.6</v>
      </c>
      <c r="I629" s="158"/>
      <c r="L629" s="154"/>
      <c r="M629" s="159"/>
      <c r="T629" s="160"/>
      <c r="AT629" s="155" t="s">
        <v>200</v>
      </c>
      <c r="AU629" s="155" t="s">
        <v>87</v>
      </c>
      <c r="AV629" s="12" t="s">
        <v>87</v>
      </c>
      <c r="AW629" s="12" t="s">
        <v>32</v>
      </c>
      <c r="AX629" s="12" t="s">
        <v>77</v>
      </c>
      <c r="AY629" s="155" t="s">
        <v>133</v>
      </c>
    </row>
    <row r="630" spans="2:51" s="14" customFormat="1" ht="11.25">
      <c r="B630" s="168"/>
      <c r="D630" s="145" t="s">
        <v>200</v>
      </c>
      <c r="E630" s="169" t="s">
        <v>1</v>
      </c>
      <c r="F630" s="170" t="s">
        <v>379</v>
      </c>
      <c r="H630" s="169" t="s">
        <v>1</v>
      </c>
      <c r="I630" s="171"/>
      <c r="L630" s="168"/>
      <c r="M630" s="172"/>
      <c r="T630" s="173"/>
      <c r="AT630" s="169" t="s">
        <v>200</v>
      </c>
      <c r="AU630" s="169" t="s">
        <v>87</v>
      </c>
      <c r="AV630" s="14" t="s">
        <v>85</v>
      </c>
      <c r="AW630" s="14" t="s">
        <v>32</v>
      </c>
      <c r="AX630" s="14" t="s">
        <v>77</v>
      </c>
      <c r="AY630" s="169" t="s">
        <v>133</v>
      </c>
    </row>
    <row r="631" spans="2:51" s="12" customFormat="1" ht="11.25">
      <c r="B631" s="154"/>
      <c r="D631" s="145" t="s">
        <v>200</v>
      </c>
      <c r="E631" s="155" t="s">
        <v>1</v>
      </c>
      <c r="F631" s="156" t="s">
        <v>426</v>
      </c>
      <c r="H631" s="157">
        <v>39.555</v>
      </c>
      <c r="I631" s="158"/>
      <c r="L631" s="154"/>
      <c r="M631" s="159"/>
      <c r="T631" s="160"/>
      <c r="AT631" s="155" t="s">
        <v>200</v>
      </c>
      <c r="AU631" s="155" t="s">
        <v>87</v>
      </c>
      <c r="AV631" s="12" t="s">
        <v>87</v>
      </c>
      <c r="AW631" s="12" t="s">
        <v>32</v>
      </c>
      <c r="AX631" s="12" t="s">
        <v>77</v>
      </c>
      <c r="AY631" s="155" t="s">
        <v>133</v>
      </c>
    </row>
    <row r="632" spans="2:51" s="12" customFormat="1" ht="11.25">
      <c r="B632" s="154"/>
      <c r="D632" s="145" t="s">
        <v>200</v>
      </c>
      <c r="E632" s="155" t="s">
        <v>1</v>
      </c>
      <c r="F632" s="156" t="s">
        <v>427</v>
      </c>
      <c r="H632" s="157">
        <v>9.4600000000000009</v>
      </c>
      <c r="I632" s="158"/>
      <c r="L632" s="154"/>
      <c r="M632" s="159"/>
      <c r="T632" s="160"/>
      <c r="AT632" s="155" t="s">
        <v>200</v>
      </c>
      <c r="AU632" s="155" t="s">
        <v>87</v>
      </c>
      <c r="AV632" s="12" t="s">
        <v>87</v>
      </c>
      <c r="AW632" s="12" t="s">
        <v>32</v>
      </c>
      <c r="AX632" s="12" t="s">
        <v>77</v>
      </c>
      <c r="AY632" s="155" t="s">
        <v>133</v>
      </c>
    </row>
    <row r="633" spans="2:51" s="12" customFormat="1" ht="11.25">
      <c r="B633" s="154"/>
      <c r="D633" s="145" t="s">
        <v>200</v>
      </c>
      <c r="E633" s="155" t="s">
        <v>1</v>
      </c>
      <c r="F633" s="156" t="s">
        <v>428</v>
      </c>
      <c r="H633" s="157">
        <v>10.56</v>
      </c>
      <c r="I633" s="158"/>
      <c r="L633" s="154"/>
      <c r="M633" s="159"/>
      <c r="T633" s="160"/>
      <c r="AT633" s="155" t="s">
        <v>200</v>
      </c>
      <c r="AU633" s="155" t="s">
        <v>87</v>
      </c>
      <c r="AV633" s="12" t="s">
        <v>87</v>
      </c>
      <c r="AW633" s="12" t="s">
        <v>32</v>
      </c>
      <c r="AX633" s="12" t="s">
        <v>77</v>
      </c>
      <c r="AY633" s="155" t="s">
        <v>133</v>
      </c>
    </row>
    <row r="634" spans="2:51" s="12" customFormat="1" ht="11.25">
      <c r="B634" s="154"/>
      <c r="D634" s="145" t="s">
        <v>200</v>
      </c>
      <c r="E634" s="155" t="s">
        <v>1</v>
      </c>
      <c r="F634" s="156" t="s">
        <v>429</v>
      </c>
      <c r="H634" s="157">
        <v>10.6</v>
      </c>
      <c r="I634" s="158"/>
      <c r="L634" s="154"/>
      <c r="M634" s="159"/>
      <c r="T634" s="160"/>
      <c r="AT634" s="155" t="s">
        <v>200</v>
      </c>
      <c r="AU634" s="155" t="s">
        <v>87</v>
      </c>
      <c r="AV634" s="12" t="s">
        <v>87</v>
      </c>
      <c r="AW634" s="12" t="s">
        <v>32</v>
      </c>
      <c r="AX634" s="12" t="s">
        <v>77</v>
      </c>
      <c r="AY634" s="155" t="s">
        <v>133</v>
      </c>
    </row>
    <row r="635" spans="2:51" s="12" customFormat="1" ht="11.25">
      <c r="B635" s="154"/>
      <c r="D635" s="145" t="s">
        <v>200</v>
      </c>
      <c r="E635" s="155" t="s">
        <v>1</v>
      </c>
      <c r="F635" s="156" t="s">
        <v>430</v>
      </c>
      <c r="H635" s="157">
        <v>19.923999999999999</v>
      </c>
      <c r="I635" s="158"/>
      <c r="L635" s="154"/>
      <c r="M635" s="159"/>
      <c r="T635" s="160"/>
      <c r="AT635" s="155" t="s">
        <v>200</v>
      </c>
      <c r="AU635" s="155" t="s">
        <v>87</v>
      </c>
      <c r="AV635" s="12" t="s">
        <v>87</v>
      </c>
      <c r="AW635" s="12" t="s">
        <v>32</v>
      </c>
      <c r="AX635" s="12" t="s">
        <v>77</v>
      </c>
      <c r="AY635" s="155" t="s">
        <v>133</v>
      </c>
    </row>
    <row r="636" spans="2:51" s="12" customFormat="1" ht="11.25">
      <c r="B636" s="154"/>
      <c r="D636" s="145" t="s">
        <v>200</v>
      </c>
      <c r="E636" s="155" t="s">
        <v>1</v>
      </c>
      <c r="F636" s="156" t="s">
        <v>431</v>
      </c>
      <c r="H636" s="157">
        <v>18.62</v>
      </c>
      <c r="I636" s="158"/>
      <c r="L636" s="154"/>
      <c r="M636" s="159"/>
      <c r="T636" s="160"/>
      <c r="AT636" s="155" t="s">
        <v>200</v>
      </c>
      <c r="AU636" s="155" t="s">
        <v>87</v>
      </c>
      <c r="AV636" s="12" t="s">
        <v>87</v>
      </c>
      <c r="AW636" s="12" t="s">
        <v>32</v>
      </c>
      <c r="AX636" s="12" t="s">
        <v>77</v>
      </c>
      <c r="AY636" s="155" t="s">
        <v>133</v>
      </c>
    </row>
    <row r="637" spans="2:51" s="12" customFormat="1" ht="11.25">
      <c r="B637" s="154"/>
      <c r="D637" s="145" t="s">
        <v>200</v>
      </c>
      <c r="E637" s="155" t="s">
        <v>1</v>
      </c>
      <c r="F637" s="156" t="s">
        <v>432</v>
      </c>
      <c r="H637" s="157">
        <v>15.96</v>
      </c>
      <c r="I637" s="158"/>
      <c r="L637" s="154"/>
      <c r="M637" s="159"/>
      <c r="T637" s="160"/>
      <c r="AT637" s="155" t="s">
        <v>200</v>
      </c>
      <c r="AU637" s="155" t="s">
        <v>87</v>
      </c>
      <c r="AV637" s="12" t="s">
        <v>87</v>
      </c>
      <c r="AW637" s="12" t="s">
        <v>32</v>
      </c>
      <c r="AX637" s="12" t="s">
        <v>77</v>
      </c>
      <c r="AY637" s="155" t="s">
        <v>133</v>
      </c>
    </row>
    <row r="638" spans="2:51" s="12" customFormat="1" ht="11.25">
      <c r="B638" s="154"/>
      <c r="D638" s="145" t="s">
        <v>200</v>
      </c>
      <c r="E638" s="155" t="s">
        <v>1</v>
      </c>
      <c r="F638" s="156" t="s">
        <v>433</v>
      </c>
      <c r="H638" s="157">
        <v>14.364000000000001</v>
      </c>
      <c r="I638" s="158"/>
      <c r="L638" s="154"/>
      <c r="M638" s="159"/>
      <c r="T638" s="160"/>
      <c r="AT638" s="155" t="s">
        <v>200</v>
      </c>
      <c r="AU638" s="155" t="s">
        <v>87</v>
      </c>
      <c r="AV638" s="12" t="s">
        <v>87</v>
      </c>
      <c r="AW638" s="12" t="s">
        <v>32</v>
      </c>
      <c r="AX638" s="12" t="s">
        <v>77</v>
      </c>
      <c r="AY638" s="155" t="s">
        <v>133</v>
      </c>
    </row>
    <row r="639" spans="2:51" s="15" customFormat="1" ht="11.25">
      <c r="B639" s="174"/>
      <c r="D639" s="145" t="s">
        <v>200</v>
      </c>
      <c r="E639" s="175" t="s">
        <v>1</v>
      </c>
      <c r="F639" s="176" t="s">
        <v>406</v>
      </c>
      <c r="H639" s="177">
        <v>192.64300000000003</v>
      </c>
      <c r="I639" s="178"/>
      <c r="L639" s="174"/>
      <c r="M639" s="179"/>
      <c r="T639" s="180"/>
      <c r="AT639" s="175" t="s">
        <v>200</v>
      </c>
      <c r="AU639" s="175" t="s">
        <v>87</v>
      </c>
      <c r="AV639" s="15" t="s">
        <v>148</v>
      </c>
      <c r="AW639" s="15" t="s">
        <v>32</v>
      </c>
      <c r="AX639" s="15" t="s">
        <v>77</v>
      </c>
      <c r="AY639" s="175" t="s">
        <v>133</v>
      </c>
    </row>
    <row r="640" spans="2:51" s="13" customFormat="1" ht="11.25">
      <c r="B640" s="161"/>
      <c r="D640" s="145" t="s">
        <v>200</v>
      </c>
      <c r="E640" s="162" t="s">
        <v>1</v>
      </c>
      <c r="F640" s="163" t="s">
        <v>204</v>
      </c>
      <c r="H640" s="164">
        <v>2055.8289999999993</v>
      </c>
      <c r="I640" s="165"/>
      <c r="L640" s="161"/>
      <c r="M640" s="166"/>
      <c r="T640" s="167"/>
      <c r="AT640" s="162" t="s">
        <v>200</v>
      </c>
      <c r="AU640" s="162" t="s">
        <v>87</v>
      </c>
      <c r="AV640" s="13" t="s">
        <v>152</v>
      </c>
      <c r="AW640" s="13" t="s">
        <v>32</v>
      </c>
      <c r="AX640" s="13" t="s">
        <v>85</v>
      </c>
      <c r="AY640" s="162" t="s">
        <v>133</v>
      </c>
    </row>
    <row r="641" spans="2:65" s="1" customFormat="1" ht="16.5" customHeight="1">
      <c r="B641" s="32"/>
      <c r="C641" s="132" t="s">
        <v>937</v>
      </c>
      <c r="D641" s="132" t="s">
        <v>136</v>
      </c>
      <c r="E641" s="133" t="s">
        <v>938</v>
      </c>
      <c r="F641" s="134" t="s">
        <v>939</v>
      </c>
      <c r="G641" s="135" t="s">
        <v>197</v>
      </c>
      <c r="H641" s="136">
        <v>357.48</v>
      </c>
      <c r="I641" s="137"/>
      <c r="J641" s="138">
        <f>ROUND(I641*H641,2)</f>
        <v>0</v>
      </c>
      <c r="K641" s="134" t="s">
        <v>1</v>
      </c>
      <c r="L641" s="32"/>
      <c r="M641" s="139" t="s">
        <v>1</v>
      </c>
      <c r="N641" s="140" t="s">
        <v>42</v>
      </c>
      <c r="P641" s="141">
        <f>O641*H641</f>
        <v>0</v>
      </c>
      <c r="Q641" s="141">
        <v>0</v>
      </c>
      <c r="R641" s="141">
        <f>Q641*H641</f>
        <v>0</v>
      </c>
      <c r="S641" s="141">
        <v>0</v>
      </c>
      <c r="T641" s="142">
        <f>S641*H641</f>
        <v>0</v>
      </c>
      <c r="AR641" s="143" t="s">
        <v>278</v>
      </c>
      <c r="AT641" s="143" t="s">
        <v>136</v>
      </c>
      <c r="AU641" s="143" t="s">
        <v>87</v>
      </c>
      <c r="AY641" s="17" t="s">
        <v>133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7" t="s">
        <v>85</v>
      </c>
      <c r="BK641" s="144">
        <f>ROUND(I641*H641,2)</f>
        <v>0</v>
      </c>
      <c r="BL641" s="17" t="s">
        <v>278</v>
      </c>
      <c r="BM641" s="143" t="s">
        <v>940</v>
      </c>
    </row>
    <row r="642" spans="2:65" s="14" customFormat="1" ht="11.25">
      <c r="B642" s="168"/>
      <c r="D642" s="145" t="s">
        <v>200</v>
      </c>
      <c r="E642" s="169" t="s">
        <v>1</v>
      </c>
      <c r="F642" s="170" t="s">
        <v>227</v>
      </c>
      <c r="H642" s="169" t="s">
        <v>1</v>
      </c>
      <c r="I642" s="171"/>
      <c r="L642" s="168"/>
      <c r="M642" s="172"/>
      <c r="T642" s="173"/>
      <c r="AT642" s="169" t="s">
        <v>200</v>
      </c>
      <c r="AU642" s="169" t="s">
        <v>87</v>
      </c>
      <c r="AV642" s="14" t="s">
        <v>85</v>
      </c>
      <c r="AW642" s="14" t="s">
        <v>32</v>
      </c>
      <c r="AX642" s="14" t="s">
        <v>77</v>
      </c>
      <c r="AY642" s="169" t="s">
        <v>133</v>
      </c>
    </row>
    <row r="643" spans="2:65" s="12" customFormat="1" ht="11.25">
      <c r="B643" s="154"/>
      <c r="D643" s="145" t="s">
        <v>200</v>
      </c>
      <c r="E643" s="155" t="s">
        <v>1</v>
      </c>
      <c r="F643" s="156" t="s">
        <v>414</v>
      </c>
      <c r="H643" s="157">
        <v>91.355999999999995</v>
      </c>
      <c r="I643" s="158"/>
      <c r="L643" s="154"/>
      <c r="M643" s="159"/>
      <c r="T643" s="160"/>
      <c r="AT643" s="155" t="s">
        <v>200</v>
      </c>
      <c r="AU643" s="155" t="s">
        <v>87</v>
      </c>
      <c r="AV643" s="12" t="s">
        <v>87</v>
      </c>
      <c r="AW643" s="12" t="s">
        <v>32</v>
      </c>
      <c r="AX643" s="12" t="s">
        <v>77</v>
      </c>
      <c r="AY643" s="155" t="s">
        <v>133</v>
      </c>
    </row>
    <row r="644" spans="2:65" s="12" customFormat="1" ht="11.25">
      <c r="B644" s="154"/>
      <c r="D644" s="145" t="s">
        <v>200</v>
      </c>
      <c r="E644" s="155" t="s">
        <v>1</v>
      </c>
      <c r="F644" s="156" t="s">
        <v>415</v>
      </c>
      <c r="H644" s="157">
        <v>87.384</v>
      </c>
      <c r="I644" s="158"/>
      <c r="L644" s="154"/>
      <c r="M644" s="159"/>
      <c r="T644" s="160"/>
      <c r="AT644" s="155" t="s">
        <v>200</v>
      </c>
      <c r="AU644" s="155" t="s">
        <v>87</v>
      </c>
      <c r="AV644" s="12" t="s">
        <v>87</v>
      </c>
      <c r="AW644" s="12" t="s">
        <v>32</v>
      </c>
      <c r="AX644" s="12" t="s">
        <v>77</v>
      </c>
      <c r="AY644" s="155" t="s">
        <v>133</v>
      </c>
    </row>
    <row r="645" spans="2:65" s="12" customFormat="1" ht="11.25">
      <c r="B645" s="154"/>
      <c r="D645" s="145" t="s">
        <v>200</v>
      </c>
      <c r="E645" s="155" t="s">
        <v>1</v>
      </c>
      <c r="F645" s="156" t="s">
        <v>420</v>
      </c>
      <c r="H645" s="157">
        <v>87.384</v>
      </c>
      <c r="I645" s="158"/>
      <c r="L645" s="154"/>
      <c r="M645" s="159"/>
      <c r="T645" s="160"/>
      <c r="AT645" s="155" t="s">
        <v>200</v>
      </c>
      <c r="AU645" s="155" t="s">
        <v>87</v>
      </c>
      <c r="AV645" s="12" t="s">
        <v>87</v>
      </c>
      <c r="AW645" s="12" t="s">
        <v>32</v>
      </c>
      <c r="AX645" s="12" t="s">
        <v>77</v>
      </c>
      <c r="AY645" s="155" t="s">
        <v>133</v>
      </c>
    </row>
    <row r="646" spans="2:65" s="12" customFormat="1" ht="11.25">
      <c r="B646" s="154"/>
      <c r="D646" s="145" t="s">
        <v>200</v>
      </c>
      <c r="E646" s="155" t="s">
        <v>1</v>
      </c>
      <c r="F646" s="156" t="s">
        <v>421</v>
      </c>
      <c r="H646" s="157">
        <v>91.355999999999995</v>
      </c>
      <c r="I646" s="158"/>
      <c r="L646" s="154"/>
      <c r="M646" s="159"/>
      <c r="T646" s="160"/>
      <c r="AT646" s="155" t="s">
        <v>200</v>
      </c>
      <c r="AU646" s="155" t="s">
        <v>87</v>
      </c>
      <c r="AV646" s="12" t="s">
        <v>87</v>
      </c>
      <c r="AW646" s="12" t="s">
        <v>32</v>
      </c>
      <c r="AX646" s="12" t="s">
        <v>77</v>
      </c>
      <c r="AY646" s="155" t="s">
        <v>133</v>
      </c>
    </row>
    <row r="647" spans="2:65" s="13" customFormat="1" ht="11.25">
      <c r="B647" s="161"/>
      <c r="D647" s="145" t="s">
        <v>200</v>
      </c>
      <c r="E647" s="162" t="s">
        <v>1</v>
      </c>
      <c r="F647" s="163" t="s">
        <v>204</v>
      </c>
      <c r="H647" s="164">
        <v>357.48</v>
      </c>
      <c r="I647" s="165"/>
      <c r="L647" s="161"/>
      <c r="M647" s="166"/>
      <c r="T647" s="167"/>
      <c r="AT647" s="162" t="s">
        <v>200</v>
      </c>
      <c r="AU647" s="162" t="s">
        <v>87</v>
      </c>
      <c r="AV647" s="13" t="s">
        <v>152</v>
      </c>
      <c r="AW647" s="13" t="s">
        <v>32</v>
      </c>
      <c r="AX647" s="13" t="s">
        <v>85</v>
      </c>
      <c r="AY647" s="162" t="s">
        <v>133</v>
      </c>
    </row>
    <row r="648" spans="2:65" s="11" customFormat="1" ht="22.9" customHeight="1">
      <c r="B648" s="120"/>
      <c r="D648" s="121" t="s">
        <v>76</v>
      </c>
      <c r="E648" s="130" t="s">
        <v>941</v>
      </c>
      <c r="F648" s="130" t="s">
        <v>942</v>
      </c>
      <c r="I648" s="123"/>
      <c r="J648" s="131">
        <f>BK648</f>
        <v>0</v>
      </c>
      <c r="L648" s="120"/>
      <c r="M648" s="125"/>
      <c r="P648" s="126">
        <f>SUM(P649:P665)</f>
        <v>0</v>
      </c>
      <c r="R648" s="126">
        <f>SUM(R649:R665)</f>
        <v>3.6500000000000012E-2</v>
      </c>
      <c r="T648" s="127">
        <f>SUM(T649:T665)</f>
        <v>0</v>
      </c>
      <c r="AR648" s="121" t="s">
        <v>87</v>
      </c>
      <c r="AT648" s="128" t="s">
        <v>76</v>
      </c>
      <c r="AU648" s="128" t="s">
        <v>85</v>
      </c>
      <c r="AY648" s="121" t="s">
        <v>133</v>
      </c>
      <c r="BK648" s="129">
        <f>SUM(BK649:BK665)</f>
        <v>0</v>
      </c>
    </row>
    <row r="649" spans="2:65" s="1" customFormat="1" ht="16.5" customHeight="1">
      <c r="B649" s="32"/>
      <c r="C649" s="132" t="s">
        <v>943</v>
      </c>
      <c r="D649" s="132" t="s">
        <v>136</v>
      </c>
      <c r="E649" s="133" t="s">
        <v>944</v>
      </c>
      <c r="F649" s="134" t="s">
        <v>945</v>
      </c>
      <c r="G649" s="135" t="s">
        <v>257</v>
      </c>
      <c r="H649" s="136">
        <v>29</v>
      </c>
      <c r="I649" s="137"/>
      <c r="J649" s="138">
        <f>ROUND(I649*H649,2)</f>
        <v>0</v>
      </c>
      <c r="K649" s="134" t="s">
        <v>1</v>
      </c>
      <c r="L649" s="32"/>
      <c r="M649" s="139" t="s">
        <v>1</v>
      </c>
      <c r="N649" s="140" t="s">
        <v>42</v>
      </c>
      <c r="P649" s="141">
        <f>O649*H649</f>
        <v>0</v>
      </c>
      <c r="Q649" s="141">
        <v>0</v>
      </c>
      <c r="R649" s="141">
        <f>Q649*H649</f>
        <v>0</v>
      </c>
      <c r="S649" s="141">
        <v>0</v>
      </c>
      <c r="T649" s="142">
        <f>S649*H649</f>
        <v>0</v>
      </c>
      <c r="AR649" s="143" t="s">
        <v>278</v>
      </c>
      <c r="AT649" s="143" t="s">
        <v>136</v>
      </c>
      <c r="AU649" s="143" t="s">
        <v>87</v>
      </c>
      <c r="AY649" s="17" t="s">
        <v>133</v>
      </c>
      <c r="BE649" s="144">
        <f>IF(N649="základní",J649,0)</f>
        <v>0</v>
      </c>
      <c r="BF649" s="144">
        <f>IF(N649="snížená",J649,0)</f>
        <v>0</v>
      </c>
      <c r="BG649" s="144">
        <f>IF(N649="zákl. přenesená",J649,0)</f>
        <v>0</v>
      </c>
      <c r="BH649" s="144">
        <f>IF(N649="sníž. přenesená",J649,0)</f>
        <v>0</v>
      </c>
      <c r="BI649" s="144">
        <f>IF(N649="nulová",J649,0)</f>
        <v>0</v>
      </c>
      <c r="BJ649" s="17" t="s">
        <v>85</v>
      </c>
      <c r="BK649" s="144">
        <f>ROUND(I649*H649,2)</f>
        <v>0</v>
      </c>
      <c r="BL649" s="17" t="s">
        <v>278</v>
      </c>
      <c r="BM649" s="143" t="s">
        <v>946</v>
      </c>
    </row>
    <row r="650" spans="2:65" s="1" customFormat="1" ht="16.5" customHeight="1">
      <c r="B650" s="32"/>
      <c r="C650" s="185" t="s">
        <v>947</v>
      </c>
      <c r="D650" s="185" t="s">
        <v>614</v>
      </c>
      <c r="E650" s="186" t="s">
        <v>948</v>
      </c>
      <c r="F650" s="187" t="s">
        <v>949</v>
      </c>
      <c r="G650" s="188" t="s">
        <v>257</v>
      </c>
      <c r="H650" s="189">
        <v>25</v>
      </c>
      <c r="I650" s="190"/>
      <c r="J650" s="191">
        <f>ROUND(I650*H650,2)</f>
        <v>0</v>
      </c>
      <c r="K650" s="187" t="s">
        <v>1</v>
      </c>
      <c r="L650" s="192"/>
      <c r="M650" s="193" t="s">
        <v>1</v>
      </c>
      <c r="N650" s="194" t="s">
        <v>42</v>
      </c>
      <c r="P650" s="141">
        <f>O650*H650</f>
        <v>0</v>
      </c>
      <c r="Q650" s="141">
        <v>5.0000000000000001E-4</v>
      </c>
      <c r="R650" s="141">
        <f>Q650*H650</f>
        <v>1.2500000000000001E-2</v>
      </c>
      <c r="S650" s="141">
        <v>0</v>
      </c>
      <c r="T650" s="142">
        <f>S650*H650</f>
        <v>0</v>
      </c>
      <c r="AR650" s="143" t="s">
        <v>366</v>
      </c>
      <c r="AT650" s="143" t="s">
        <v>614</v>
      </c>
      <c r="AU650" s="143" t="s">
        <v>87</v>
      </c>
      <c r="AY650" s="17" t="s">
        <v>133</v>
      </c>
      <c r="BE650" s="144">
        <f>IF(N650="základní",J650,0)</f>
        <v>0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7" t="s">
        <v>85</v>
      </c>
      <c r="BK650" s="144">
        <f>ROUND(I650*H650,2)</f>
        <v>0</v>
      </c>
      <c r="BL650" s="17" t="s">
        <v>278</v>
      </c>
      <c r="BM650" s="143" t="s">
        <v>950</v>
      </c>
    </row>
    <row r="651" spans="2:65" s="1" customFormat="1" ht="19.5">
      <c r="B651" s="32"/>
      <c r="D651" s="145" t="s">
        <v>146</v>
      </c>
      <c r="F651" s="146" t="s">
        <v>725</v>
      </c>
      <c r="I651" s="147"/>
      <c r="L651" s="32"/>
      <c r="M651" s="148"/>
      <c r="T651" s="56"/>
      <c r="AT651" s="17" t="s">
        <v>146</v>
      </c>
      <c r="AU651" s="17" t="s">
        <v>87</v>
      </c>
    </row>
    <row r="652" spans="2:65" s="1" customFormat="1" ht="16.5" customHeight="1">
      <c r="B652" s="32"/>
      <c r="C652" s="132" t="s">
        <v>951</v>
      </c>
      <c r="D652" s="132" t="s">
        <v>136</v>
      </c>
      <c r="E652" s="133" t="s">
        <v>952</v>
      </c>
      <c r="F652" s="134" t="s">
        <v>953</v>
      </c>
      <c r="G652" s="135" t="s">
        <v>257</v>
      </c>
      <c r="H652" s="136">
        <v>13</v>
      </c>
      <c r="I652" s="137"/>
      <c r="J652" s="138">
        <f>ROUND(I652*H652,2)</f>
        <v>0</v>
      </c>
      <c r="K652" s="134" t="s">
        <v>1</v>
      </c>
      <c r="L652" s="32"/>
      <c r="M652" s="139" t="s">
        <v>1</v>
      </c>
      <c r="N652" s="140" t="s">
        <v>42</v>
      </c>
      <c r="P652" s="141">
        <f>O652*H652</f>
        <v>0</v>
      </c>
      <c r="Q652" s="141">
        <v>0</v>
      </c>
      <c r="R652" s="141">
        <f>Q652*H652</f>
        <v>0</v>
      </c>
      <c r="S652" s="141">
        <v>0</v>
      </c>
      <c r="T652" s="142">
        <f>S652*H652</f>
        <v>0</v>
      </c>
      <c r="AR652" s="143" t="s">
        <v>278</v>
      </c>
      <c r="AT652" s="143" t="s">
        <v>136</v>
      </c>
      <c r="AU652" s="143" t="s">
        <v>87</v>
      </c>
      <c r="AY652" s="17" t="s">
        <v>133</v>
      </c>
      <c r="BE652" s="144">
        <f>IF(N652="základní",J652,0)</f>
        <v>0</v>
      </c>
      <c r="BF652" s="144">
        <f>IF(N652="snížená",J652,0)</f>
        <v>0</v>
      </c>
      <c r="BG652" s="144">
        <f>IF(N652="zákl. přenesená",J652,0)</f>
        <v>0</v>
      </c>
      <c r="BH652" s="144">
        <f>IF(N652="sníž. přenesená",J652,0)</f>
        <v>0</v>
      </c>
      <c r="BI652" s="144">
        <f>IF(N652="nulová",J652,0)</f>
        <v>0</v>
      </c>
      <c r="BJ652" s="17" t="s">
        <v>85</v>
      </c>
      <c r="BK652" s="144">
        <f>ROUND(I652*H652,2)</f>
        <v>0</v>
      </c>
      <c r="BL652" s="17" t="s">
        <v>278</v>
      </c>
      <c r="BM652" s="143" t="s">
        <v>954</v>
      </c>
    </row>
    <row r="653" spans="2:65" s="1" customFormat="1" ht="16.5" customHeight="1">
      <c r="B653" s="32"/>
      <c r="C653" s="185" t="s">
        <v>955</v>
      </c>
      <c r="D653" s="185" t="s">
        <v>614</v>
      </c>
      <c r="E653" s="186" t="s">
        <v>956</v>
      </c>
      <c r="F653" s="187" t="s">
        <v>957</v>
      </c>
      <c r="G653" s="188" t="s">
        <v>257</v>
      </c>
      <c r="H653" s="189">
        <v>10</v>
      </c>
      <c r="I653" s="190"/>
      <c r="J653" s="191">
        <f>ROUND(I653*H653,2)</f>
        <v>0</v>
      </c>
      <c r="K653" s="187" t="s">
        <v>1</v>
      </c>
      <c r="L653" s="192"/>
      <c r="M653" s="193" t="s">
        <v>1</v>
      </c>
      <c r="N653" s="194" t="s">
        <v>42</v>
      </c>
      <c r="P653" s="141">
        <f>O653*H653</f>
        <v>0</v>
      </c>
      <c r="Q653" s="141">
        <v>5.0000000000000001E-4</v>
      </c>
      <c r="R653" s="141">
        <f>Q653*H653</f>
        <v>5.0000000000000001E-3</v>
      </c>
      <c r="S653" s="141">
        <v>0</v>
      </c>
      <c r="T653" s="142">
        <f>S653*H653</f>
        <v>0</v>
      </c>
      <c r="AR653" s="143" t="s">
        <v>366</v>
      </c>
      <c r="AT653" s="143" t="s">
        <v>614</v>
      </c>
      <c r="AU653" s="143" t="s">
        <v>87</v>
      </c>
      <c r="AY653" s="17" t="s">
        <v>133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7" t="s">
        <v>85</v>
      </c>
      <c r="BK653" s="144">
        <f>ROUND(I653*H653,2)</f>
        <v>0</v>
      </c>
      <c r="BL653" s="17" t="s">
        <v>278</v>
      </c>
      <c r="BM653" s="143" t="s">
        <v>958</v>
      </c>
    </row>
    <row r="654" spans="2:65" s="1" customFormat="1" ht="19.5">
      <c r="B654" s="32"/>
      <c r="D654" s="145" t="s">
        <v>146</v>
      </c>
      <c r="F654" s="146" t="s">
        <v>725</v>
      </c>
      <c r="I654" s="147"/>
      <c r="L654" s="32"/>
      <c r="M654" s="148"/>
      <c r="T654" s="56"/>
      <c r="AT654" s="17" t="s">
        <v>146</v>
      </c>
      <c r="AU654" s="17" t="s">
        <v>87</v>
      </c>
    </row>
    <row r="655" spans="2:65" s="1" customFormat="1" ht="16.5" customHeight="1">
      <c r="B655" s="32"/>
      <c r="C655" s="132" t="s">
        <v>959</v>
      </c>
      <c r="D655" s="132" t="s">
        <v>136</v>
      </c>
      <c r="E655" s="133" t="s">
        <v>960</v>
      </c>
      <c r="F655" s="134" t="s">
        <v>961</v>
      </c>
      <c r="G655" s="135" t="s">
        <v>257</v>
      </c>
      <c r="H655" s="136">
        <v>21</v>
      </c>
      <c r="I655" s="137"/>
      <c r="J655" s="138">
        <f>ROUND(I655*H655,2)</f>
        <v>0</v>
      </c>
      <c r="K655" s="134" t="s">
        <v>1</v>
      </c>
      <c r="L655" s="32"/>
      <c r="M655" s="139" t="s">
        <v>1</v>
      </c>
      <c r="N655" s="140" t="s">
        <v>42</v>
      </c>
      <c r="P655" s="141">
        <f>O655*H655</f>
        <v>0</v>
      </c>
      <c r="Q655" s="141">
        <v>0</v>
      </c>
      <c r="R655" s="141">
        <f>Q655*H655</f>
        <v>0</v>
      </c>
      <c r="S655" s="141">
        <v>0</v>
      </c>
      <c r="T655" s="142">
        <f>S655*H655</f>
        <v>0</v>
      </c>
      <c r="AR655" s="143" t="s">
        <v>278</v>
      </c>
      <c r="AT655" s="143" t="s">
        <v>136</v>
      </c>
      <c r="AU655" s="143" t="s">
        <v>87</v>
      </c>
      <c r="AY655" s="17" t="s">
        <v>133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7" t="s">
        <v>85</v>
      </c>
      <c r="BK655" s="144">
        <f>ROUND(I655*H655,2)</f>
        <v>0</v>
      </c>
      <c r="BL655" s="17" t="s">
        <v>278</v>
      </c>
      <c r="BM655" s="143" t="s">
        <v>962</v>
      </c>
    </row>
    <row r="656" spans="2:65" s="1" customFormat="1" ht="16.5" customHeight="1">
      <c r="B656" s="32"/>
      <c r="C656" s="185" t="s">
        <v>963</v>
      </c>
      <c r="D656" s="185" t="s">
        <v>614</v>
      </c>
      <c r="E656" s="186" t="s">
        <v>964</v>
      </c>
      <c r="F656" s="187" t="s">
        <v>965</v>
      </c>
      <c r="G656" s="188" t="s">
        <v>257</v>
      </c>
      <c r="H656" s="189">
        <v>21</v>
      </c>
      <c r="I656" s="190"/>
      <c r="J656" s="191">
        <f>ROUND(I656*H656,2)</f>
        <v>0</v>
      </c>
      <c r="K656" s="187" t="s">
        <v>1</v>
      </c>
      <c r="L656" s="192"/>
      <c r="M656" s="193" t="s">
        <v>1</v>
      </c>
      <c r="N656" s="194" t="s">
        <v>42</v>
      </c>
      <c r="P656" s="141">
        <f>O656*H656</f>
        <v>0</v>
      </c>
      <c r="Q656" s="141">
        <v>5.0000000000000001E-4</v>
      </c>
      <c r="R656" s="141">
        <f>Q656*H656</f>
        <v>1.0500000000000001E-2</v>
      </c>
      <c r="S656" s="141">
        <v>0</v>
      </c>
      <c r="T656" s="142">
        <f>S656*H656</f>
        <v>0</v>
      </c>
      <c r="AR656" s="143" t="s">
        <v>366</v>
      </c>
      <c r="AT656" s="143" t="s">
        <v>614</v>
      </c>
      <c r="AU656" s="143" t="s">
        <v>87</v>
      </c>
      <c r="AY656" s="17" t="s">
        <v>133</v>
      </c>
      <c r="BE656" s="144">
        <f>IF(N656="základní",J656,0)</f>
        <v>0</v>
      </c>
      <c r="BF656" s="144">
        <f>IF(N656="snížená",J656,0)</f>
        <v>0</v>
      </c>
      <c r="BG656" s="144">
        <f>IF(N656="zákl. přenesená",J656,0)</f>
        <v>0</v>
      </c>
      <c r="BH656" s="144">
        <f>IF(N656="sníž. přenesená",J656,0)</f>
        <v>0</v>
      </c>
      <c r="BI656" s="144">
        <f>IF(N656="nulová",J656,0)</f>
        <v>0</v>
      </c>
      <c r="BJ656" s="17" t="s">
        <v>85</v>
      </c>
      <c r="BK656" s="144">
        <f>ROUND(I656*H656,2)</f>
        <v>0</v>
      </c>
      <c r="BL656" s="17" t="s">
        <v>278</v>
      </c>
      <c r="BM656" s="143" t="s">
        <v>966</v>
      </c>
    </row>
    <row r="657" spans="2:65" s="1" customFormat="1" ht="19.5">
      <c r="B657" s="32"/>
      <c r="D657" s="145" t="s">
        <v>146</v>
      </c>
      <c r="F657" s="146" t="s">
        <v>725</v>
      </c>
      <c r="I657" s="147"/>
      <c r="L657" s="32"/>
      <c r="M657" s="148"/>
      <c r="T657" s="56"/>
      <c r="AT657" s="17" t="s">
        <v>146</v>
      </c>
      <c r="AU657" s="17" t="s">
        <v>87</v>
      </c>
    </row>
    <row r="658" spans="2:65" s="1" customFormat="1" ht="16.5" customHeight="1">
      <c r="B658" s="32"/>
      <c r="C658" s="132" t="s">
        <v>967</v>
      </c>
      <c r="D658" s="132" t="s">
        <v>136</v>
      </c>
      <c r="E658" s="133" t="s">
        <v>968</v>
      </c>
      <c r="F658" s="134" t="s">
        <v>969</v>
      </c>
      <c r="G658" s="135" t="s">
        <v>257</v>
      </c>
      <c r="H658" s="136">
        <v>10</v>
      </c>
      <c r="I658" s="137"/>
      <c r="J658" s="138">
        <f>ROUND(I658*H658,2)</f>
        <v>0</v>
      </c>
      <c r="K658" s="134" t="s">
        <v>1</v>
      </c>
      <c r="L658" s="32"/>
      <c r="M658" s="139" t="s">
        <v>1</v>
      </c>
      <c r="N658" s="140" t="s">
        <v>42</v>
      </c>
      <c r="P658" s="141">
        <f>O658*H658</f>
        <v>0</v>
      </c>
      <c r="Q658" s="141">
        <v>0</v>
      </c>
      <c r="R658" s="141">
        <f>Q658*H658</f>
        <v>0</v>
      </c>
      <c r="S658" s="141">
        <v>0</v>
      </c>
      <c r="T658" s="142">
        <f>S658*H658</f>
        <v>0</v>
      </c>
      <c r="AR658" s="143" t="s">
        <v>278</v>
      </c>
      <c r="AT658" s="143" t="s">
        <v>136</v>
      </c>
      <c r="AU658" s="143" t="s">
        <v>87</v>
      </c>
      <c r="AY658" s="17" t="s">
        <v>133</v>
      </c>
      <c r="BE658" s="144">
        <f>IF(N658="základní",J658,0)</f>
        <v>0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7" t="s">
        <v>85</v>
      </c>
      <c r="BK658" s="144">
        <f>ROUND(I658*H658,2)</f>
        <v>0</v>
      </c>
      <c r="BL658" s="17" t="s">
        <v>278</v>
      </c>
      <c r="BM658" s="143" t="s">
        <v>970</v>
      </c>
    </row>
    <row r="659" spans="2:65" s="1" customFormat="1" ht="16.5" customHeight="1">
      <c r="B659" s="32"/>
      <c r="C659" s="185" t="s">
        <v>971</v>
      </c>
      <c r="D659" s="185" t="s">
        <v>614</v>
      </c>
      <c r="E659" s="186" t="s">
        <v>972</v>
      </c>
      <c r="F659" s="187" t="s">
        <v>973</v>
      </c>
      <c r="G659" s="188" t="s">
        <v>257</v>
      </c>
      <c r="H659" s="189">
        <v>7</v>
      </c>
      <c r="I659" s="190"/>
      <c r="J659" s="191">
        <f>ROUND(I659*H659,2)</f>
        <v>0</v>
      </c>
      <c r="K659" s="187" t="s">
        <v>1</v>
      </c>
      <c r="L659" s="192"/>
      <c r="M659" s="193" t="s">
        <v>1</v>
      </c>
      <c r="N659" s="194" t="s">
        <v>42</v>
      </c>
      <c r="P659" s="141">
        <f>O659*H659</f>
        <v>0</v>
      </c>
      <c r="Q659" s="141">
        <v>5.0000000000000001E-4</v>
      </c>
      <c r="R659" s="141">
        <f>Q659*H659</f>
        <v>3.5000000000000001E-3</v>
      </c>
      <c r="S659" s="141">
        <v>0</v>
      </c>
      <c r="T659" s="142">
        <f>S659*H659</f>
        <v>0</v>
      </c>
      <c r="AR659" s="143" t="s">
        <v>366</v>
      </c>
      <c r="AT659" s="143" t="s">
        <v>614</v>
      </c>
      <c r="AU659" s="143" t="s">
        <v>87</v>
      </c>
      <c r="AY659" s="17" t="s">
        <v>133</v>
      </c>
      <c r="BE659" s="144">
        <f>IF(N659="základní",J659,0)</f>
        <v>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7" t="s">
        <v>85</v>
      </c>
      <c r="BK659" s="144">
        <f>ROUND(I659*H659,2)</f>
        <v>0</v>
      </c>
      <c r="BL659" s="17" t="s">
        <v>278</v>
      </c>
      <c r="BM659" s="143" t="s">
        <v>974</v>
      </c>
    </row>
    <row r="660" spans="2:65" s="1" customFormat="1" ht="19.5">
      <c r="B660" s="32"/>
      <c r="D660" s="145" t="s">
        <v>146</v>
      </c>
      <c r="F660" s="146" t="s">
        <v>725</v>
      </c>
      <c r="I660" s="147"/>
      <c r="L660" s="32"/>
      <c r="M660" s="148"/>
      <c r="T660" s="56"/>
      <c r="AT660" s="17" t="s">
        <v>146</v>
      </c>
      <c r="AU660" s="17" t="s">
        <v>87</v>
      </c>
    </row>
    <row r="661" spans="2:65" s="1" customFormat="1" ht="16.5" customHeight="1">
      <c r="B661" s="32"/>
      <c r="C661" s="185" t="s">
        <v>975</v>
      </c>
      <c r="D661" s="185" t="s">
        <v>614</v>
      </c>
      <c r="E661" s="186" t="s">
        <v>976</v>
      </c>
      <c r="F661" s="187" t="s">
        <v>977</v>
      </c>
      <c r="G661" s="188" t="s">
        <v>257</v>
      </c>
      <c r="H661" s="189">
        <v>4</v>
      </c>
      <c r="I661" s="190"/>
      <c r="J661" s="191">
        <f>ROUND(I661*H661,2)</f>
        <v>0</v>
      </c>
      <c r="K661" s="187" t="s">
        <v>1</v>
      </c>
      <c r="L661" s="192"/>
      <c r="M661" s="193" t="s">
        <v>1</v>
      </c>
      <c r="N661" s="194" t="s">
        <v>42</v>
      </c>
      <c r="P661" s="141">
        <f>O661*H661</f>
        <v>0</v>
      </c>
      <c r="Q661" s="141">
        <v>5.0000000000000001E-4</v>
      </c>
      <c r="R661" s="141">
        <f>Q661*H661</f>
        <v>2E-3</v>
      </c>
      <c r="S661" s="141">
        <v>0</v>
      </c>
      <c r="T661" s="142">
        <f>S661*H661</f>
        <v>0</v>
      </c>
      <c r="AR661" s="143" t="s">
        <v>366</v>
      </c>
      <c r="AT661" s="143" t="s">
        <v>614</v>
      </c>
      <c r="AU661" s="143" t="s">
        <v>87</v>
      </c>
      <c r="AY661" s="17" t="s">
        <v>133</v>
      </c>
      <c r="BE661" s="144">
        <f>IF(N661="základní",J661,0)</f>
        <v>0</v>
      </c>
      <c r="BF661" s="144">
        <f>IF(N661="snížená",J661,0)</f>
        <v>0</v>
      </c>
      <c r="BG661" s="144">
        <f>IF(N661="zákl. přenesená",J661,0)</f>
        <v>0</v>
      </c>
      <c r="BH661" s="144">
        <f>IF(N661="sníž. přenesená",J661,0)</f>
        <v>0</v>
      </c>
      <c r="BI661" s="144">
        <f>IF(N661="nulová",J661,0)</f>
        <v>0</v>
      </c>
      <c r="BJ661" s="17" t="s">
        <v>85</v>
      </c>
      <c r="BK661" s="144">
        <f>ROUND(I661*H661,2)</f>
        <v>0</v>
      </c>
      <c r="BL661" s="17" t="s">
        <v>278</v>
      </c>
      <c r="BM661" s="143" t="s">
        <v>978</v>
      </c>
    </row>
    <row r="662" spans="2:65" s="1" customFormat="1" ht="19.5">
      <c r="B662" s="32"/>
      <c r="D662" s="145" t="s">
        <v>146</v>
      </c>
      <c r="F662" s="146" t="s">
        <v>725</v>
      </c>
      <c r="I662" s="147"/>
      <c r="L662" s="32"/>
      <c r="M662" s="148"/>
      <c r="T662" s="56"/>
      <c r="AT662" s="17" t="s">
        <v>146</v>
      </c>
      <c r="AU662" s="17" t="s">
        <v>87</v>
      </c>
    </row>
    <row r="663" spans="2:65" s="1" customFormat="1" ht="16.5" customHeight="1">
      <c r="B663" s="32"/>
      <c r="C663" s="132" t="s">
        <v>979</v>
      </c>
      <c r="D663" s="132" t="s">
        <v>136</v>
      </c>
      <c r="E663" s="133" t="s">
        <v>980</v>
      </c>
      <c r="F663" s="134" t="s">
        <v>981</v>
      </c>
      <c r="G663" s="135" t="s">
        <v>257</v>
      </c>
      <c r="H663" s="136">
        <v>6</v>
      </c>
      <c r="I663" s="137"/>
      <c r="J663" s="138">
        <f>ROUND(I663*H663,2)</f>
        <v>0</v>
      </c>
      <c r="K663" s="134" t="s">
        <v>1</v>
      </c>
      <c r="L663" s="32"/>
      <c r="M663" s="139" t="s">
        <v>1</v>
      </c>
      <c r="N663" s="140" t="s">
        <v>42</v>
      </c>
      <c r="P663" s="141">
        <f>O663*H663</f>
        <v>0</v>
      </c>
      <c r="Q663" s="141">
        <v>0</v>
      </c>
      <c r="R663" s="141">
        <f>Q663*H663</f>
        <v>0</v>
      </c>
      <c r="S663" s="141">
        <v>0</v>
      </c>
      <c r="T663" s="142">
        <f>S663*H663</f>
        <v>0</v>
      </c>
      <c r="AR663" s="143" t="s">
        <v>278</v>
      </c>
      <c r="AT663" s="143" t="s">
        <v>136</v>
      </c>
      <c r="AU663" s="143" t="s">
        <v>87</v>
      </c>
      <c r="AY663" s="17" t="s">
        <v>133</v>
      </c>
      <c r="BE663" s="144">
        <f>IF(N663="základní",J663,0)</f>
        <v>0</v>
      </c>
      <c r="BF663" s="144">
        <f>IF(N663="snížená",J663,0)</f>
        <v>0</v>
      </c>
      <c r="BG663" s="144">
        <f>IF(N663="zákl. přenesená",J663,0)</f>
        <v>0</v>
      </c>
      <c r="BH663" s="144">
        <f>IF(N663="sníž. přenesená",J663,0)</f>
        <v>0</v>
      </c>
      <c r="BI663" s="144">
        <f>IF(N663="nulová",J663,0)</f>
        <v>0</v>
      </c>
      <c r="BJ663" s="17" t="s">
        <v>85</v>
      </c>
      <c r="BK663" s="144">
        <f>ROUND(I663*H663,2)</f>
        <v>0</v>
      </c>
      <c r="BL663" s="17" t="s">
        <v>278</v>
      </c>
      <c r="BM663" s="143" t="s">
        <v>982</v>
      </c>
    </row>
    <row r="664" spans="2:65" s="1" customFormat="1" ht="16.5" customHeight="1">
      <c r="B664" s="32"/>
      <c r="C664" s="185" t="s">
        <v>983</v>
      </c>
      <c r="D664" s="185" t="s">
        <v>614</v>
      </c>
      <c r="E664" s="186" t="s">
        <v>984</v>
      </c>
      <c r="F664" s="187" t="s">
        <v>985</v>
      </c>
      <c r="G664" s="188" t="s">
        <v>257</v>
      </c>
      <c r="H664" s="189">
        <v>6</v>
      </c>
      <c r="I664" s="190"/>
      <c r="J664" s="191">
        <f>ROUND(I664*H664,2)</f>
        <v>0</v>
      </c>
      <c r="K664" s="187" t="s">
        <v>1</v>
      </c>
      <c r="L664" s="192"/>
      <c r="M664" s="193" t="s">
        <v>1</v>
      </c>
      <c r="N664" s="194" t="s">
        <v>42</v>
      </c>
      <c r="P664" s="141">
        <f>O664*H664</f>
        <v>0</v>
      </c>
      <c r="Q664" s="141">
        <v>5.0000000000000001E-4</v>
      </c>
      <c r="R664" s="141">
        <f>Q664*H664</f>
        <v>3.0000000000000001E-3</v>
      </c>
      <c r="S664" s="141">
        <v>0</v>
      </c>
      <c r="T664" s="142">
        <f>S664*H664</f>
        <v>0</v>
      </c>
      <c r="AR664" s="143" t="s">
        <v>366</v>
      </c>
      <c r="AT664" s="143" t="s">
        <v>614</v>
      </c>
      <c r="AU664" s="143" t="s">
        <v>87</v>
      </c>
      <c r="AY664" s="17" t="s">
        <v>133</v>
      </c>
      <c r="BE664" s="144">
        <f>IF(N664="základní",J664,0)</f>
        <v>0</v>
      </c>
      <c r="BF664" s="144">
        <f>IF(N664="snížená",J664,0)</f>
        <v>0</v>
      </c>
      <c r="BG664" s="144">
        <f>IF(N664="zákl. přenesená",J664,0)</f>
        <v>0</v>
      </c>
      <c r="BH664" s="144">
        <f>IF(N664="sníž. přenesená",J664,0)</f>
        <v>0</v>
      </c>
      <c r="BI664" s="144">
        <f>IF(N664="nulová",J664,0)</f>
        <v>0</v>
      </c>
      <c r="BJ664" s="17" t="s">
        <v>85</v>
      </c>
      <c r="BK664" s="144">
        <f>ROUND(I664*H664,2)</f>
        <v>0</v>
      </c>
      <c r="BL664" s="17" t="s">
        <v>278</v>
      </c>
      <c r="BM664" s="143" t="s">
        <v>986</v>
      </c>
    </row>
    <row r="665" spans="2:65" s="1" customFormat="1" ht="19.5">
      <c r="B665" s="32"/>
      <c r="D665" s="145" t="s">
        <v>146</v>
      </c>
      <c r="F665" s="146" t="s">
        <v>725</v>
      </c>
      <c r="I665" s="147"/>
      <c r="L665" s="32"/>
      <c r="M665" s="195"/>
      <c r="N665" s="151"/>
      <c r="O665" s="151"/>
      <c r="P665" s="151"/>
      <c r="Q665" s="151"/>
      <c r="R665" s="151"/>
      <c r="S665" s="151"/>
      <c r="T665" s="196"/>
      <c r="AT665" s="17" t="s">
        <v>146</v>
      </c>
      <c r="AU665" s="17" t="s">
        <v>87</v>
      </c>
    </row>
    <row r="666" spans="2:65" s="1" customFormat="1" ht="6.95" customHeight="1">
      <c r="B666" s="44"/>
      <c r="C666" s="45"/>
      <c r="D666" s="45"/>
      <c r="E666" s="45"/>
      <c r="F666" s="45"/>
      <c r="G666" s="45"/>
      <c r="H666" s="45"/>
      <c r="I666" s="45"/>
      <c r="J666" s="45"/>
      <c r="K666" s="45"/>
      <c r="L666" s="32"/>
    </row>
  </sheetData>
  <sheetProtection algorithmName="SHA-512" hashValue="XBnC80Y2CowrEZyp2Ixjx6gE4HeRHUeJVqQB53/jPfm8yFxoGg/lulevmL3FMVerFX4lvPLmv3zhiq7QgLZoAw==" saltValue="kzxncpEhc7oU2uKBRO9JkTWl4Mv1ZSSOfvXJHRui9YS453c4fAN6KyQmmUDBpl//OEs/J5tO23mSaVf32WWSog==" spinCount="100000" sheet="1" objects="1" scenarios="1" formatColumns="0" formatRows="0" autoFilter="0"/>
  <autoFilter ref="C131:K665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rowBreaks count="3" manualBreakCount="3">
    <brk id="323" min="2" max="10" man="1"/>
    <brk id="368" min="2" max="10" man="1"/>
    <brk id="386" min="2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M232"/>
  <sheetViews>
    <sheetView showGridLines="0" view="pageBreakPreview" topLeftCell="A209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103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5" t="str">
        <f>'Rekapitulace stavby'!K6</f>
        <v>MŠ Juárezova - dílčí rekonstrukce objektu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104</v>
      </c>
      <c r="L8" s="32"/>
    </row>
    <row r="9" spans="2:46" s="1" customFormat="1" ht="16.5" hidden="1" customHeight="1">
      <c r="B9" s="32"/>
      <c r="E9" s="197" t="s">
        <v>987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27. 3. 2026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19"/>
      <c r="G18" s="219"/>
      <c r="H18" s="219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24" t="s">
        <v>1</v>
      </c>
      <c r="F27" s="224"/>
      <c r="G27" s="224"/>
      <c r="H27" s="22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ROUND(J122,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ROUND((SUM(BE122:BE231)),  2)</f>
        <v>0</v>
      </c>
      <c r="I33" s="92">
        <v>0.21</v>
      </c>
      <c r="J33" s="91">
        <f>ROUND(((SUM(BE122:BE231))*I33),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ROUND((SUM(BF122:BF231)),  2)</f>
        <v>0</v>
      </c>
      <c r="I34" s="92">
        <v>0.12</v>
      </c>
      <c r="J34" s="91">
        <f>ROUND(((SUM(BF122:BF231))*I34),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ROUND((SUM(BG122:BG231)),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ROUND((SUM(BH122:BH231)),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ROUND((SUM(BI122:BI231)),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5" t="str">
        <f>E7</f>
        <v>MŠ Juárezova - dílčí rekonstrukce objektu</v>
      </c>
      <c r="F85" s="236"/>
      <c r="G85" s="236"/>
      <c r="H85" s="236"/>
      <c r="L85" s="32"/>
    </row>
    <row r="86" spans="2:47" s="1" customFormat="1" ht="12" customHeight="1">
      <c r="B86" s="32"/>
      <c r="C86" s="27" t="s">
        <v>104</v>
      </c>
      <c r="L86" s="32"/>
    </row>
    <row r="87" spans="2:47" s="1" customFormat="1" ht="16.5" customHeight="1">
      <c r="B87" s="32"/>
      <c r="E87" s="197" t="str">
        <f>E9</f>
        <v>04 - ZDRAVOTECHNIKA</v>
      </c>
      <c r="F87" s="237"/>
      <c r="G87" s="237"/>
      <c r="H87" s="237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Českomalínská 1037, Praha 6 - Bubeneč</v>
      </c>
      <c r="I89" s="27" t="s">
        <v>22</v>
      </c>
      <c r="J89" s="52" t="str">
        <f>IF(J12="","",J12)</f>
        <v>27. 3. 2026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MČ Praha 6</v>
      </c>
      <c r="I91" s="27" t="s">
        <v>30</v>
      </c>
      <c r="J91" s="30" t="str">
        <f>E21</f>
        <v>QUADRA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107</v>
      </c>
      <c r="D94" s="93"/>
      <c r="E94" s="93"/>
      <c r="F94" s="93"/>
      <c r="G94" s="93"/>
      <c r="H94" s="93"/>
      <c r="I94" s="93"/>
      <c r="J94" s="102" t="s">
        <v>108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109</v>
      </c>
      <c r="J96" s="66">
        <f>J122</f>
        <v>0</v>
      </c>
      <c r="L96" s="32"/>
      <c r="AU96" s="17" t="s">
        <v>110</v>
      </c>
    </row>
    <row r="97" spans="2:12" s="8" customFormat="1" ht="24.95" customHeight="1">
      <c r="B97" s="104"/>
      <c r="D97" s="105" t="s">
        <v>180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988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989</v>
      </c>
      <c r="E99" s="110"/>
      <c r="F99" s="110"/>
      <c r="G99" s="110"/>
      <c r="H99" s="110"/>
      <c r="I99" s="110"/>
      <c r="J99" s="111">
        <f>J136</f>
        <v>0</v>
      </c>
      <c r="L99" s="108"/>
    </row>
    <row r="100" spans="2:12" s="9" customFormat="1" ht="19.899999999999999" customHeight="1">
      <c r="B100" s="108"/>
      <c r="D100" s="109" t="s">
        <v>990</v>
      </c>
      <c r="E100" s="110"/>
      <c r="F100" s="110"/>
      <c r="G100" s="110"/>
      <c r="H100" s="110"/>
      <c r="I100" s="110"/>
      <c r="J100" s="111">
        <f>J148</f>
        <v>0</v>
      </c>
      <c r="L100" s="108"/>
    </row>
    <row r="101" spans="2:12" s="9" customFormat="1" ht="19.899999999999999" customHeight="1">
      <c r="B101" s="108"/>
      <c r="D101" s="109" t="s">
        <v>181</v>
      </c>
      <c r="E101" s="110"/>
      <c r="F101" s="110"/>
      <c r="G101" s="110"/>
      <c r="H101" s="110"/>
      <c r="I101" s="110"/>
      <c r="J101" s="111">
        <f>J196</f>
        <v>0</v>
      </c>
      <c r="L101" s="108"/>
    </row>
    <row r="102" spans="2:12" s="9" customFormat="1" ht="19.899999999999999" customHeight="1">
      <c r="B102" s="108"/>
      <c r="D102" s="109" t="s">
        <v>991</v>
      </c>
      <c r="E102" s="110"/>
      <c r="F102" s="110"/>
      <c r="G102" s="110"/>
      <c r="H102" s="110"/>
      <c r="I102" s="110"/>
      <c r="J102" s="111">
        <f>J228</f>
        <v>0</v>
      </c>
      <c r="L102" s="108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117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5" t="str">
        <f>E7</f>
        <v>MŠ Juárezova - dílčí rekonstrukce objektu</v>
      </c>
      <c r="F112" s="236"/>
      <c r="G112" s="236"/>
      <c r="H112" s="236"/>
      <c r="L112" s="32"/>
    </row>
    <row r="113" spans="2:65" s="1" customFormat="1" ht="12" customHeight="1">
      <c r="B113" s="32"/>
      <c r="C113" s="27" t="s">
        <v>104</v>
      </c>
      <c r="L113" s="32"/>
    </row>
    <row r="114" spans="2:65" s="1" customFormat="1" ht="16.5" customHeight="1">
      <c r="B114" s="32"/>
      <c r="E114" s="197" t="str">
        <f>E9</f>
        <v>04 - ZDRAVOTECHNIKA</v>
      </c>
      <c r="F114" s="237"/>
      <c r="G114" s="237"/>
      <c r="H114" s="237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Českomalínská 1037, Praha 6 - Bubeneč</v>
      </c>
      <c r="I116" s="27" t="s">
        <v>22</v>
      </c>
      <c r="J116" s="52" t="str">
        <f>IF(J12="","",J12)</f>
        <v>27. 3. 2026</v>
      </c>
      <c r="L116" s="32"/>
    </row>
    <row r="117" spans="2:65" s="1" customFormat="1" ht="6.95" customHeight="1">
      <c r="B117" s="32"/>
      <c r="L117" s="32"/>
    </row>
    <row r="118" spans="2:65" s="1" customFormat="1" ht="25.7" customHeight="1">
      <c r="B118" s="32"/>
      <c r="C118" s="27" t="s">
        <v>24</v>
      </c>
      <c r="F118" s="25" t="str">
        <f>E15</f>
        <v>MČ Praha 6</v>
      </c>
      <c r="I118" s="27" t="s">
        <v>30</v>
      </c>
      <c r="J118" s="30" t="str">
        <f>E21</f>
        <v>QUADRA PROJECT s.r.o.</v>
      </c>
      <c r="L118" s="32"/>
    </row>
    <row r="119" spans="2:65" s="1" customFormat="1" ht="15.2" customHeight="1">
      <c r="B119" s="32"/>
      <c r="C119" s="27" t="s">
        <v>28</v>
      </c>
      <c r="F119" s="25" t="str">
        <f>IF(E18="","",E18)</f>
        <v>Vyplň údaj</v>
      </c>
      <c r="I119" s="27" t="s">
        <v>33</v>
      </c>
      <c r="J119" s="30" t="str">
        <f>E24</f>
        <v>Vladimír Mrázek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118</v>
      </c>
      <c r="D121" s="114" t="s">
        <v>62</v>
      </c>
      <c r="E121" s="114" t="s">
        <v>58</v>
      </c>
      <c r="F121" s="114" t="s">
        <v>59</v>
      </c>
      <c r="G121" s="114" t="s">
        <v>119</v>
      </c>
      <c r="H121" s="114" t="s">
        <v>120</v>
      </c>
      <c r="I121" s="114" t="s">
        <v>121</v>
      </c>
      <c r="J121" s="114" t="s">
        <v>108</v>
      </c>
      <c r="K121" s="115" t="s">
        <v>122</v>
      </c>
      <c r="L121" s="112"/>
      <c r="M121" s="59" t="s">
        <v>1</v>
      </c>
      <c r="N121" s="60" t="s">
        <v>41</v>
      </c>
      <c r="O121" s="60" t="s">
        <v>123</v>
      </c>
      <c r="P121" s="60" t="s">
        <v>124</v>
      </c>
      <c r="Q121" s="60" t="s">
        <v>125</v>
      </c>
      <c r="R121" s="60" t="s">
        <v>126</v>
      </c>
      <c r="S121" s="60" t="s">
        <v>127</v>
      </c>
      <c r="T121" s="61" t="s">
        <v>128</v>
      </c>
    </row>
    <row r="122" spans="2:65" s="1" customFormat="1" ht="22.9" customHeight="1">
      <c r="B122" s="32"/>
      <c r="C122" s="64" t="s">
        <v>129</v>
      </c>
      <c r="J122" s="116">
        <f>BK122</f>
        <v>0</v>
      </c>
      <c r="L122" s="32"/>
      <c r="M122" s="62"/>
      <c r="N122" s="53"/>
      <c r="O122" s="53"/>
      <c r="P122" s="117">
        <f>P123</f>
        <v>0</v>
      </c>
      <c r="Q122" s="53"/>
      <c r="R122" s="117">
        <f>R123</f>
        <v>0.97942999999999991</v>
      </c>
      <c r="S122" s="53"/>
      <c r="T122" s="118">
        <f>T123</f>
        <v>0</v>
      </c>
      <c r="AT122" s="17" t="s">
        <v>76</v>
      </c>
      <c r="AU122" s="17" t="s">
        <v>110</v>
      </c>
      <c r="BK122" s="119">
        <f>BK123</f>
        <v>0</v>
      </c>
    </row>
    <row r="123" spans="2:65" s="11" customFormat="1" ht="25.9" customHeight="1">
      <c r="B123" s="120"/>
      <c r="D123" s="121" t="s">
        <v>76</v>
      </c>
      <c r="E123" s="122" t="s">
        <v>320</v>
      </c>
      <c r="F123" s="122" t="s">
        <v>321</v>
      </c>
      <c r="I123" s="123"/>
      <c r="J123" s="124">
        <f>BK123</f>
        <v>0</v>
      </c>
      <c r="L123" s="120"/>
      <c r="M123" s="125"/>
      <c r="P123" s="126">
        <f>P124+P136+P148+P196+P228</f>
        <v>0</v>
      </c>
      <c r="R123" s="126">
        <f>R124+R136+R148+R196+R228</f>
        <v>0.97942999999999991</v>
      </c>
      <c r="T123" s="127">
        <f>T124+T136+T148+T196+T228</f>
        <v>0</v>
      </c>
      <c r="AR123" s="121" t="s">
        <v>87</v>
      </c>
      <c r="AT123" s="128" t="s">
        <v>76</v>
      </c>
      <c r="AU123" s="128" t="s">
        <v>77</v>
      </c>
      <c r="AY123" s="121" t="s">
        <v>133</v>
      </c>
      <c r="BK123" s="129">
        <f>BK124+BK136+BK148+BK196+BK228</f>
        <v>0</v>
      </c>
    </row>
    <row r="124" spans="2:65" s="11" customFormat="1" ht="22.9" customHeight="1">
      <c r="B124" s="120"/>
      <c r="D124" s="121" t="s">
        <v>76</v>
      </c>
      <c r="E124" s="130" t="s">
        <v>992</v>
      </c>
      <c r="F124" s="130" t="s">
        <v>993</v>
      </c>
      <c r="I124" s="123"/>
      <c r="J124" s="131">
        <f>BK124</f>
        <v>0</v>
      </c>
      <c r="L124" s="120"/>
      <c r="M124" s="125"/>
      <c r="P124" s="126">
        <f>SUM(P125:P135)</f>
        <v>0</v>
      </c>
      <c r="R124" s="126">
        <f>SUM(R125:R135)</f>
        <v>0.13740000000000002</v>
      </c>
      <c r="T124" s="127">
        <f>SUM(T125:T135)</f>
        <v>0</v>
      </c>
      <c r="AR124" s="121" t="s">
        <v>87</v>
      </c>
      <c r="AT124" s="128" t="s">
        <v>76</v>
      </c>
      <c r="AU124" s="128" t="s">
        <v>85</v>
      </c>
      <c r="AY124" s="121" t="s">
        <v>133</v>
      </c>
      <c r="BK124" s="129">
        <f>SUM(BK125:BK135)</f>
        <v>0</v>
      </c>
    </row>
    <row r="125" spans="2:65" s="1" customFormat="1" ht="16.5" customHeight="1">
      <c r="B125" s="32"/>
      <c r="C125" s="132" t="s">
        <v>85</v>
      </c>
      <c r="D125" s="132" t="s">
        <v>136</v>
      </c>
      <c r="E125" s="133" t="s">
        <v>994</v>
      </c>
      <c r="F125" s="134" t="s">
        <v>995</v>
      </c>
      <c r="G125" s="135" t="s">
        <v>211</v>
      </c>
      <c r="H125" s="136">
        <v>179</v>
      </c>
      <c r="I125" s="137"/>
      <c r="J125" s="138">
        <f t="shared" ref="J125:J135" si="0">ROUND(I125*H125,2)</f>
        <v>0</v>
      </c>
      <c r="K125" s="134" t="s">
        <v>198</v>
      </c>
      <c r="L125" s="32"/>
      <c r="M125" s="139" t="s">
        <v>1</v>
      </c>
      <c r="N125" s="140" t="s">
        <v>42</v>
      </c>
      <c r="P125" s="141">
        <f t="shared" ref="P125:P135" si="1">O125*H125</f>
        <v>0</v>
      </c>
      <c r="Q125" s="141">
        <v>6.0000000000000002E-5</v>
      </c>
      <c r="R125" s="141">
        <f t="shared" ref="R125:R135" si="2">Q125*H125</f>
        <v>1.074E-2</v>
      </c>
      <c r="S125" s="141">
        <v>0</v>
      </c>
      <c r="T125" s="142">
        <f t="shared" ref="T125:T135" si="3">S125*H125</f>
        <v>0</v>
      </c>
      <c r="AR125" s="143" t="s">
        <v>278</v>
      </c>
      <c r="AT125" s="143" t="s">
        <v>136</v>
      </c>
      <c r="AU125" s="143" t="s">
        <v>87</v>
      </c>
      <c r="AY125" s="17" t="s">
        <v>133</v>
      </c>
      <c r="BE125" s="144">
        <f t="shared" ref="BE125:BE135" si="4">IF(N125="základní",J125,0)</f>
        <v>0</v>
      </c>
      <c r="BF125" s="144">
        <f t="shared" ref="BF125:BF135" si="5">IF(N125="snížená",J125,0)</f>
        <v>0</v>
      </c>
      <c r="BG125" s="144">
        <f t="shared" ref="BG125:BG135" si="6">IF(N125="zákl. přenesená",J125,0)</f>
        <v>0</v>
      </c>
      <c r="BH125" s="144">
        <f t="shared" ref="BH125:BH135" si="7">IF(N125="sníž. přenesená",J125,0)</f>
        <v>0</v>
      </c>
      <c r="BI125" s="144">
        <f t="shared" ref="BI125:BI135" si="8">IF(N125="nulová",J125,0)</f>
        <v>0</v>
      </c>
      <c r="BJ125" s="17" t="s">
        <v>85</v>
      </c>
      <c r="BK125" s="144">
        <f t="shared" ref="BK125:BK135" si="9">ROUND(I125*H125,2)</f>
        <v>0</v>
      </c>
      <c r="BL125" s="17" t="s">
        <v>278</v>
      </c>
      <c r="BM125" s="143" t="s">
        <v>996</v>
      </c>
    </row>
    <row r="126" spans="2:65" s="1" customFormat="1" ht="16.5" customHeight="1">
      <c r="B126" s="32"/>
      <c r="C126" s="185" t="s">
        <v>87</v>
      </c>
      <c r="D126" s="185" t="s">
        <v>614</v>
      </c>
      <c r="E126" s="186" t="s">
        <v>997</v>
      </c>
      <c r="F126" s="187" t="s">
        <v>998</v>
      </c>
      <c r="G126" s="188" t="s">
        <v>211</v>
      </c>
      <c r="H126" s="189">
        <v>83</v>
      </c>
      <c r="I126" s="190"/>
      <c r="J126" s="191">
        <f t="shared" si="0"/>
        <v>0</v>
      </c>
      <c r="K126" s="187" t="s">
        <v>198</v>
      </c>
      <c r="L126" s="192"/>
      <c r="M126" s="193" t="s">
        <v>1</v>
      </c>
      <c r="N126" s="194" t="s">
        <v>42</v>
      </c>
      <c r="P126" s="141">
        <f t="shared" si="1"/>
        <v>0</v>
      </c>
      <c r="Q126" s="141">
        <v>2.0000000000000002E-5</v>
      </c>
      <c r="R126" s="141">
        <f t="shared" si="2"/>
        <v>1.6600000000000002E-3</v>
      </c>
      <c r="S126" s="141">
        <v>0</v>
      </c>
      <c r="T126" s="142">
        <f t="shared" si="3"/>
        <v>0</v>
      </c>
      <c r="AR126" s="143" t="s">
        <v>366</v>
      </c>
      <c r="AT126" s="143" t="s">
        <v>614</v>
      </c>
      <c r="AU126" s="143" t="s">
        <v>87</v>
      </c>
      <c r="AY126" s="17" t="s">
        <v>133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7" t="s">
        <v>85</v>
      </c>
      <c r="BK126" s="144">
        <f t="shared" si="9"/>
        <v>0</v>
      </c>
      <c r="BL126" s="17" t="s">
        <v>278</v>
      </c>
      <c r="BM126" s="143" t="s">
        <v>999</v>
      </c>
    </row>
    <row r="127" spans="2:65" s="1" customFormat="1" ht="16.5" customHeight="1">
      <c r="B127" s="32"/>
      <c r="C127" s="185" t="s">
        <v>148</v>
      </c>
      <c r="D127" s="185" t="s">
        <v>614</v>
      </c>
      <c r="E127" s="186" t="s">
        <v>1000</v>
      </c>
      <c r="F127" s="187" t="s">
        <v>1001</v>
      </c>
      <c r="G127" s="188" t="s">
        <v>211</v>
      </c>
      <c r="H127" s="189">
        <v>50</v>
      </c>
      <c r="I127" s="190"/>
      <c r="J127" s="191">
        <f t="shared" si="0"/>
        <v>0</v>
      </c>
      <c r="K127" s="187" t="s">
        <v>198</v>
      </c>
      <c r="L127" s="192"/>
      <c r="M127" s="193" t="s">
        <v>1</v>
      </c>
      <c r="N127" s="194" t="s">
        <v>42</v>
      </c>
      <c r="P127" s="141">
        <f t="shared" si="1"/>
        <v>0</v>
      </c>
      <c r="Q127" s="141">
        <v>3.5E-4</v>
      </c>
      <c r="R127" s="141">
        <f t="shared" si="2"/>
        <v>1.7499999999999998E-2</v>
      </c>
      <c r="S127" s="141">
        <v>0</v>
      </c>
      <c r="T127" s="142">
        <f t="shared" si="3"/>
        <v>0</v>
      </c>
      <c r="AR127" s="143" t="s">
        <v>366</v>
      </c>
      <c r="AT127" s="143" t="s">
        <v>614</v>
      </c>
      <c r="AU127" s="143" t="s">
        <v>87</v>
      </c>
      <c r="AY127" s="17" t="s">
        <v>133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7" t="s">
        <v>85</v>
      </c>
      <c r="BK127" s="144">
        <f t="shared" si="9"/>
        <v>0</v>
      </c>
      <c r="BL127" s="17" t="s">
        <v>278</v>
      </c>
      <c r="BM127" s="143" t="s">
        <v>1002</v>
      </c>
    </row>
    <row r="128" spans="2:65" s="1" customFormat="1" ht="16.5" customHeight="1">
      <c r="B128" s="32"/>
      <c r="C128" s="185" t="s">
        <v>152</v>
      </c>
      <c r="D128" s="185" t="s">
        <v>614</v>
      </c>
      <c r="E128" s="186" t="s">
        <v>1003</v>
      </c>
      <c r="F128" s="187" t="s">
        <v>1004</v>
      </c>
      <c r="G128" s="188" t="s">
        <v>211</v>
      </c>
      <c r="H128" s="189">
        <v>15</v>
      </c>
      <c r="I128" s="190"/>
      <c r="J128" s="191">
        <f t="shared" si="0"/>
        <v>0</v>
      </c>
      <c r="K128" s="187" t="s">
        <v>198</v>
      </c>
      <c r="L128" s="192"/>
      <c r="M128" s="193" t="s">
        <v>1</v>
      </c>
      <c r="N128" s="194" t="s">
        <v>42</v>
      </c>
      <c r="P128" s="141">
        <f t="shared" si="1"/>
        <v>0</v>
      </c>
      <c r="Q128" s="141">
        <v>3.0000000000000001E-5</v>
      </c>
      <c r="R128" s="141">
        <f t="shared" si="2"/>
        <v>4.4999999999999999E-4</v>
      </c>
      <c r="S128" s="141">
        <v>0</v>
      </c>
      <c r="T128" s="142">
        <f t="shared" si="3"/>
        <v>0</v>
      </c>
      <c r="AR128" s="143" t="s">
        <v>366</v>
      </c>
      <c r="AT128" s="143" t="s">
        <v>614</v>
      </c>
      <c r="AU128" s="143" t="s">
        <v>87</v>
      </c>
      <c r="AY128" s="17" t="s">
        <v>133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7" t="s">
        <v>85</v>
      </c>
      <c r="BK128" s="144">
        <f t="shared" si="9"/>
        <v>0</v>
      </c>
      <c r="BL128" s="17" t="s">
        <v>278</v>
      </c>
      <c r="BM128" s="143" t="s">
        <v>1005</v>
      </c>
    </row>
    <row r="129" spans="2:65" s="1" customFormat="1" ht="16.5" customHeight="1">
      <c r="B129" s="32"/>
      <c r="C129" s="185" t="s">
        <v>132</v>
      </c>
      <c r="D129" s="185" t="s">
        <v>614</v>
      </c>
      <c r="E129" s="186" t="s">
        <v>1006</v>
      </c>
      <c r="F129" s="187" t="s">
        <v>1007</v>
      </c>
      <c r="G129" s="188" t="s">
        <v>211</v>
      </c>
      <c r="H129" s="189">
        <v>31</v>
      </c>
      <c r="I129" s="190"/>
      <c r="J129" s="191">
        <f t="shared" si="0"/>
        <v>0</v>
      </c>
      <c r="K129" s="187" t="s">
        <v>198</v>
      </c>
      <c r="L129" s="192"/>
      <c r="M129" s="193" t="s">
        <v>1</v>
      </c>
      <c r="N129" s="194" t="s">
        <v>42</v>
      </c>
      <c r="P129" s="141">
        <f t="shared" si="1"/>
        <v>0</v>
      </c>
      <c r="Q129" s="141">
        <v>5.0000000000000002E-5</v>
      </c>
      <c r="R129" s="141">
        <f t="shared" si="2"/>
        <v>1.5500000000000002E-3</v>
      </c>
      <c r="S129" s="141">
        <v>0</v>
      </c>
      <c r="T129" s="142">
        <f t="shared" si="3"/>
        <v>0</v>
      </c>
      <c r="AR129" s="143" t="s">
        <v>366</v>
      </c>
      <c r="AT129" s="143" t="s">
        <v>614</v>
      </c>
      <c r="AU129" s="143" t="s">
        <v>87</v>
      </c>
      <c r="AY129" s="17" t="s">
        <v>133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7" t="s">
        <v>85</v>
      </c>
      <c r="BK129" s="144">
        <f t="shared" si="9"/>
        <v>0</v>
      </c>
      <c r="BL129" s="17" t="s">
        <v>278</v>
      </c>
      <c r="BM129" s="143" t="s">
        <v>1008</v>
      </c>
    </row>
    <row r="130" spans="2:65" s="1" customFormat="1" ht="21.75" customHeight="1">
      <c r="B130" s="32"/>
      <c r="C130" s="132" t="s">
        <v>162</v>
      </c>
      <c r="D130" s="132" t="s">
        <v>136</v>
      </c>
      <c r="E130" s="133" t="s">
        <v>1009</v>
      </c>
      <c r="F130" s="134" t="s">
        <v>1010</v>
      </c>
      <c r="G130" s="135" t="s">
        <v>211</v>
      </c>
      <c r="H130" s="136">
        <v>209</v>
      </c>
      <c r="I130" s="137"/>
      <c r="J130" s="138">
        <f t="shared" si="0"/>
        <v>0</v>
      </c>
      <c r="K130" s="134" t="s">
        <v>198</v>
      </c>
      <c r="L130" s="32"/>
      <c r="M130" s="139" t="s">
        <v>1</v>
      </c>
      <c r="N130" s="140" t="s">
        <v>42</v>
      </c>
      <c r="P130" s="141">
        <f t="shared" si="1"/>
        <v>0</v>
      </c>
      <c r="Q130" s="141">
        <v>1.9000000000000001E-4</v>
      </c>
      <c r="R130" s="141">
        <f t="shared" si="2"/>
        <v>3.9710000000000002E-2</v>
      </c>
      <c r="S130" s="141">
        <v>0</v>
      </c>
      <c r="T130" s="142">
        <f t="shared" si="3"/>
        <v>0</v>
      </c>
      <c r="AR130" s="143" t="s">
        <v>278</v>
      </c>
      <c r="AT130" s="143" t="s">
        <v>136</v>
      </c>
      <c r="AU130" s="143" t="s">
        <v>87</v>
      </c>
      <c r="AY130" s="17" t="s">
        <v>133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7" t="s">
        <v>85</v>
      </c>
      <c r="BK130" s="144">
        <f t="shared" si="9"/>
        <v>0</v>
      </c>
      <c r="BL130" s="17" t="s">
        <v>278</v>
      </c>
      <c r="BM130" s="143" t="s">
        <v>1011</v>
      </c>
    </row>
    <row r="131" spans="2:65" s="1" customFormat="1" ht="16.5" customHeight="1">
      <c r="B131" s="32"/>
      <c r="C131" s="185" t="s">
        <v>168</v>
      </c>
      <c r="D131" s="185" t="s">
        <v>614</v>
      </c>
      <c r="E131" s="186" t="s">
        <v>1012</v>
      </c>
      <c r="F131" s="187" t="s">
        <v>1013</v>
      </c>
      <c r="G131" s="188" t="s">
        <v>211</v>
      </c>
      <c r="H131" s="189">
        <v>48</v>
      </c>
      <c r="I131" s="190"/>
      <c r="J131" s="191">
        <f t="shared" si="0"/>
        <v>0</v>
      </c>
      <c r="K131" s="187" t="s">
        <v>198</v>
      </c>
      <c r="L131" s="192"/>
      <c r="M131" s="193" t="s">
        <v>1</v>
      </c>
      <c r="N131" s="194" t="s">
        <v>42</v>
      </c>
      <c r="P131" s="141">
        <f t="shared" si="1"/>
        <v>0</v>
      </c>
      <c r="Q131" s="141">
        <v>2.7E-4</v>
      </c>
      <c r="R131" s="141">
        <f t="shared" si="2"/>
        <v>1.2959999999999999E-2</v>
      </c>
      <c r="S131" s="141">
        <v>0</v>
      </c>
      <c r="T131" s="142">
        <f t="shared" si="3"/>
        <v>0</v>
      </c>
      <c r="AR131" s="143" t="s">
        <v>366</v>
      </c>
      <c r="AT131" s="143" t="s">
        <v>614</v>
      </c>
      <c r="AU131" s="143" t="s">
        <v>87</v>
      </c>
      <c r="AY131" s="17" t="s">
        <v>133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7" t="s">
        <v>85</v>
      </c>
      <c r="BK131" s="144">
        <f t="shared" si="9"/>
        <v>0</v>
      </c>
      <c r="BL131" s="17" t="s">
        <v>278</v>
      </c>
      <c r="BM131" s="143" t="s">
        <v>1014</v>
      </c>
    </row>
    <row r="132" spans="2:65" s="1" customFormat="1" ht="16.5" customHeight="1">
      <c r="B132" s="32"/>
      <c r="C132" s="185" t="s">
        <v>172</v>
      </c>
      <c r="D132" s="185" t="s">
        <v>614</v>
      </c>
      <c r="E132" s="186" t="s">
        <v>1015</v>
      </c>
      <c r="F132" s="187" t="s">
        <v>1016</v>
      </c>
      <c r="G132" s="188" t="s">
        <v>211</v>
      </c>
      <c r="H132" s="189">
        <v>63</v>
      </c>
      <c r="I132" s="190"/>
      <c r="J132" s="191">
        <f t="shared" si="0"/>
        <v>0</v>
      </c>
      <c r="K132" s="187" t="s">
        <v>198</v>
      </c>
      <c r="L132" s="192"/>
      <c r="M132" s="193" t="s">
        <v>1</v>
      </c>
      <c r="N132" s="194" t="s">
        <v>42</v>
      </c>
      <c r="P132" s="141">
        <f t="shared" si="1"/>
        <v>0</v>
      </c>
      <c r="Q132" s="141">
        <v>2.9E-4</v>
      </c>
      <c r="R132" s="141">
        <f t="shared" si="2"/>
        <v>1.8270000000000002E-2</v>
      </c>
      <c r="S132" s="141">
        <v>0</v>
      </c>
      <c r="T132" s="142">
        <f t="shared" si="3"/>
        <v>0</v>
      </c>
      <c r="AR132" s="143" t="s">
        <v>366</v>
      </c>
      <c r="AT132" s="143" t="s">
        <v>614</v>
      </c>
      <c r="AU132" s="143" t="s">
        <v>87</v>
      </c>
      <c r="AY132" s="17" t="s">
        <v>133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7" t="s">
        <v>85</v>
      </c>
      <c r="BK132" s="144">
        <f t="shared" si="9"/>
        <v>0</v>
      </c>
      <c r="BL132" s="17" t="s">
        <v>278</v>
      </c>
      <c r="BM132" s="143" t="s">
        <v>1017</v>
      </c>
    </row>
    <row r="133" spans="2:65" s="1" customFormat="1" ht="16.5" customHeight="1">
      <c r="B133" s="32"/>
      <c r="C133" s="185" t="s">
        <v>187</v>
      </c>
      <c r="D133" s="185" t="s">
        <v>614</v>
      </c>
      <c r="E133" s="186" t="s">
        <v>1018</v>
      </c>
      <c r="F133" s="187" t="s">
        <v>1019</v>
      </c>
      <c r="G133" s="188" t="s">
        <v>211</v>
      </c>
      <c r="H133" s="189">
        <v>34</v>
      </c>
      <c r="I133" s="190"/>
      <c r="J133" s="191">
        <f t="shared" si="0"/>
        <v>0</v>
      </c>
      <c r="K133" s="187" t="s">
        <v>198</v>
      </c>
      <c r="L133" s="192"/>
      <c r="M133" s="193" t="s">
        <v>1</v>
      </c>
      <c r="N133" s="194" t="s">
        <v>42</v>
      </c>
      <c r="P133" s="141">
        <f t="shared" si="1"/>
        <v>0</v>
      </c>
      <c r="Q133" s="141">
        <v>3.2000000000000003E-4</v>
      </c>
      <c r="R133" s="141">
        <f t="shared" si="2"/>
        <v>1.0880000000000001E-2</v>
      </c>
      <c r="S133" s="141">
        <v>0</v>
      </c>
      <c r="T133" s="142">
        <f t="shared" si="3"/>
        <v>0</v>
      </c>
      <c r="AR133" s="143" t="s">
        <v>366</v>
      </c>
      <c r="AT133" s="143" t="s">
        <v>614</v>
      </c>
      <c r="AU133" s="143" t="s">
        <v>87</v>
      </c>
      <c r="AY133" s="17" t="s">
        <v>133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7" t="s">
        <v>85</v>
      </c>
      <c r="BK133" s="144">
        <f t="shared" si="9"/>
        <v>0</v>
      </c>
      <c r="BL133" s="17" t="s">
        <v>278</v>
      </c>
      <c r="BM133" s="143" t="s">
        <v>1020</v>
      </c>
    </row>
    <row r="134" spans="2:65" s="1" customFormat="1" ht="16.5" customHeight="1">
      <c r="B134" s="32"/>
      <c r="C134" s="185" t="s">
        <v>250</v>
      </c>
      <c r="D134" s="185" t="s">
        <v>614</v>
      </c>
      <c r="E134" s="186" t="s">
        <v>1021</v>
      </c>
      <c r="F134" s="187" t="s">
        <v>1022</v>
      </c>
      <c r="G134" s="188" t="s">
        <v>211</v>
      </c>
      <c r="H134" s="189">
        <v>64</v>
      </c>
      <c r="I134" s="190"/>
      <c r="J134" s="191">
        <f t="shared" si="0"/>
        <v>0</v>
      </c>
      <c r="K134" s="187" t="s">
        <v>198</v>
      </c>
      <c r="L134" s="192"/>
      <c r="M134" s="193" t="s">
        <v>1</v>
      </c>
      <c r="N134" s="194" t="s">
        <v>42</v>
      </c>
      <c r="P134" s="141">
        <f t="shared" si="1"/>
        <v>0</v>
      </c>
      <c r="Q134" s="141">
        <v>3.6999999999999999E-4</v>
      </c>
      <c r="R134" s="141">
        <f t="shared" si="2"/>
        <v>2.368E-2</v>
      </c>
      <c r="S134" s="141">
        <v>0</v>
      </c>
      <c r="T134" s="142">
        <f t="shared" si="3"/>
        <v>0</v>
      </c>
      <c r="AR134" s="143" t="s">
        <v>366</v>
      </c>
      <c r="AT134" s="143" t="s">
        <v>614</v>
      </c>
      <c r="AU134" s="143" t="s">
        <v>87</v>
      </c>
      <c r="AY134" s="17" t="s">
        <v>133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7" t="s">
        <v>85</v>
      </c>
      <c r="BK134" s="144">
        <f t="shared" si="9"/>
        <v>0</v>
      </c>
      <c r="BL134" s="17" t="s">
        <v>278</v>
      </c>
      <c r="BM134" s="143" t="s">
        <v>1023</v>
      </c>
    </row>
    <row r="135" spans="2:65" s="1" customFormat="1" ht="16.5" customHeight="1">
      <c r="B135" s="32"/>
      <c r="C135" s="132" t="s">
        <v>254</v>
      </c>
      <c r="D135" s="132" t="s">
        <v>136</v>
      </c>
      <c r="E135" s="133" t="s">
        <v>1024</v>
      </c>
      <c r="F135" s="134" t="s">
        <v>1025</v>
      </c>
      <c r="G135" s="135" t="s">
        <v>567</v>
      </c>
      <c r="H135" s="184"/>
      <c r="I135" s="137"/>
      <c r="J135" s="138">
        <f t="shared" si="0"/>
        <v>0</v>
      </c>
      <c r="K135" s="134" t="s">
        <v>198</v>
      </c>
      <c r="L135" s="32"/>
      <c r="M135" s="139" t="s">
        <v>1</v>
      </c>
      <c r="N135" s="140" t="s">
        <v>42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278</v>
      </c>
      <c r="AT135" s="143" t="s">
        <v>136</v>
      </c>
      <c r="AU135" s="143" t="s">
        <v>87</v>
      </c>
      <c r="AY135" s="17" t="s">
        <v>133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7" t="s">
        <v>85</v>
      </c>
      <c r="BK135" s="144">
        <f t="shared" si="9"/>
        <v>0</v>
      </c>
      <c r="BL135" s="17" t="s">
        <v>278</v>
      </c>
      <c r="BM135" s="143" t="s">
        <v>1026</v>
      </c>
    </row>
    <row r="136" spans="2:65" s="11" customFormat="1" ht="22.9" customHeight="1">
      <c r="B136" s="120"/>
      <c r="D136" s="121" t="s">
        <v>76</v>
      </c>
      <c r="E136" s="130" t="s">
        <v>1027</v>
      </c>
      <c r="F136" s="130" t="s">
        <v>1028</v>
      </c>
      <c r="I136" s="123"/>
      <c r="J136" s="131">
        <f>BK136</f>
        <v>0</v>
      </c>
      <c r="L136" s="120"/>
      <c r="M136" s="125"/>
      <c r="P136" s="126">
        <f>SUM(P137:P147)</f>
        <v>0</v>
      </c>
      <c r="R136" s="126">
        <f>SUM(R137:R147)</f>
        <v>0.27892</v>
      </c>
      <c r="T136" s="127">
        <f>SUM(T137:T147)</f>
        <v>0</v>
      </c>
      <c r="AR136" s="121" t="s">
        <v>87</v>
      </c>
      <c r="AT136" s="128" t="s">
        <v>76</v>
      </c>
      <c r="AU136" s="128" t="s">
        <v>85</v>
      </c>
      <c r="AY136" s="121" t="s">
        <v>133</v>
      </c>
      <c r="BK136" s="129">
        <f>SUM(BK137:BK147)</f>
        <v>0</v>
      </c>
    </row>
    <row r="137" spans="2:65" s="1" customFormat="1" ht="16.5" customHeight="1">
      <c r="B137" s="32"/>
      <c r="C137" s="132" t="s">
        <v>8</v>
      </c>
      <c r="D137" s="132" t="s">
        <v>136</v>
      </c>
      <c r="E137" s="133" t="s">
        <v>1029</v>
      </c>
      <c r="F137" s="134" t="s">
        <v>1030</v>
      </c>
      <c r="G137" s="135" t="s">
        <v>211</v>
      </c>
      <c r="H137" s="136">
        <v>14</v>
      </c>
      <c r="I137" s="137"/>
      <c r="J137" s="138">
        <f t="shared" ref="J137:J147" si="10">ROUND(I137*H137,2)</f>
        <v>0</v>
      </c>
      <c r="K137" s="134" t="s">
        <v>198</v>
      </c>
      <c r="L137" s="32"/>
      <c r="M137" s="139" t="s">
        <v>1</v>
      </c>
      <c r="N137" s="140" t="s">
        <v>42</v>
      </c>
      <c r="P137" s="141">
        <f t="shared" ref="P137:P147" si="11">O137*H137</f>
        <v>0</v>
      </c>
      <c r="Q137" s="141">
        <v>4.6000000000000001E-4</v>
      </c>
      <c r="R137" s="141">
        <f t="shared" ref="R137:R147" si="12">Q137*H137</f>
        <v>6.4400000000000004E-3</v>
      </c>
      <c r="S137" s="141">
        <v>0</v>
      </c>
      <c r="T137" s="142">
        <f t="shared" ref="T137:T147" si="13">S137*H137</f>
        <v>0</v>
      </c>
      <c r="AR137" s="143" t="s">
        <v>278</v>
      </c>
      <c r="AT137" s="143" t="s">
        <v>136</v>
      </c>
      <c r="AU137" s="143" t="s">
        <v>87</v>
      </c>
      <c r="AY137" s="17" t="s">
        <v>133</v>
      </c>
      <c r="BE137" s="144">
        <f t="shared" ref="BE137:BE147" si="14">IF(N137="základní",J137,0)</f>
        <v>0</v>
      </c>
      <c r="BF137" s="144">
        <f t="shared" ref="BF137:BF147" si="15">IF(N137="snížená",J137,0)</f>
        <v>0</v>
      </c>
      <c r="BG137" s="144">
        <f t="shared" ref="BG137:BG147" si="16">IF(N137="zákl. přenesená",J137,0)</f>
        <v>0</v>
      </c>
      <c r="BH137" s="144">
        <f t="shared" ref="BH137:BH147" si="17">IF(N137="sníž. přenesená",J137,0)</f>
        <v>0</v>
      </c>
      <c r="BI137" s="144">
        <f t="shared" ref="BI137:BI147" si="18">IF(N137="nulová",J137,0)</f>
        <v>0</v>
      </c>
      <c r="BJ137" s="17" t="s">
        <v>85</v>
      </c>
      <c r="BK137" s="144">
        <f t="shared" ref="BK137:BK147" si="19">ROUND(I137*H137,2)</f>
        <v>0</v>
      </c>
      <c r="BL137" s="17" t="s">
        <v>278</v>
      </c>
      <c r="BM137" s="143" t="s">
        <v>1031</v>
      </c>
    </row>
    <row r="138" spans="2:65" s="1" customFormat="1" ht="16.5" customHeight="1">
      <c r="B138" s="32"/>
      <c r="C138" s="132" t="s">
        <v>266</v>
      </c>
      <c r="D138" s="132" t="s">
        <v>136</v>
      </c>
      <c r="E138" s="133" t="s">
        <v>1032</v>
      </c>
      <c r="F138" s="134" t="s">
        <v>1033</v>
      </c>
      <c r="G138" s="135" t="s">
        <v>211</v>
      </c>
      <c r="H138" s="136">
        <v>29</v>
      </c>
      <c r="I138" s="137"/>
      <c r="J138" s="138">
        <f t="shared" si="10"/>
        <v>0</v>
      </c>
      <c r="K138" s="134" t="s">
        <v>198</v>
      </c>
      <c r="L138" s="32"/>
      <c r="M138" s="139" t="s">
        <v>1</v>
      </c>
      <c r="N138" s="140" t="s">
        <v>42</v>
      </c>
      <c r="P138" s="141">
        <f t="shared" si="11"/>
        <v>0</v>
      </c>
      <c r="Q138" s="141">
        <v>5.5999999999999995E-4</v>
      </c>
      <c r="R138" s="141">
        <f t="shared" si="12"/>
        <v>1.6239999999999997E-2</v>
      </c>
      <c r="S138" s="141">
        <v>0</v>
      </c>
      <c r="T138" s="142">
        <f t="shared" si="13"/>
        <v>0</v>
      </c>
      <c r="AR138" s="143" t="s">
        <v>278</v>
      </c>
      <c r="AT138" s="143" t="s">
        <v>136</v>
      </c>
      <c r="AU138" s="143" t="s">
        <v>87</v>
      </c>
      <c r="AY138" s="17" t="s">
        <v>133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7" t="s">
        <v>85</v>
      </c>
      <c r="BK138" s="144">
        <f t="shared" si="19"/>
        <v>0</v>
      </c>
      <c r="BL138" s="17" t="s">
        <v>278</v>
      </c>
      <c r="BM138" s="143" t="s">
        <v>1034</v>
      </c>
    </row>
    <row r="139" spans="2:65" s="1" customFormat="1" ht="16.5" customHeight="1">
      <c r="B139" s="32"/>
      <c r="C139" s="132" t="s">
        <v>270</v>
      </c>
      <c r="D139" s="132" t="s">
        <v>136</v>
      </c>
      <c r="E139" s="133" t="s">
        <v>1035</v>
      </c>
      <c r="F139" s="134" t="s">
        <v>1036</v>
      </c>
      <c r="G139" s="135" t="s">
        <v>211</v>
      </c>
      <c r="H139" s="136">
        <v>24</v>
      </c>
      <c r="I139" s="137"/>
      <c r="J139" s="138">
        <f t="shared" si="10"/>
        <v>0</v>
      </c>
      <c r="K139" s="134" t="s">
        <v>198</v>
      </c>
      <c r="L139" s="32"/>
      <c r="M139" s="139" t="s">
        <v>1</v>
      </c>
      <c r="N139" s="140" t="s">
        <v>42</v>
      </c>
      <c r="P139" s="141">
        <f t="shared" si="11"/>
        <v>0</v>
      </c>
      <c r="Q139" s="141">
        <v>9.3999999999999997E-4</v>
      </c>
      <c r="R139" s="141">
        <f t="shared" si="12"/>
        <v>2.256E-2</v>
      </c>
      <c r="S139" s="141">
        <v>0</v>
      </c>
      <c r="T139" s="142">
        <f t="shared" si="13"/>
        <v>0</v>
      </c>
      <c r="AR139" s="143" t="s">
        <v>278</v>
      </c>
      <c r="AT139" s="143" t="s">
        <v>136</v>
      </c>
      <c r="AU139" s="143" t="s">
        <v>87</v>
      </c>
      <c r="AY139" s="17" t="s">
        <v>133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7" t="s">
        <v>85</v>
      </c>
      <c r="BK139" s="144">
        <f t="shared" si="19"/>
        <v>0</v>
      </c>
      <c r="BL139" s="17" t="s">
        <v>278</v>
      </c>
      <c r="BM139" s="143" t="s">
        <v>1037</v>
      </c>
    </row>
    <row r="140" spans="2:65" s="1" customFormat="1" ht="16.5" customHeight="1">
      <c r="B140" s="32"/>
      <c r="C140" s="132" t="s">
        <v>274</v>
      </c>
      <c r="D140" s="132" t="s">
        <v>136</v>
      </c>
      <c r="E140" s="133" t="s">
        <v>1038</v>
      </c>
      <c r="F140" s="134" t="s">
        <v>1039</v>
      </c>
      <c r="G140" s="135" t="s">
        <v>211</v>
      </c>
      <c r="H140" s="136">
        <v>58</v>
      </c>
      <c r="I140" s="137"/>
      <c r="J140" s="138">
        <f t="shared" si="10"/>
        <v>0</v>
      </c>
      <c r="K140" s="134" t="s">
        <v>198</v>
      </c>
      <c r="L140" s="32"/>
      <c r="M140" s="139" t="s">
        <v>1</v>
      </c>
      <c r="N140" s="140" t="s">
        <v>42</v>
      </c>
      <c r="P140" s="141">
        <f t="shared" si="11"/>
        <v>0</v>
      </c>
      <c r="Q140" s="141">
        <v>1.8400000000000001E-3</v>
      </c>
      <c r="R140" s="141">
        <f t="shared" si="12"/>
        <v>0.10672000000000001</v>
      </c>
      <c r="S140" s="141">
        <v>0</v>
      </c>
      <c r="T140" s="142">
        <f t="shared" si="13"/>
        <v>0</v>
      </c>
      <c r="AR140" s="143" t="s">
        <v>278</v>
      </c>
      <c r="AT140" s="143" t="s">
        <v>136</v>
      </c>
      <c r="AU140" s="143" t="s">
        <v>87</v>
      </c>
      <c r="AY140" s="17" t="s">
        <v>133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7" t="s">
        <v>85</v>
      </c>
      <c r="BK140" s="144">
        <f t="shared" si="19"/>
        <v>0</v>
      </c>
      <c r="BL140" s="17" t="s">
        <v>278</v>
      </c>
      <c r="BM140" s="143" t="s">
        <v>1040</v>
      </c>
    </row>
    <row r="141" spans="2:65" s="1" customFormat="1" ht="16.5" customHeight="1">
      <c r="B141" s="32"/>
      <c r="C141" s="132" t="s">
        <v>278</v>
      </c>
      <c r="D141" s="132" t="s">
        <v>136</v>
      </c>
      <c r="E141" s="133" t="s">
        <v>1041</v>
      </c>
      <c r="F141" s="134" t="s">
        <v>1042</v>
      </c>
      <c r="G141" s="135" t="s">
        <v>257</v>
      </c>
      <c r="H141" s="136">
        <v>3</v>
      </c>
      <c r="I141" s="137"/>
      <c r="J141" s="138">
        <f t="shared" si="10"/>
        <v>0</v>
      </c>
      <c r="K141" s="134" t="s">
        <v>1</v>
      </c>
      <c r="L141" s="32"/>
      <c r="M141" s="139" t="s">
        <v>1</v>
      </c>
      <c r="N141" s="140" t="s">
        <v>42</v>
      </c>
      <c r="P141" s="141">
        <f t="shared" si="11"/>
        <v>0</v>
      </c>
      <c r="Q141" s="141">
        <v>1.8400000000000001E-3</v>
      </c>
      <c r="R141" s="141">
        <f t="shared" si="12"/>
        <v>5.5200000000000006E-3</v>
      </c>
      <c r="S141" s="141">
        <v>0</v>
      </c>
      <c r="T141" s="142">
        <f t="shared" si="13"/>
        <v>0</v>
      </c>
      <c r="AR141" s="143" t="s">
        <v>278</v>
      </c>
      <c r="AT141" s="143" t="s">
        <v>136</v>
      </c>
      <c r="AU141" s="143" t="s">
        <v>87</v>
      </c>
      <c r="AY141" s="17" t="s">
        <v>133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7" t="s">
        <v>85</v>
      </c>
      <c r="BK141" s="144">
        <f t="shared" si="19"/>
        <v>0</v>
      </c>
      <c r="BL141" s="17" t="s">
        <v>278</v>
      </c>
      <c r="BM141" s="143" t="s">
        <v>1043</v>
      </c>
    </row>
    <row r="142" spans="2:65" s="1" customFormat="1" ht="16.5" customHeight="1">
      <c r="B142" s="32"/>
      <c r="C142" s="132" t="s">
        <v>282</v>
      </c>
      <c r="D142" s="132" t="s">
        <v>136</v>
      </c>
      <c r="E142" s="133" t="s">
        <v>1044</v>
      </c>
      <c r="F142" s="134" t="s">
        <v>1045</v>
      </c>
      <c r="G142" s="135" t="s">
        <v>257</v>
      </c>
      <c r="H142" s="136">
        <v>4</v>
      </c>
      <c r="I142" s="137"/>
      <c r="J142" s="138">
        <f t="shared" si="10"/>
        <v>0</v>
      </c>
      <c r="K142" s="134" t="s">
        <v>1</v>
      </c>
      <c r="L142" s="32"/>
      <c r="M142" s="139" t="s">
        <v>1</v>
      </c>
      <c r="N142" s="140" t="s">
        <v>42</v>
      </c>
      <c r="P142" s="141">
        <f t="shared" si="11"/>
        <v>0</v>
      </c>
      <c r="Q142" s="141">
        <v>1.8400000000000001E-3</v>
      </c>
      <c r="R142" s="141">
        <f t="shared" si="12"/>
        <v>7.3600000000000002E-3</v>
      </c>
      <c r="S142" s="141">
        <v>0</v>
      </c>
      <c r="T142" s="142">
        <f t="shared" si="13"/>
        <v>0</v>
      </c>
      <c r="AR142" s="143" t="s">
        <v>278</v>
      </c>
      <c r="AT142" s="143" t="s">
        <v>136</v>
      </c>
      <c r="AU142" s="143" t="s">
        <v>87</v>
      </c>
      <c r="AY142" s="17" t="s">
        <v>133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7" t="s">
        <v>85</v>
      </c>
      <c r="BK142" s="144">
        <f t="shared" si="19"/>
        <v>0</v>
      </c>
      <c r="BL142" s="17" t="s">
        <v>278</v>
      </c>
      <c r="BM142" s="143" t="s">
        <v>1046</v>
      </c>
    </row>
    <row r="143" spans="2:65" s="1" customFormat="1" ht="16.5" customHeight="1">
      <c r="B143" s="32"/>
      <c r="C143" s="132" t="s">
        <v>286</v>
      </c>
      <c r="D143" s="132" t="s">
        <v>136</v>
      </c>
      <c r="E143" s="133" t="s">
        <v>1047</v>
      </c>
      <c r="F143" s="134" t="s">
        <v>1048</v>
      </c>
      <c r="G143" s="135" t="s">
        <v>257</v>
      </c>
      <c r="H143" s="136">
        <v>2</v>
      </c>
      <c r="I143" s="137"/>
      <c r="J143" s="138">
        <f t="shared" si="10"/>
        <v>0</v>
      </c>
      <c r="K143" s="134" t="s">
        <v>1</v>
      </c>
      <c r="L143" s="32"/>
      <c r="M143" s="139" t="s">
        <v>1</v>
      </c>
      <c r="N143" s="140" t="s">
        <v>42</v>
      </c>
      <c r="P143" s="141">
        <f t="shared" si="11"/>
        <v>0</v>
      </c>
      <c r="Q143" s="141">
        <v>1.8400000000000001E-3</v>
      </c>
      <c r="R143" s="141">
        <f t="shared" si="12"/>
        <v>3.6800000000000001E-3</v>
      </c>
      <c r="S143" s="141">
        <v>0</v>
      </c>
      <c r="T143" s="142">
        <f t="shared" si="13"/>
        <v>0</v>
      </c>
      <c r="AR143" s="143" t="s">
        <v>278</v>
      </c>
      <c r="AT143" s="143" t="s">
        <v>136</v>
      </c>
      <c r="AU143" s="143" t="s">
        <v>87</v>
      </c>
      <c r="AY143" s="17" t="s">
        <v>133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7" t="s">
        <v>85</v>
      </c>
      <c r="BK143" s="144">
        <f t="shared" si="19"/>
        <v>0</v>
      </c>
      <c r="BL143" s="17" t="s">
        <v>278</v>
      </c>
      <c r="BM143" s="143" t="s">
        <v>1049</v>
      </c>
    </row>
    <row r="144" spans="2:65" s="1" customFormat="1" ht="16.5" customHeight="1">
      <c r="B144" s="32"/>
      <c r="C144" s="132" t="s">
        <v>290</v>
      </c>
      <c r="D144" s="132" t="s">
        <v>136</v>
      </c>
      <c r="E144" s="133" t="s">
        <v>1050</v>
      </c>
      <c r="F144" s="134" t="s">
        <v>1051</v>
      </c>
      <c r="G144" s="135" t="s">
        <v>257</v>
      </c>
      <c r="H144" s="136">
        <v>2</v>
      </c>
      <c r="I144" s="137"/>
      <c r="J144" s="138">
        <f t="shared" si="10"/>
        <v>0</v>
      </c>
      <c r="K144" s="134" t="s">
        <v>1</v>
      </c>
      <c r="L144" s="32"/>
      <c r="M144" s="139" t="s">
        <v>1</v>
      </c>
      <c r="N144" s="140" t="s">
        <v>42</v>
      </c>
      <c r="P144" s="141">
        <f t="shared" si="11"/>
        <v>0</v>
      </c>
      <c r="Q144" s="141">
        <v>1.8400000000000001E-3</v>
      </c>
      <c r="R144" s="141">
        <f t="shared" si="12"/>
        <v>3.6800000000000001E-3</v>
      </c>
      <c r="S144" s="141">
        <v>0</v>
      </c>
      <c r="T144" s="142">
        <f t="shared" si="13"/>
        <v>0</v>
      </c>
      <c r="AR144" s="143" t="s">
        <v>278</v>
      </c>
      <c r="AT144" s="143" t="s">
        <v>136</v>
      </c>
      <c r="AU144" s="143" t="s">
        <v>87</v>
      </c>
      <c r="AY144" s="17" t="s">
        <v>133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7" t="s">
        <v>85</v>
      </c>
      <c r="BK144" s="144">
        <f t="shared" si="19"/>
        <v>0</v>
      </c>
      <c r="BL144" s="17" t="s">
        <v>278</v>
      </c>
      <c r="BM144" s="143" t="s">
        <v>1052</v>
      </c>
    </row>
    <row r="145" spans="2:65" s="1" customFormat="1" ht="21.75" customHeight="1">
      <c r="B145" s="32"/>
      <c r="C145" s="132" t="s">
        <v>294</v>
      </c>
      <c r="D145" s="132" t="s">
        <v>136</v>
      </c>
      <c r="E145" s="133" t="s">
        <v>1053</v>
      </c>
      <c r="F145" s="134" t="s">
        <v>1054</v>
      </c>
      <c r="G145" s="135" t="s">
        <v>211</v>
      </c>
      <c r="H145" s="136">
        <v>58</v>
      </c>
      <c r="I145" s="137"/>
      <c r="J145" s="138">
        <f t="shared" si="10"/>
        <v>0</v>
      </c>
      <c r="K145" s="134" t="s">
        <v>1</v>
      </c>
      <c r="L145" s="32"/>
      <c r="M145" s="139" t="s">
        <v>1</v>
      </c>
      <c r="N145" s="140" t="s">
        <v>42</v>
      </c>
      <c r="P145" s="141">
        <f t="shared" si="11"/>
        <v>0</v>
      </c>
      <c r="Q145" s="141">
        <v>1.8400000000000001E-3</v>
      </c>
      <c r="R145" s="141">
        <f t="shared" si="12"/>
        <v>0.10672000000000001</v>
      </c>
      <c r="S145" s="141">
        <v>0</v>
      </c>
      <c r="T145" s="142">
        <f t="shared" si="13"/>
        <v>0</v>
      </c>
      <c r="AR145" s="143" t="s">
        <v>278</v>
      </c>
      <c r="AT145" s="143" t="s">
        <v>136</v>
      </c>
      <c r="AU145" s="143" t="s">
        <v>87</v>
      </c>
      <c r="AY145" s="17" t="s">
        <v>133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7" t="s">
        <v>85</v>
      </c>
      <c r="BK145" s="144">
        <f t="shared" si="19"/>
        <v>0</v>
      </c>
      <c r="BL145" s="17" t="s">
        <v>278</v>
      </c>
      <c r="BM145" s="143" t="s">
        <v>1055</v>
      </c>
    </row>
    <row r="146" spans="2:65" s="1" customFormat="1" ht="16.5" customHeight="1">
      <c r="B146" s="32"/>
      <c r="C146" s="132" t="s">
        <v>7</v>
      </c>
      <c r="D146" s="132" t="s">
        <v>136</v>
      </c>
      <c r="E146" s="133" t="s">
        <v>1056</v>
      </c>
      <c r="F146" s="134" t="s">
        <v>1057</v>
      </c>
      <c r="G146" s="135" t="s">
        <v>211</v>
      </c>
      <c r="H146" s="136">
        <v>125</v>
      </c>
      <c r="I146" s="137"/>
      <c r="J146" s="138">
        <f t="shared" si="10"/>
        <v>0</v>
      </c>
      <c r="K146" s="134" t="s">
        <v>198</v>
      </c>
      <c r="L146" s="32"/>
      <c r="M146" s="139" t="s">
        <v>1</v>
      </c>
      <c r="N146" s="140" t="s">
        <v>42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278</v>
      </c>
      <c r="AT146" s="143" t="s">
        <v>136</v>
      </c>
      <c r="AU146" s="143" t="s">
        <v>87</v>
      </c>
      <c r="AY146" s="17" t="s">
        <v>133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7" t="s">
        <v>85</v>
      </c>
      <c r="BK146" s="144">
        <f t="shared" si="19"/>
        <v>0</v>
      </c>
      <c r="BL146" s="17" t="s">
        <v>278</v>
      </c>
      <c r="BM146" s="143" t="s">
        <v>1058</v>
      </c>
    </row>
    <row r="147" spans="2:65" s="1" customFormat="1" ht="16.5" customHeight="1">
      <c r="B147" s="32"/>
      <c r="C147" s="132" t="s">
        <v>303</v>
      </c>
      <c r="D147" s="132" t="s">
        <v>136</v>
      </c>
      <c r="E147" s="133" t="s">
        <v>1059</v>
      </c>
      <c r="F147" s="134" t="s">
        <v>1060</v>
      </c>
      <c r="G147" s="135" t="s">
        <v>567</v>
      </c>
      <c r="H147" s="184"/>
      <c r="I147" s="137"/>
      <c r="J147" s="138">
        <f t="shared" si="10"/>
        <v>0</v>
      </c>
      <c r="K147" s="134" t="s">
        <v>198</v>
      </c>
      <c r="L147" s="32"/>
      <c r="M147" s="139" t="s">
        <v>1</v>
      </c>
      <c r="N147" s="140" t="s">
        <v>42</v>
      </c>
      <c r="P147" s="141">
        <f t="shared" si="11"/>
        <v>0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278</v>
      </c>
      <c r="AT147" s="143" t="s">
        <v>136</v>
      </c>
      <c r="AU147" s="143" t="s">
        <v>87</v>
      </c>
      <c r="AY147" s="17" t="s">
        <v>133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7" t="s">
        <v>85</v>
      </c>
      <c r="BK147" s="144">
        <f t="shared" si="19"/>
        <v>0</v>
      </c>
      <c r="BL147" s="17" t="s">
        <v>278</v>
      </c>
      <c r="BM147" s="143" t="s">
        <v>1061</v>
      </c>
    </row>
    <row r="148" spans="2:65" s="11" customFormat="1" ht="22.9" customHeight="1">
      <c r="B148" s="120"/>
      <c r="D148" s="121" t="s">
        <v>76</v>
      </c>
      <c r="E148" s="130" t="s">
        <v>1062</v>
      </c>
      <c r="F148" s="130" t="s">
        <v>1063</v>
      </c>
      <c r="I148" s="123"/>
      <c r="J148" s="131">
        <f>BK148</f>
        <v>0</v>
      </c>
      <c r="L148" s="120"/>
      <c r="M148" s="125"/>
      <c r="P148" s="126">
        <f>SUM(P149:P195)</f>
        <v>0</v>
      </c>
      <c r="R148" s="126">
        <f>SUM(R149:R195)</f>
        <v>0.55568999999999991</v>
      </c>
      <c r="T148" s="127">
        <f>SUM(T149:T195)</f>
        <v>0</v>
      </c>
      <c r="AR148" s="121" t="s">
        <v>87</v>
      </c>
      <c r="AT148" s="128" t="s">
        <v>76</v>
      </c>
      <c r="AU148" s="128" t="s">
        <v>85</v>
      </c>
      <c r="AY148" s="121" t="s">
        <v>133</v>
      </c>
      <c r="BK148" s="129">
        <f>SUM(BK149:BK195)</f>
        <v>0</v>
      </c>
    </row>
    <row r="149" spans="2:65" s="1" customFormat="1" ht="21.75" customHeight="1">
      <c r="B149" s="32"/>
      <c r="C149" s="132" t="s">
        <v>308</v>
      </c>
      <c r="D149" s="132" t="s">
        <v>136</v>
      </c>
      <c r="E149" s="133" t="s">
        <v>1064</v>
      </c>
      <c r="F149" s="134" t="s">
        <v>1065</v>
      </c>
      <c r="G149" s="135" t="s">
        <v>211</v>
      </c>
      <c r="H149" s="136">
        <v>19</v>
      </c>
      <c r="I149" s="137"/>
      <c r="J149" s="138">
        <f>ROUND(I149*H149,2)</f>
        <v>0</v>
      </c>
      <c r="K149" s="134" t="s">
        <v>198</v>
      </c>
      <c r="L149" s="32"/>
      <c r="M149" s="139" t="s">
        <v>1</v>
      </c>
      <c r="N149" s="140" t="s">
        <v>42</v>
      </c>
      <c r="P149" s="141">
        <f>O149*H149</f>
        <v>0</v>
      </c>
      <c r="Q149" s="141">
        <v>2E-3</v>
      </c>
      <c r="R149" s="141">
        <f>Q149*H149</f>
        <v>3.7999999999999999E-2</v>
      </c>
      <c r="S149" s="141">
        <v>0</v>
      </c>
      <c r="T149" s="142">
        <f>S149*H149</f>
        <v>0</v>
      </c>
      <c r="AR149" s="143" t="s">
        <v>278</v>
      </c>
      <c r="AT149" s="143" t="s">
        <v>136</v>
      </c>
      <c r="AU149" s="143" t="s">
        <v>87</v>
      </c>
      <c r="AY149" s="17" t="s">
        <v>133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85</v>
      </c>
      <c r="BK149" s="144">
        <f>ROUND(I149*H149,2)</f>
        <v>0</v>
      </c>
      <c r="BL149" s="17" t="s">
        <v>278</v>
      </c>
      <c r="BM149" s="143" t="s">
        <v>1066</v>
      </c>
    </row>
    <row r="150" spans="2:65" s="1" customFormat="1" ht="21.75" customHeight="1">
      <c r="B150" s="32"/>
      <c r="C150" s="132" t="s">
        <v>312</v>
      </c>
      <c r="D150" s="132" t="s">
        <v>136</v>
      </c>
      <c r="E150" s="133" t="s">
        <v>1067</v>
      </c>
      <c r="F150" s="134" t="s">
        <v>1068</v>
      </c>
      <c r="G150" s="135" t="s">
        <v>211</v>
      </c>
      <c r="H150" s="136">
        <v>10</v>
      </c>
      <c r="I150" s="137"/>
      <c r="J150" s="138">
        <f>ROUND(I150*H150,2)</f>
        <v>0</v>
      </c>
      <c r="K150" s="134" t="s">
        <v>198</v>
      </c>
      <c r="L150" s="32"/>
      <c r="M150" s="139" t="s">
        <v>1</v>
      </c>
      <c r="N150" s="140" t="s">
        <v>42</v>
      </c>
      <c r="P150" s="141">
        <f>O150*H150</f>
        <v>0</v>
      </c>
      <c r="Q150" s="141">
        <v>3.0899999999999999E-3</v>
      </c>
      <c r="R150" s="141">
        <f>Q150*H150</f>
        <v>3.0899999999999997E-2</v>
      </c>
      <c r="S150" s="141">
        <v>0</v>
      </c>
      <c r="T150" s="142">
        <f>S150*H150</f>
        <v>0</v>
      </c>
      <c r="AR150" s="143" t="s">
        <v>278</v>
      </c>
      <c r="AT150" s="143" t="s">
        <v>136</v>
      </c>
      <c r="AU150" s="143" t="s">
        <v>87</v>
      </c>
      <c r="AY150" s="17" t="s">
        <v>133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85</v>
      </c>
      <c r="BK150" s="144">
        <f>ROUND(I150*H150,2)</f>
        <v>0</v>
      </c>
      <c r="BL150" s="17" t="s">
        <v>278</v>
      </c>
      <c r="BM150" s="143" t="s">
        <v>1069</v>
      </c>
    </row>
    <row r="151" spans="2:65" s="1" customFormat="1" ht="24.2" customHeight="1">
      <c r="B151" s="32"/>
      <c r="C151" s="132" t="s">
        <v>316</v>
      </c>
      <c r="D151" s="132" t="s">
        <v>136</v>
      </c>
      <c r="E151" s="133" t="s">
        <v>1070</v>
      </c>
      <c r="F151" s="134" t="s">
        <v>1071</v>
      </c>
      <c r="G151" s="135" t="s">
        <v>211</v>
      </c>
      <c r="H151" s="136">
        <v>181</v>
      </c>
      <c r="I151" s="137"/>
      <c r="J151" s="138">
        <f>ROUND(I151*H151,2)</f>
        <v>0</v>
      </c>
      <c r="K151" s="134" t="s">
        <v>198</v>
      </c>
      <c r="L151" s="32"/>
      <c r="M151" s="139" t="s">
        <v>1</v>
      </c>
      <c r="N151" s="140" t="s">
        <v>42</v>
      </c>
      <c r="P151" s="141">
        <f>O151*H151</f>
        <v>0</v>
      </c>
      <c r="Q151" s="141">
        <v>5.8E-4</v>
      </c>
      <c r="R151" s="141">
        <f>Q151*H151</f>
        <v>0.10498</v>
      </c>
      <c r="S151" s="141">
        <v>0</v>
      </c>
      <c r="T151" s="142">
        <f>S151*H151</f>
        <v>0</v>
      </c>
      <c r="AR151" s="143" t="s">
        <v>278</v>
      </c>
      <c r="AT151" s="143" t="s">
        <v>136</v>
      </c>
      <c r="AU151" s="143" t="s">
        <v>87</v>
      </c>
      <c r="AY151" s="17" t="s">
        <v>133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85</v>
      </c>
      <c r="BK151" s="144">
        <f>ROUND(I151*H151,2)</f>
        <v>0</v>
      </c>
      <c r="BL151" s="17" t="s">
        <v>278</v>
      </c>
      <c r="BM151" s="143" t="s">
        <v>1072</v>
      </c>
    </row>
    <row r="152" spans="2:65" s="12" customFormat="1" ht="11.25">
      <c r="B152" s="154"/>
      <c r="D152" s="145" t="s">
        <v>200</v>
      </c>
      <c r="E152" s="155" t="s">
        <v>1</v>
      </c>
      <c r="F152" s="156" t="s">
        <v>1073</v>
      </c>
      <c r="H152" s="157">
        <v>48</v>
      </c>
      <c r="I152" s="158"/>
      <c r="L152" s="154"/>
      <c r="M152" s="159"/>
      <c r="T152" s="160"/>
      <c r="AT152" s="155" t="s">
        <v>200</v>
      </c>
      <c r="AU152" s="155" t="s">
        <v>87</v>
      </c>
      <c r="AV152" s="12" t="s">
        <v>87</v>
      </c>
      <c r="AW152" s="12" t="s">
        <v>32</v>
      </c>
      <c r="AX152" s="12" t="s">
        <v>77</v>
      </c>
      <c r="AY152" s="155" t="s">
        <v>133</v>
      </c>
    </row>
    <row r="153" spans="2:65" s="12" customFormat="1" ht="11.25">
      <c r="B153" s="154"/>
      <c r="D153" s="145" t="s">
        <v>200</v>
      </c>
      <c r="E153" s="155" t="s">
        <v>1</v>
      </c>
      <c r="F153" s="156" t="s">
        <v>1074</v>
      </c>
      <c r="H153" s="157">
        <v>68</v>
      </c>
      <c r="I153" s="158"/>
      <c r="L153" s="154"/>
      <c r="M153" s="159"/>
      <c r="T153" s="160"/>
      <c r="AT153" s="155" t="s">
        <v>200</v>
      </c>
      <c r="AU153" s="155" t="s">
        <v>87</v>
      </c>
      <c r="AV153" s="12" t="s">
        <v>87</v>
      </c>
      <c r="AW153" s="12" t="s">
        <v>32</v>
      </c>
      <c r="AX153" s="12" t="s">
        <v>77</v>
      </c>
      <c r="AY153" s="155" t="s">
        <v>133</v>
      </c>
    </row>
    <row r="154" spans="2:65" s="12" customFormat="1" ht="11.25">
      <c r="B154" s="154"/>
      <c r="D154" s="145" t="s">
        <v>200</v>
      </c>
      <c r="E154" s="155" t="s">
        <v>1</v>
      </c>
      <c r="F154" s="156" t="s">
        <v>1075</v>
      </c>
      <c r="H154" s="157">
        <v>35</v>
      </c>
      <c r="I154" s="158"/>
      <c r="L154" s="154"/>
      <c r="M154" s="159"/>
      <c r="T154" s="160"/>
      <c r="AT154" s="155" t="s">
        <v>200</v>
      </c>
      <c r="AU154" s="155" t="s">
        <v>87</v>
      </c>
      <c r="AV154" s="12" t="s">
        <v>87</v>
      </c>
      <c r="AW154" s="12" t="s">
        <v>32</v>
      </c>
      <c r="AX154" s="12" t="s">
        <v>77</v>
      </c>
      <c r="AY154" s="155" t="s">
        <v>133</v>
      </c>
    </row>
    <row r="155" spans="2:65" s="12" customFormat="1" ht="11.25">
      <c r="B155" s="154"/>
      <c r="D155" s="145" t="s">
        <v>200</v>
      </c>
      <c r="E155" s="155" t="s">
        <v>1</v>
      </c>
      <c r="F155" s="156" t="s">
        <v>1076</v>
      </c>
      <c r="H155" s="157">
        <v>30</v>
      </c>
      <c r="I155" s="158"/>
      <c r="L155" s="154"/>
      <c r="M155" s="159"/>
      <c r="T155" s="160"/>
      <c r="AT155" s="155" t="s">
        <v>200</v>
      </c>
      <c r="AU155" s="155" t="s">
        <v>87</v>
      </c>
      <c r="AV155" s="12" t="s">
        <v>87</v>
      </c>
      <c r="AW155" s="12" t="s">
        <v>32</v>
      </c>
      <c r="AX155" s="12" t="s">
        <v>77</v>
      </c>
      <c r="AY155" s="155" t="s">
        <v>133</v>
      </c>
    </row>
    <row r="156" spans="2:65" s="13" customFormat="1" ht="11.25">
      <c r="B156" s="161"/>
      <c r="D156" s="145" t="s">
        <v>200</v>
      </c>
      <c r="E156" s="162" t="s">
        <v>1</v>
      </c>
      <c r="F156" s="163" t="s">
        <v>204</v>
      </c>
      <c r="H156" s="164">
        <v>181</v>
      </c>
      <c r="I156" s="165"/>
      <c r="L156" s="161"/>
      <c r="M156" s="166"/>
      <c r="T156" s="167"/>
      <c r="AT156" s="162" t="s">
        <v>200</v>
      </c>
      <c r="AU156" s="162" t="s">
        <v>87</v>
      </c>
      <c r="AV156" s="13" t="s">
        <v>152</v>
      </c>
      <c r="AW156" s="13" t="s">
        <v>32</v>
      </c>
      <c r="AX156" s="13" t="s">
        <v>85</v>
      </c>
      <c r="AY156" s="162" t="s">
        <v>133</v>
      </c>
    </row>
    <row r="157" spans="2:65" s="1" customFormat="1" ht="24.2" customHeight="1">
      <c r="B157" s="32"/>
      <c r="C157" s="132" t="s">
        <v>324</v>
      </c>
      <c r="D157" s="132" t="s">
        <v>136</v>
      </c>
      <c r="E157" s="133" t="s">
        <v>1077</v>
      </c>
      <c r="F157" s="134" t="s">
        <v>1078</v>
      </c>
      <c r="G157" s="135" t="s">
        <v>211</v>
      </c>
      <c r="H157" s="136">
        <v>117</v>
      </c>
      <c r="I157" s="137"/>
      <c r="J157" s="138">
        <f>ROUND(I157*H157,2)</f>
        <v>0</v>
      </c>
      <c r="K157" s="134" t="s">
        <v>198</v>
      </c>
      <c r="L157" s="32"/>
      <c r="M157" s="139" t="s">
        <v>1</v>
      </c>
      <c r="N157" s="140" t="s">
        <v>42</v>
      </c>
      <c r="P157" s="141">
        <f>O157*H157</f>
        <v>0</v>
      </c>
      <c r="Q157" s="141">
        <v>1.0200000000000001E-3</v>
      </c>
      <c r="R157" s="141">
        <f>Q157*H157</f>
        <v>0.11934</v>
      </c>
      <c r="S157" s="141">
        <v>0</v>
      </c>
      <c r="T157" s="142">
        <f>S157*H157</f>
        <v>0</v>
      </c>
      <c r="AR157" s="143" t="s">
        <v>278</v>
      </c>
      <c r="AT157" s="143" t="s">
        <v>136</v>
      </c>
      <c r="AU157" s="143" t="s">
        <v>87</v>
      </c>
      <c r="AY157" s="17" t="s">
        <v>133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85</v>
      </c>
      <c r="BK157" s="144">
        <f>ROUND(I157*H157,2)</f>
        <v>0</v>
      </c>
      <c r="BL157" s="17" t="s">
        <v>278</v>
      </c>
      <c r="BM157" s="143" t="s">
        <v>1079</v>
      </c>
    </row>
    <row r="158" spans="2:65" s="12" customFormat="1" ht="11.25">
      <c r="B158" s="154"/>
      <c r="D158" s="145" t="s">
        <v>200</v>
      </c>
      <c r="E158" s="155" t="s">
        <v>1</v>
      </c>
      <c r="F158" s="156" t="s">
        <v>1080</v>
      </c>
      <c r="H158" s="157">
        <v>32</v>
      </c>
      <c r="I158" s="158"/>
      <c r="L158" s="154"/>
      <c r="M158" s="159"/>
      <c r="T158" s="160"/>
      <c r="AT158" s="155" t="s">
        <v>200</v>
      </c>
      <c r="AU158" s="155" t="s">
        <v>87</v>
      </c>
      <c r="AV158" s="12" t="s">
        <v>87</v>
      </c>
      <c r="AW158" s="12" t="s">
        <v>32</v>
      </c>
      <c r="AX158" s="12" t="s">
        <v>77</v>
      </c>
      <c r="AY158" s="155" t="s">
        <v>133</v>
      </c>
    </row>
    <row r="159" spans="2:65" s="12" customFormat="1" ht="11.25">
      <c r="B159" s="154"/>
      <c r="D159" s="145" t="s">
        <v>200</v>
      </c>
      <c r="E159" s="155" t="s">
        <v>1</v>
      </c>
      <c r="F159" s="156" t="s">
        <v>1081</v>
      </c>
      <c r="H159" s="157">
        <v>36</v>
      </c>
      <c r="I159" s="158"/>
      <c r="L159" s="154"/>
      <c r="M159" s="159"/>
      <c r="T159" s="160"/>
      <c r="AT159" s="155" t="s">
        <v>200</v>
      </c>
      <c r="AU159" s="155" t="s">
        <v>87</v>
      </c>
      <c r="AV159" s="12" t="s">
        <v>87</v>
      </c>
      <c r="AW159" s="12" t="s">
        <v>32</v>
      </c>
      <c r="AX159" s="12" t="s">
        <v>77</v>
      </c>
      <c r="AY159" s="155" t="s">
        <v>133</v>
      </c>
    </row>
    <row r="160" spans="2:65" s="12" customFormat="1" ht="11.25">
      <c r="B160" s="154"/>
      <c r="D160" s="145" t="s">
        <v>200</v>
      </c>
      <c r="E160" s="155" t="s">
        <v>1</v>
      </c>
      <c r="F160" s="156" t="s">
        <v>1082</v>
      </c>
      <c r="H160" s="157">
        <v>45</v>
      </c>
      <c r="I160" s="158"/>
      <c r="L160" s="154"/>
      <c r="M160" s="159"/>
      <c r="T160" s="160"/>
      <c r="AT160" s="155" t="s">
        <v>200</v>
      </c>
      <c r="AU160" s="155" t="s">
        <v>87</v>
      </c>
      <c r="AV160" s="12" t="s">
        <v>87</v>
      </c>
      <c r="AW160" s="12" t="s">
        <v>32</v>
      </c>
      <c r="AX160" s="12" t="s">
        <v>77</v>
      </c>
      <c r="AY160" s="155" t="s">
        <v>133</v>
      </c>
    </row>
    <row r="161" spans="2:65" s="12" customFormat="1" ht="11.25">
      <c r="B161" s="154"/>
      <c r="D161" s="145" t="s">
        <v>200</v>
      </c>
      <c r="E161" s="155" t="s">
        <v>1</v>
      </c>
      <c r="F161" s="156" t="s">
        <v>1083</v>
      </c>
      <c r="H161" s="157">
        <v>4</v>
      </c>
      <c r="I161" s="158"/>
      <c r="L161" s="154"/>
      <c r="M161" s="159"/>
      <c r="T161" s="160"/>
      <c r="AT161" s="155" t="s">
        <v>200</v>
      </c>
      <c r="AU161" s="155" t="s">
        <v>87</v>
      </c>
      <c r="AV161" s="12" t="s">
        <v>87</v>
      </c>
      <c r="AW161" s="12" t="s">
        <v>32</v>
      </c>
      <c r="AX161" s="12" t="s">
        <v>77</v>
      </c>
      <c r="AY161" s="155" t="s">
        <v>133</v>
      </c>
    </row>
    <row r="162" spans="2:65" s="13" customFormat="1" ht="11.25">
      <c r="B162" s="161"/>
      <c r="D162" s="145" t="s">
        <v>200</v>
      </c>
      <c r="E162" s="162" t="s">
        <v>1</v>
      </c>
      <c r="F162" s="163" t="s">
        <v>204</v>
      </c>
      <c r="H162" s="164">
        <v>117</v>
      </c>
      <c r="I162" s="165"/>
      <c r="L162" s="161"/>
      <c r="M162" s="166"/>
      <c r="T162" s="167"/>
      <c r="AT162" s="162" t="s">
        <v>200</v>
      </c>
      <c r="AU162" s="162" t="s">
        <v>87</v>
      </c>
      <c r="AV162" s="13" t="s">
        <v>152</v>
      </c>
      <c r="AW162" s="13" t="s">
        <v>32</v>
      </c>
      <c r="AX162" s="13" t="s">
        <v>85</v>
      </c>
      <c r="AY162" s="162" t="s">
        <v>133</v>
      </c>
    </row>
    <row r="163" spans="2:65" s="1" customFormat="1" ht="24.2" customHeight="1">
      <c r="B163" s="32"/>
      <c r="C163" s="132" t="s">
        <v>332</v>
      </c>
      <c r="D163" s="132" t="s">
        <v>136</v>
      </c>
      <c r="E163" s="133" t="s">
        <v>1084</v>
      </c>
      <c r="F163" s="134" t="s">
        <v>1085</v>
      </c>
      <c r="G163" s="135" t="s">
        <v>211</v>
      </c>
      <c r="H163" s="136">
        <v>34</v>
      </c>
      <c r="I163" s="137"/>
      <c r="J163" s="138">
        <f>ROUND(I163*H163,2)</f>
        <v>0</v>
      </c>
      <c r="K163" s="134" t="s">
        <v>198</v>
      </c>
      <c r="L163" s="32"/>
      <c r="M163" s="139" t="s">
        <v>1</v>
      </c>
      <c r="N163" s="140" t="s">
        <v>42</v>
      </c>
      <c r="P163" s="141">
        <f>O163*H163</f>
        <v>0</v>
      </c>
      <c r="Q163" s="141">
        <v>1.2199999999999999E-3</v>
      </c>
      <c r="R163" s="141">
        <f>Q163*H163</f>
        <v>4.1479999999999996E-2</v>
      </c>
      <c r="S163" s="141">
        <v>0</v>
      </c>
      <c r="T163" s="142">
        <f>S163*H163</f>
        <v>0</v>
      </c>
      <c r="AR163" s="143" t="s">
        <v>278</v>
      </c>
      <c r="AT163" s="143" t="s">
        <v>136</v>
      </c>
      <c r="AU163" s="143" t="s">
        <v>87</v>
      </c>
      <c r="AY163" s="17" t="s">
        <v>133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85</v>
      </c>
      <c r="BK163" s="144">
        <f>ROUND(I163*H163,2)</f>
        <v>0</v>
      </c>
      <c r="BL163" s="17" t="s">
        <v>278</v>
      </c>
      <c r="BM163" s="143" t="s">
        <v>1086</v>
      </c>
    </row>
    <row r="164" spans="2:65" s="12" customFormat="1" ht="11.25">
      <c r="B164" s="154"/>
      <c r="D164" s="145" t="s">
        <v>200</v>
      </c>
      <c r="E164" s="155" t="s">
        <v>1</v>
      </c>
      <c r="F164" s="156" t="s">
        <v>1087</v>
      </c>
      <c r="H164" s="157">
        <v>17</v>
      </c>
      <c r="I164" s="158"/>
      <c r="L164" s="154"/>
      <c r="M164" s="159"/>
      <c r="T164" s="160"/>
      <c r="AT164" s="155" t="s">
        <v>200</v>
      </c>
      <c r="AU164" s="155" t="s">
        <v>87</v>
      </c>
      <c r="AV164" s="12" t="s">
        <v>87</v>
      </c>
      <c r="AW164" s="12" t="s">
        <v>32</v>
      </c>
      <c r="AX164" s="12" t="s">
        <v>77</v>
      </c>
      <c r="AY164" s="155" t="s">
        <v>133</v>
      </c>
    </row>
    <row r="165" spans="2:65" s="12" customFormat="1" ht="11.25">
      <c r="B165" s="154"/>
      <c r="D165" s="145" t="s">
        <v>200</v>
      </c>
      <c r="E165" s="155" t="s">
        <v>1</v>
      </c>
      <c r="F165" s="156" t="s">
        <v>1088</v>
      </c>
      <c r="H165" s="157">
        <v>17</v>
      </c>
      <c r="I165" s="158"/>
      <c r="L165" s="154"/>
      <c r="M165" s="159"/>
      <c r="T165" s="160"/>
      <c r="AT165" s="155" t="s">
        <v>200</v>
      </c>
      <c r="AU165" s="155" t="s">
        <v>87</v>
      </c>
      <c r="AV165" s="12" t="s">
        <v>87</v>
      </c>
      <c r="AW165" s="12" t="s">
        <v>32</v>
      </c>
      <c r="AX165" s="12" t="s">
        <v>77</v>
      </c>
      <c r="AY165" s="155" t="s">
        <v>133</v>
      </c>
    </row>
    <row r="166" spans="2:65" s="13" customFormat="1" ht="11.25">
      <c r="B166" s="161"/>
      <c r="D166" s="145" t="s">
        <v>200</v>
      </c>
      <c r="E166" s="162" t="s">
        <v>1</v>
      </c>
      <c r="F166" s="163" t="s">
        <v>204</v>
      </c>
      <c r="H166" s="164">
        <v>34</v>
      </c>
      <c r="I166" s="165"/>
      <c r="L166" s="161"/>
      <c r="M166" s="166"/>
      <c r="T166" s="167"/>
      <c r="AT166" s="162" t="s">
        <v>200</v>
      </c>
      <c r="AU166" s="162" t="s">
        <v>87</v>
      </c>
      <c r="AV166" s="13" t="s">
        <v>152</v>
      </c>
      <c r="AW166" s="13" t="s">
        <v>32</v>
      </c>
      <c r="AX166" s="13" t="s">
        <v>85</v>
      </c>
      <c r="AY166" s="162" t="s">
        <v>133</v>
      </c>
    </row>
    <row r="167" spans="2:65" s="1" customFormat="1" ht="24.2" customHeight="1">
      <c r="B167" s="32"/>
      <c r="C167" s="132" t="s">
        <v>339</v>
      </c>
      <c r="D167" s="132" t="s">
        <v>136</v>
      </c>
      <c r="E167" s="133" t="s">
        <v>1089</v>
      </c>
      <c r="F167" s="134" t="s">
        <v>1090</v>
      </c>
      <c r="G167" s="135" t="s">
        <v>211</v>
      </c>
      <c r="H167" s="136">
        <v>32</v>
      </c>
      <c r="I167" s="137"/>
      <c r="J167" s="138">
        <f>ROUND(I167*H167,2)</f>
        <v>0</v>
      </c>
      <c r="K167" s="134" t="s">
        <v>198</v>
      </c>
      <c r="L167" s="32"/>
      <c r="M167" s="139" t="s">
        <v>1</v>
      </c>
      <c r="N167" s="140" t="s">
        <v>42</v>
      </c>
      <c r="P167" s="141">
        <f>O167*H167</f>
        <v>0</v>
      </c>
      <c r="Q167" s="141">
        <v>2.4099999999999998E-3</v>
      </c>
      <c r="R167" s="141">
        <f>Q167*H167</f>
        <v>7.7119999999999994E-2</v>
      </c>
      <c r="S167" s="141">
        <v>0</v>
      </c>
      <c r="T167" s="142">
        <f>S167*H167</f>
        <v>0</v>
      </c>
      <c r="AR167" s="143" t="s">
        <v>278</v>
      </c>
      <c r="AT167" s="143" t="s">
        <v>136</v>
      </c>
      <c r="AU167" s="143" t="s">
        <v>87</v>
      </c>
      <c r="AY167" s="17" t="s">
        <v>133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85</v>
      </c>
      <c r="BK167" s="144">
        <f>ROUND(I167*H167,2)</f>
        <v>0</v>
      </c>
      <c r="BL167" s="17" t="s">
        <v>278</v>
      </c>
      <c r="BM167" s="143" t="s">
        <v>1091</v>
      </c>
    </row>
    <row r="168" spans="2:65" s="12" customFormat="1" ht="11.25">
      <c r="B168" s="154"/>
      <c r="D168" s="145" t="s">
        <v>200</v>
      </c>
      <c r="E168" s="155" t="s">
        <v>1</v>
      </c>
      <c r="F168" s="156" t="s">
        <v>1092</v>
      </c>
      <c r="H168" s="157">
        <v>32</v>
      </c>
      <c r="I168" s="158"/>
      <c r="L168" s="154"/>
      <c r="M168" s="159"/>
      <c r="T168" s="160"/>
      <c r="AT168" s="155" t="s">
        <v>200</v>
      </c>
      <c r="AU168" s="155" t="s">
        <v>87</v>
      </c>
      <c r="AV168" s="12" t="s">
        <v>87</v>
      </c>
      <c r="AW168" s="12" t="s">
        <v>32</v>
      </c>
      <c r="AX168" s="12" t="s">
        <v>85</v>
      </c>
      <c r="AY168" s="155" t="s">
        <v>133</v>
      </c>
    </row>
    <row r="169" spans="2:65" s="1" customFormat="1" ht="24.2" customHeight="1">
      <c r="B169" s="32"/>
      <c r="C169" s="132" t="s">
        <v>346</v>
      </c>
      <c r="D169" s="132" t="s">
        <v>136</v>
      </c>
      <c r="E169" s="133" t="s">
        <v>1093</v>
      </c>
      <c r="F169" s="134" t="s">
        <v>1094</v>
      </c>
      <c r="G169" s="135" t="s">
        <v>211</v>
      </c>
      <c r="H169" s="136">
        <v>32</v>
      </c>
      <c r="I169" s="137"/>
      <c r="J169" s="138">
        <f>ROUND(I169*H169,2)</f>
        <v>0</v>
      </c>
      <c r="K169" s="134" t="s">
        <v>198</v>
      </c>
      <c r="L169" s="32"/>
      <c r="M169" s="139" t="s">
        <v>1</v>
      </c>
      <c r="N169" s="140" t="s">
        <v>42</v>
      </c>
      <c r="P169" s="141">
        <f>O169*H169</f>
        <v>0</v>
      </c>
      <c r="Q169" s="141">
        <v>3.6700000000000001E-3</v>
      </c>
      <c r="R169" s="141">
        <f>Q169*H169</f>
        <v>0.11744</v>
      </c>
      <c r="S169" s="141">
        <v>0</v>
      </c>
      <c r="T169" s="142">
        <f>S169*H169</f>
        <v>0</v>
      </c>
      <c r="AR169" s="143" t="s">
        <v>278</v>
      </c>
      <c r="AT169" s="143" t="s">
        <v>136</v>
      </c>
      <c r="AU169" s="143" t="s">
        <v>87</v>
      </c>
      <c r="AY169" s="17" t="s">
        <v>133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85</v>
      </c>
      <c r="BK169" s="144">
        <f>ROUND(I169*H169,2)</f>
        <v>0</v>
      </c>
      <c r="BL169" s="17" t="s">
        <v>278</v>
      </c>
      <c r="BM169" s="143" t="s">
        <v>1095</v>
      </c>
    </row>
    <row r="170" spans="2:65" s="12" customFormat="1" ht="11.25">
      <c r="B170" s="154"/>
      <c r="D170" s="145" t="s">
        <v>200</v>
      </c>
      <c r="E170" s="155" t="s">
        <v>1</v>
      </c>
      <c r="F170" s="156" t="s">
        <v>1096</v>
      </c>
      <c r="H170" s="157">
        <v>32</v>
      </c>
      <c r="I170" s="158"/>
      <c r="L170" s="154"/>
      <c r="M170" s="159"/>
      <c r="T170" s="160"/>
      <c r="AT170" s="155" t="s">
        <v>200</v>
      </c>
      <c r="AU170" s="155" t="s">
        <v>87</v>
      </c>
      <c r="AV170" s="12" t="s">
        <v>87</v>
      </c>
      <c r="AW170" s="12" t="s">
        <v>32</v>
      </c>
      <c r="AX170" s="12" t="s">
        <v>85</v>
      </c>
      <c r="AY170" s="155" t="s">
        <v>133</v>
      </c>
    </row>
    <row r="171" spans="2:65" s="1" customFormat="1" ht="16.5" customHeight="1">
      <c r="B171" s="32"/>
      <c r="C171" s="132" t="s">
        <v>352</v>
      </c>
      <c r="D171" s="132" t="s">
        <v>136</v>
      </c>
      <c r="E171" s="133" t="s">
        <v>1097</v>
      </c>
      <c r="F171" s="134" t="s">
        <v>1098</v>
      </c>
      <c r="G171" s="135" t="s">
        <v>139</v>
      </c>
      <c r="H171" s="136">
        <v>1</v>
      </c>
      <c r="I171" s="137"/>
      <c r="J171" s="138">
        <f t="shared" ref="J171:J195" si="20">ROUND(I171*H171,2)</f>
        <v>0</v>
      </c>
      <c r="K171" s="134" t="s">
        <v>1</v>
      </c>
      <c r="L171" s="32"/>
      <c r="M171" s="139" t="s">
        <v>1</v>
      </c>
      <c r="N171" s="140" t="s">
        <v>42</v>
      </c>
      <c r="P171" s="141">
        <f t="shared" ref="P171:P195" si="21">O171*H171</f>
        <v>0</v>
      </c>
      <c r="Q171" s="141">
        <v>3.6700000000000001E-3</v>
      </c>
      <c r="R171" s="141">
        <f t="shared" ref="R171:R195" si="22">Q171*H171</f>
        <v>3.6700000000000001E-3</v>
      </c>
      <c r="S171" s="141">
        <v>0</v>
      </c>
      <c r="T171" s="142">
        <f t="shared" ref="T171:T195" si="23">S171*H171</f>
        <v>0</v>
      </c>
      <c r="AR171" s="143" t="s">
        <v>278</v>
      </c>
      <c r="AT171" s="143" t="s">
        <v>136</v>
      </c>
      <c r="AU171" s="143" t="s">
        <v>87</v>
      </c>
      <c r="AY171" s="17" t="s">
        <v>133</v>
      </c>
      <c r="BE171" s="144">
        <f t="shared" ref="BE171:BE195" si="24">IF(N171="základní",J171,0)</f>
        <v>0</v>
      </c>
      <c r="BF171" s="144">
        <f t="shared" ref="BF171:BF195" si="25">IF(N171="snížená",J171,0)</f>
        <v>0</v>
      </c>
      <c r="BG171" s="144">
        <f t="shared" ref="BG171:BG195" si="26">IF(N171="zákl. přenesená",J171,0)</f>
        <v>0</v>
      </c>
      <c r="BH171" s="144">
        <f t="shared" ref="BH171:BH195" si="27">IF(N171="sníž. přenesená",J171,0)</f>
        <v>0</v>
      </c>
      <c r="BI171" s="144">
        <f t="shared" ref="BI171:BI195" si="28">IF(N171="nulová",J171,0)</f>
        <v>0</v>
      </c>
      <c r="BJ171" s="17" t="s">
        <v>85</v>
      </c>
      <c r="BK171" s="144">
        <f t="shared" ref="BK171:BK195" si="29">ROUND(I171*H171,2)</f>
        <v>0</v>
      </c>
      <c r="BL171" s="17" t="s">
        <v>278</v>
      </c>
      <c r="BM171" s="143" t="s">
        <v>1099</v>
      </c>
    </row>
    <row r="172" spans="2:65" s="1" customFormat="1" ht="21.75" customHeight="1">
      <c r="B172" s="32"/>
      <c r="C172" s="185" t="s">
        <v>357</v>
      </c>
      <c r="D172" s="185" t="s">
        <v>614</v>
      </c>
      <c r="E172" s="186" t="s">
        <v>1100</v>
      </c>
      <c r="F172" s="187" t="s">
        <v>1101</v>
      </c>
      <c r="G172" s="188" t="s">
        <v>257</v>
      </c>
      <c r="H172" s="189">
        <v>1</v>
      </c>
      <c r="I172" s="190"/>
      <c r="J172" s="191">
        <f t="shared" si="20"/>
        <v>0</v>
      </c>
      <c r="K172" s="187" t="s">
        <v>1</v>
      </c>
      <c r="L172" s="192"/>
      <c r="M172" s="193" t="s">
        <v>1</v>
      </c>
      <c r="N172" s="194" t="s">
        <v>42</v>
      </c>
      <c r="P172" s="141">
        <f t="shared" si="21"/>
        <v>0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366</v>
      </c>
      <c r="AT172" s="143" t="s">
        <v>614</v>
      </c>
      <c r="AU172" s="143" t="s">
        <v>87</v>
      </c>
      <c r="AY172" s="17" t="s">
        <v>133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7" t="s">
        <v>85</v>
      </c>
      <c r="BK172" s="144">
        <f t="shared" si="29"/>
        <v>0</v>
      </c>
      <c r="BL172" s="17" t="s">
        <v>278</v>
      </c>
      <c r="BM172" s="143" t="s">
        <v>1102</v>
      </c>
    </row>
    <row r="173" spans="2:65" s="1" customFormat="1" ht="16.5" customHeight="1">
      <c r="B173" s="32"/>
      <c r="C173" s="185" t="s">
        <v>366</v>
      </c>
      <c r="D173" s="185" t="s">
        <v>614</v>
      </c>
      <c r="E173" s="186" t="s">
        <v>1103</v>
      </c>
      <c r="F173" s="187" t="s">
        <v>1104</v>
      </c>
      <c r="G173" s="188" t="s">
        <v>257</v>
      </c>
      <c r="H173" s="189">
        <v>6</v>
      </c>
      <c r="I173" s="190"/>
      <c r="J173" s="191">
        <f t="shared" si="20"/>
        <v>0</v>
      </c>
      <c r="K173" s="187" t="s">
        <v>1</v>
      </c>
      <c r="L173" s="192"/>
      <c r="M173" s="193" t="s">
        <v>1</v>
      </c>
      <c r="N173" s="194" t="s">
        <v>42</v>
      </c>
      <c r="P173" s="141">
        <f t="shared" si="21"/>
        <v>0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366</v>
      </c>
      <c r="AT173" s="143" t="s">
        <v>614</v>
      </c>
      <c r="AU173" s="143" t="s">
        <v>87</v>
      </c>
      <c r="AY173" s="17" t="s">
        <v>133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7" t="s">
        <v>85</v>
      </c>
      <c r="BK173" s="144">
        <f t="shared" si="29"/>
        <v>0</v>
      </c>
      <c r="BL173" s="17" t="s">
        <v>278</v>
      </c>
      <c r="BM173" s="143" t="s">
        <v>1105</v>
      </c>
    </row>
    <row r="174" spans="2:65" s="1" customFormat="1" ht="16.5" customHeight="1">
      <c r="B174" s="32"/>
      <c r="C174" s="185" t="s">
        <v>374</v>
      </c>
      <c r="D174" s="185" t="s">
        <v>614</v>
      </c>
      <c r="E174" s="186" t="s">
        <v>1106</v>
      </c>
      <c r="F174" s="187" t="s">
        <v>1107</v>
      </c>
      <c r="G174" s="188" t="s">
        <v>257</v>
      </c>
      <c r="H174" s="189">
        <v>18</v>
      </c>
      <c r="I174" s="190"/>
      <c r="J174" s="191">
        <f t="shared" si="20"/>
        <v>0</v>
      </c>
      <c r="K174" s="187" t="s">
        <v>1</v>
      </c>
      <c r="L174" s="192"/>
      <c r="M174" s="193" t="s">
        <v>1</v>
      </c>
      <c r="N174" s="194" t="s">
        <v>42</v>
      </c>
      <c r="P174" s="141">
        <f t="shared" si="21"/>
        <v>0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366</v>
      </c>
      <c r="AT174" s="143" t="s">
        <v>614</v>
      </c>
      <c r="AU174" s="143" t="s">
        <v>87</v>
      </c>
      <c r="AY174" s="17" t="s">
        <v>133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7" t="s">
        <v>85</v>
      </c>
      <c r="BK174" s="144">
        <f t="shared" si="29"/>
        <v>0</v>
      </c>
      <c r="BL174" s="17" t="s">
        <v>278</v>
      </c>
      <c r="BM174" s="143" t="s">
        <v>1108</v>
      </c>
    </row>
    <row r="175" spans="2:65" s="1" customFormat="1" ht="16.5" customHeight="1">
      <c r="B175" s="32"/>
      <c r="C175" s="185" t="s">
        <v>434</v>
      </c>
      <c r="D175" s="185" t="s">
        <v>614</v>
      </c>
      <c r="E175" s="186" t="s">
        <v>1109</v>
      </c>
      <c r="F175" s="187" t="s">
        <v>1110</v>
      </c>
      <c r="G175" s="188" t="s">
        <v>257</v>
      </c>
      <c r="H175" s="189">
        <v>4</v>
      </c>
      <c r="I175" s="190"/>
      <c r="J175" s="191">
        <f t="shared" si="20"/>
        <v>0</v>
      </c>
      <c r="K175" s="187" t="s">
        <v>1</v>
      </c>
      <c r="L175" s="192"/>
      <c r="M175" s="193" t="s">
        <v>1</v>
      </c>
      <c r="N175" s="194" t="s">
        <v>42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366</v>
      </c>
      <c r="AT175" s="143" t="s">
        <v>614</v>
      </c>
      <c r="AU175" s="143" t="s">
        <v>87</v>
      </c>
      <c r="AY175" s="17" t="s">
        <v>133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7" t="s">
        <v>85</v>
      </c>
      <c r="BK175" s="144">
        <f t="shared" si="29"/>
        <v>0</v>
      </c>
      <c r="BL175" s="17" t="s">
        <v>278</v>
      </c>
      <c r="BM175" s="143" t="s">
        <v>1111</v>
      </c>
    </row>
    <row r="176" spans="2:65" s="1" customFormat="1" ht="16.5" customHeight="1">
      <c r="B176" s="32"/>
      <c r="C176" s="185" t="s">
        <v>627</v>
      </c>
      <c r="D176" s="185" t="s">
        <v>614</v>
      </c>
      <c r="E176" s="186" t="s">
        <v>1112</v>
      </c>
      <c r="F176" s="187" t="s">
        <v>1113</v>
      </c>
      <c r="G176" s="188" t="s">
        <v>257</v>
      </c>
      <c r="H176" s="189">
        <v>5</v>
      </c>
      <c r="I176" s="190"/>
      <c r="J176" s="191">
        <f t="shared" si="20"/>
        <v>0</v>
      </c>
      <c r="K176" s="187" t="s">
        <v>1</v>
      </c>
      <c r="L176" s="192"/>
      <c r="M176" s="193" t="s">
        <v>1</v>
      </c>
      <c r="N176" s="194" t="s">
        <v>42</v>
      </c>
      <c r="P176" s="141">
        <f t="shared" si="21"/>
        <v>0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366</v>
      </c>
      <c r="AT176" s="143" t="s">
        <v>614</v>
      </c>
      <c r="AU176" s="143" t="s">
        <v>87</v>
      </c>
      <c r="AY176" s="17" t="s">
        <v>133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7" t="s">
        <v>85</v>
      </c>
      <c r="BK176" s="144">
        <f t="shared" si="29"/>
        <v>0</v>
      </c>
      <c r="BL176" s="17" t="s">
        <v>278</v>
      </c>
      <c r="BM176" s="143" t="s">
        <v>1114</v>
      </c>
    </row>
    <row r="177" spans="2:65" s="1" customFormat="1" ht="16.5" customHeight="1">
      <c r="B177" s="32"/>
      <c r="C177" s="185" t="s">
        <v>632</v>
      </c>
      <c r="D177" s="185" t="s">
        <v>614</v>
      </c>
      <c r="E177" s="186" t="s">
        <v>1115</v>
      </c>
      <c r="F177" s="187" t="s">
        <v>1116</v>
      </c>
      <c r="G177" s="188" t="s">
        <v>257</v>
      </c>
      <c r="H177" s="189">
        <v>4</v>
      </c>
      <c r="I177" s="190"/>
      <c r="J177" s="191">
        <f t="shared" si="20"/>
        <v>0</v>
      </c>
      <c r="K177" s="187" t="s">
        <v>1</v>
      </c>
      <c r="L177" s="192"/>
      <c r="M177" s="193" t="s">
        <v>1</v>
      </c>
      <c r="N177" s="194" t="s">
        <v>42</v>
      </c>
      <c r="P177" s="141">
        <f t="shared" si="21"/>
        <v>0</v>
      </c>
      <c r="Q177" s="141">
        <v>0</v>
      </c>
      <c r="R177" s="141">
        <f t="shared" si="22"/>
        <v>0</v>
      </c>
      <c r="S177" s="141">
        <v>0</v>
      </c>
      <c r="T177" s="142">
        <f t="shared" si="23"/>
        <v>0</v>
      </c>
      <c r="AR177" s="143" t="s">
        <v>366</v>
      </c>
      <c r="AT177" s="143" t="s">
        <v>614</v>
      </c>
      <c r="AU177" s="143" t="s">
        <v>87</v>
      </c>
      <c r="AY177" s="17" t="s">
        <v>133</v>
      </c>
      <c r="BE177" s="144">
        <f t="shared" si="24"/>
        <v>0</v>
      </c>
      <c r="BF177" s="144">
        <f t="shared" si="25"/>
        <v>0</v>
      </c>
      <c r="BG177" s="144">
        <f t="shared" si="26"/>
        <v>0</v>
      </c>
      <c r="BH177" s="144">
        <f t="shared" si="27"/>
        <v>0</v>
      </c>
      <c r="BI177" s="144">
        <f t="shared" si="28"/>
        <v>0</v>
      </c>
      <c r="BJ177" s="17" t="s">
        <v>85</v>
      </c>
      <c r="BK177" s="144">
        <f t="shared" si="29"/>
        <v>0</v>
      </c>
      <c r="BL177" s="17" t="s">
        <v>278</v>
      </c>
      <c r="BM177" s="143" t="s">
        <v>1117</v>
      </c>
    </row>
    <row r="178" spans="2:65" s="1" customFormat="1" ht="16.5" customHeight="1">
      <c r="B178" s="32"/>
      <c r="C178" s="185" t="s">
        <v>636</v>
      </c>
      <c r="D178" s="185" t="s">
        <v>614</v>
      </c>
      <c r="E178" s="186" t="s">
        <v>1118</v>
      </c>
      <c r="F178" s="187" t="s">
        <v>1119</v>
      </c>
      <c r="G178" s="188" t="s">
        <v>257</v>
      </c>
      <c r="H178" s="189">
        <v>2</v>
      </c>
      <c r="I178" s="190"/>
      <c r="J178" s="191">
        <f t="shared" si="20"/>
        <v>0</v>
      </c>
      <c r="K178" s="187" t="s">
        <v>1</v>
      </c>
      <c r="L178" s="192"/>
      <c r="M178" s="193" t="s">
        <v>1</v>
      </c>
      <c r="N178" s="194" t="s">
        <v>42</v>
      </c>
      <c r="P178" s="141">
        <f t="shared" si="21"/>
        <v>0</v>
      </c>
      <c r="Q178" s="141">
        <v>0</v>
      </c>
      <c r="R178" s="141">
        <f t="shared" si="22"/>
        <v>0</v>
      </c>
      <c r="S178" s="141">
        <v>0</v>
      </c>
      <c r="T178" s="142">
        <f t="shared" si="23"/>
        <v>0</v>
      </c>
      <c r="AR178" s="143" t="s">
        <v>366</v>
      </c>
      <c r="AT178" s="143" t="s">
        <v>614</v>
      </c>
      <c r="AU178" s="143" t="s">
        <v>87</v>
      </c>
      <c r="AY178" s="17" t="s">
        <v>133</v>
      </c>
      <c r="BE178" s="144">
        <f t="shared" si="24"/>
        <v>0</v>
      </c>
      <c r="BF178" s="144">
        <f t="shared" si="25"/>
        <v>0</v>
      </c>
      <c r="BG178" s="144">
        <f t="shared" si="26"/>
        <v>0</v>
      </c>
      <c r="BH178" s="144">
        <f t="shared" si="27"/>
        <v>0</v>
      </c>
      <c r="BI178" s="144">
        <f t="shared" si="28"/>
        <v>0</v>
      </c>
      <c r="BJ178" s="17" t="s">
        <v>85</v>
      </c>
      <c r="BK178" s="144">
        <f t="shared" si="29"/>
        <v>0</v>
      </c>
      <c r="BL178" s="17" t="s">
        <v>278</v>
      </c>
      <c r="BM178" s="143" t="s">
        <v>1120</v>
      </c>
    </row>
    <row r="179" spans="2:65" s="1" customFormat="1" ht="16.5" customHeight="1">
      <c r="B179" s="32"/>
      <c r="C179" s="185" t="s">
        <v>641</v>
      </c>
      <c r="D179" s="185" t="s">
        <v>614</v>
      </c>
      <c r="E179" s="186" t="s">
        <v>1121</v>
      </c>
      <c r="F179" s="187" t="s">
        <v>1122</v>
      </c>
      <c r="G179" s="188" t="s">
        <v>257</v>
      </c>
      <c r="H179" s="189">
        <v>4</v>
      </c>
      <c r="I179" s="190"/>
      <c r="J179" s="191">
        <f t="shared" si="20"/>
        <v>0</v>
      </c>
      <c r="K179" s="187" t="s">
        <v>1</v>
      </c>
      <c r="L179" s="192"/>
      <c r="M179" s="193" t="s">
        <v>1</v>
      </c>
      <c r="N179" s="194" t="s">
        <v>42</v>
      </c>
      <c r="P179" s="141">
        <f t="shared" si="21"/>
        <v>0</v>
      </c>
      <c r="Q179" s="141">
        <v>0</v>
      </c>
      <c r="R179" s="141">
        <f t="shared" si="22"/>
        <v>0</v>
      </c>
      <c r="S179" s="141">
        <v>0</v>
      </c>
      <c r="T179" s="142">
        <f t="shared" si="23"/>
        <v>0</v>
      </c>
      <c r="AR179" s="143" t="s">
        <v>366</v>
      </c>
      <c r="AT179" s="143" t="s">
        <v>614</v>
      </c>
      <c r="AU179" s="143" t="s">
        <v>87</v>
      </c>
      <c r="AY179" s="17" t="s">
        <v>133</v>
      </c>
      <c r="BE179" s="144">
        <f t="shared" si="24"/>
        <v>0</v>
      </c>
      <c r="BF179" s="144">
        <f t="shared" si="25"/>
        <v>0</v>
      </c>
      <c r="BG179" s="144">
        <f t="shared" si="26"/>
        <v>0</v>
      </c>
      <c r="BH179" s="144">
        <f t="shared" si="27"/>
        <v>0</v>
      </c>
      <c r="BI179" s="144">
        <f t="shared" si="28"/>
        <v>0</v>
      </c>
      <c r="BJ179" s="17" t="s">
        <v>85</v>
      </c>
      <c r="BK179" s="144">
        <f t="shared" si="29"/>
        <v>0</v>
      </c>
      <c r="BL179" s="17" t="s">
        <v>278</v>
      </c>
      <c r="BM179" s="143" t="s">
        <v>1123</v>
      </c>
    </row>
    <row r="180" spans="2:65" s="1" customFormat="1" ht="16.5" customHeight="1">
      <c r="B180" s="32"/>
      <c r="C180" s="185" t="s">
        <v>646</v>
      </c>
      <c r="D180" s="185" t="s">
        <v>614</v>
      </c>
      <c r="E180" s="186" t="s">
        <v>1124</v>
      </c>
      <c r="F180" s="187" t="s">
        <v>1125</v>
      </c>
      <c r="G180" s="188" t="s">
        <v>257</v>
      </c>
      <c r="H180" s="189">
        <v>1</v>
      </c>
      <c r="I180" s="190"/>
      <c r="J180" s="191">
        <f t="shared" si="20"/>
        <v>0</v>
      </c>
      <c r="K180" s="187" t="s">
        <v>1</v>
      </c>
      <c r="L180" s="192"/>
      <c r="M180" s="193" t="s">
        <v>1</v>
      </c>
      <c r="N180" s="194" t="s">
        <v>42</v>
      </c>
      <c r="P180" s="141">
        <f t="shared" si="21"/>
        <v>0</v>
      </c>
      <c r="Q180" s="141">
        <v>0</v>
      </c>
      <c r="R180" s="141">
        <f t="shared" si="22"/>
        <v>0</v>
      </c>
      <c r="S180" s="141">
        <v>0</v>
      </c>
      <c r="T180" s="142">
        <f t="shared" si="23"/>
        <v>0</v>
      </c>
      <c r="AR180" s="143" t="s">
        <v>366</v>
      </c>
      <c r="AT180" s="143" t="s">
        <v>614</v>
      </c>
      <c r="AU180" s="143" t="s">
        <v>87</v>
      </c>
      <c r="AY180" s="17" t="s">
        <v>133</v>
      </c>
      <c r="BE180" s="144">
        <f t="shared" si="24"/>
        <v>0</v>
      </c>
      <c r="BF180" s="144">
        <f t="shared" si="25"/>
        <v>0</v>
      </c>
      <c r="BG180" s="144">
        <f t="shared" si="26"/>
        <v>0</v>
      </c>
      <c r="BH180" s="144">
        <f t="shared" si="27"/>
        <v>0</v>
      </c>
      <c r="BI180" s="144">
        <f t="shared" si="28"/>
        <v>0</v>
      </c>
      <c r="BJ180" s="17" t="s">
        <v>85</v>
      </c>
      <c r="BK180" s="144">
        <f t="shared" si="29"/>
        <v>0</v>
      </c>
      <c r="BL180" s="17" t="s">
        <v>278</v>
      </c>
      <c r="BM180" s="143" t="s">
        <v>1126</v>
      </c>
    </row>
    <row r="181" spans="2:65" s="1" customFormat="1" ht="16.5" customHeight="1">
      <c r="B181" s="32"/>
      <c r="C181" s="185" t="s">
        <v>651</v>
      </c>
      <c r="D181" s="185" t="s">
        <v>614</v>
      </c>
      <c r="E181" s="186" t="s">
        <v>1127</v>
      </c>
      <c r="F181" s="187" t="s">
        <v>1128</v>
      </c>
      <c r="G181" s="188" t="s">
        <v>257</v>
      </c>
      <c r="H181" s="189">
        <v>1</v>
      </c>
      <c r="I181" s="190"/>
      <c r="J181" s="191">
        <f t="shared" si="20"/>
        <v>0</v>
      </c>
      <c r="K181" s="187" t="s">
        <v>1</v>
      </c>
      <c r="L181" s="192"/>
      <c r="M181" s="193" t="s">
        <v>1</v>
      </c>
      <c r="N181" s="194" t="s">
        <v>42</v>
      </c>
      <c r="P181" s="141">
        <f t="shared" si="21"/>
        <v>0</v>
      </c>
      <c r="Q181" s="141">
        <v>0</v>
      </c>
      <c r="R181" s="141">
        <f t="shared" si="22"/>
        <v>0</v>
      </c>
      <c r="S181" s="141">
        <v>0</v>
      </c>
      <c r="T181" s="142">
        <f t="shared" si="23"/>
        <v>0</v>
      </c>
      <c r="AR181" s="143" t="s">
        <v>366</v>
      </c>
      <c r="AT181" s="143" t="s">
        <v>614</v>
      </c>
      <c r="AU181" s="143" t="s">
        <v>87</v>
      </c>
      <c r="AY181" s="17" t="s">
        <v>133</v>
      </c>
      <c r="BE181" s="144">
        <f t="shared" si="24"/>
        <v>0</v>
      </c>
      <c r="BF181" s="144">
        <f t="shared" si="25"/>
        <v>0</v>
      </c>
      <c r="BG181" s="144">
        <f t="shared" si="26"/>
        <v>0</v>
      </c>
      <c r="BH181" s="144">
        <f t="shared" si="27"/>
        <v>0</v>
      </c>
      <c r="BI181" s="144">
        <f t="shared" si="28"/>
        <v>0</v>
      </c>
      <c r="BJ181" s="17" t="s">
        <v>85</v>
      </c>
      <c r="BK181" s="144">
        <f t="shared" si="29"/>
        <v>0</v>
      </c>
      <c r="BL181" s="17" t="s">
        <v>278</v>
      </c>
      <c r="BM181" s="143" t="s">
        <v>1129</v>
      </c>
    </row>
    <row r="182" spans="2:65" s="1" customFormat="1" ht="16.5" customHeight="1">
      <c r="B182" s="32"/>
      <c r="C182" s="185" t="s">
        <v>655</v>
      </c>
      <c r="D182" s="185" t="s">
        <v>614</v>
      </c>
      <c r="E182" s="186" t="s">
        <v>1130</v>
      </c>
      <c r="F182" s="187" t="s">
        <v>1131</v>
      </c>
      <c r="G182" s="188" t="s">
        <v>257</v>
      </c>
      <c r="H182" s="189">
        <v>4</v>
      </c>
      <c r="I182" s="190"/>
      <c r="J182" s="191">
        <f t="shared" si="20"/>
        <v>0</v>
      </c>
      <c r="K182" s="187" t="s">
        <v>1</v>
      </c>
      <c r="L182" s="192"/>
      <c r="M182" s="193" t="s">
        <v>1</v>
      </c>
      <c r="N182" s="194" t="s">
        <v>42</v>
      </c>
      <c r="P182" s="141">
        <f t="shared" si="21"/>
        <v>0</v>
      </c>
      <c r="Q182" s="141">
        <v>0</v>
      </c>
      <c r="R182" s="141">
        <f t="shared" si="22"/>
        <v>0</v>
      </c>
      <c r="S182" s="141">
        <v>0</v>
      </c>
      <c r="T182" s="142">
        <f t="shared" si="23"/>
        <v>0</v>
      </c>
      <c r="AR182" s="143" t="s">
        <v>366</v>
      </c>
      <c r="AT182" s="143" t="s">
        <v>614</v>
      </c>
      <c r="AU182" s="143" t="s">
        <v>87</v>
      </c>
      <c r="AY182" s="17" t="s">
        <v>133</v>
      </c>
      <c r="BE182" s="144">
        <f t="shared" si="24"/>
        <v>0</v>
      </c>
      <c r="BF182" s="144">
        <f t="shared" si="25"/>
        <v>0</v>
      </c>
      <c r="BG182" s="144">
        <f t="shared" si="26"/>
        <v>0</v>
      </c>
      <c r="BH182" s="144">
        <f t="shared" si="27"/>
        <v>0</v>
      </c>
      <c r="BI182" s="144">
        <f t="shared" si="28"/>
        <v>0</v>
      </c>
      <c r="BJ182" s="17" t="s">
        <v>85</v>
      </c>
      <c r="BK182" s="144">
        <f t="shared" si="29"/>
        <v>0</v>
      </c>
      <c r="BL182" s="17" t="s">
        <v>278</v>
      </c>
      <c r="BM182" s="143" t="s">
        <v>1132</v>
      </c>
    </row>
    <row r="183" spans="2:65" s="1" customFormat="1" ht="16.5" customHeight="1">
      <c r="B183" s="32"/>
      <c r="C183" s="185" t="s">
        <v>660</v>
      </c>
      <c r="D183" s="185" t="s">
        <v>614</v>
      </c>
      <c r="E183" s="186" t="s">
        <v>1133</v>
      </c>
      <c r="F183" s="187" t="s">
        <v>1134</v>
      </c>
      <c r="G183" s="188" t="s">
        <v>257</v>
      </c>
      <c r="H183" s="189">
        <v>2</v>
      </c>
      <c r="I183" s="190"/>
      <c r="J183" s="191">
        <f t="shared" si="20"/>
        <v>0</v>
      </c>
      <c r="K183" s="187" t="s">
        <v>1</v>
      </c>
      <c r="L183" s="192"/>
      <c r="M183" s="193" t="s">
        <v>1</v>
      </c>
      <c r="N183" s="194" t="s">
        <v>42</v>
      </c>
      <c r="P183" s="141">
        <f t="shared" si="21"/>
        <v>0</v>
      </c>
      <c r="Q183" s="141">
        <v>0</v>
      </c>
      <c r="R183" s="141">
        <f t="shared" si="22"/>
        <v>0</v>
      </c>
      <c r="S183" s="141">
        <v>0</v>
      </c>
      <c r="T183" s="142">
        <f t="shared" si="23"/>
        <v>0</v>
      </c>
      <c r="AR183" s="143" t="s">
        <v>366</v>
      </c>
      <c r="AT183" s="143" t="s">
        <v>614</v>
      </c>
      <c r="AU183" s="143" t="s">
        <v>87</v>
      </c>
      <c r="AY183" s="17" t="s">
        <v>133</v>
      </c>
      <c r="BE183" s="144">
        <f t="shared" si="24"/>
        <v>0</v>
      </c>
      <c r="BF183" s="144">
        <f t="shared" si="25"/>
        <v>0</v>
      </c>
      <c r="BG183" s="144">
        <f t="shared" si="26"/>
        <v>0</v>
      </c>
      <c r="BH183" s="144">
        <f t="shared" si="27"/>
        <v>0</v>
      </c>
      <c r="BI183" s="144">
        <f t="shared" si="28"/>
        <v>0</v>
      </c>
      <c r="BJ183" s="17" t="s">
        <v>85</v>
      </c>
      <c r="BK183" s="144">
        <f t="shared" si="29"/>
        <v>0</v>
      </c>
      <c r="BL183" s="17" t="s">
        <v>278</v>
      </c>
      <c r="BM183" s="143" t="s">
        <v>1135</v>
      </c>
    </row>
    <row r="184" spans="2:65" s="1" customFormat="1" ht="16.5" customHeight="1">
      <c r="B184" s="32"/>
      <c r="C184" s="185" t="s">
        <v>665</v>
      </c>
      <c r="D184" s="185" t="s">
        <v>614</v>
      </c>
      <c r="E184" s="186" t="s">
        <v>1136</v>
      </c>
      <c r="F184" s="187" t="s">
        <v>1137</v>
      </c>
      <c r="G184" s="188" t="s">
        <v>257</v>
      </c>
      <c r="H184" s="189">
        <v>11</v>
      </c>
      <c r="I184" s="190"/>
      <c r="J184" s="191">
        <f t="shared" si="20"/>
        <v>0</v>
      </c>
      <c r="K184" s="187" t="s">
        <v>1</v>
      </c>
      <c r="L184" s="192"/>
      <c r="M184" s="193" t="s">
        <v>1</v>
      </c>
      <c r="N184" s="194" t="s">
        <v>42</v>
      </c>
      <c r="P184" s="141">
        <f t="shared" si="21"/>
        <v>0</v>
      </c>
      <c r="Q184" s="141">
        <v>0</v>
      </c>
      <c r="R184" s="141">
        <f t="shared" si="22"/>
        <v>0</v>
      </c>
      <c r="S184" s="141">
        <v>0</v>
      </c>
      <c r="T184" s="142">
        <f t="shared" si="23"/>
        <v>0</v>
      </c>
      <c r="AR184" s="143" t="s">
        <v>366</v>
      </c>
      <c r="AT184" s="143" t="s">
        <v>614</v>
      </c>
      <c r="AU184" s="143" t="s">
        <v>87</v>
      </c>
      <c r="AY184" s="17" t="s">
        <v>133</v>
      </c>
      <c r="BE184" s="144">
        <f t="shared" si="24"/>
        <v>0</v>
      </c>
      <c r="BF184" s="144">
        <f t="shared" si="25"/>
        <v>0</v>
      </c>
      <c r="BG184" s="144">
        <f t="shared" si="26"/>
        <v>0</v>
      </c>
      <c r="BH184" s="144">
        <f t="shared" si="27"/>
        <v>0</v>
      </c>
      <c r="BI184" s="144">
        <f t="shared" si="28"/>
        <v>0</v>
      </c>
      <c r="BJ184" s="17" t="s">
        <v>85</v>
      </c>
      <c r="BK184" s="144">
        <f t="shared" si="29"/>
        <v>0</v>
      </c>
      <c r="BL184" s="17" t="s">
        <v>278</v>
      </c>
      <c r="BM184" s="143" t="s">
        <v>1138</v>
      </c>
    </row>
    <row r="185" spans="2:65" s="1" customFormat="1" ht="16.5" customHeight="1">
      <c r="B185" s="32"/>
      <c r="C185" s="185" t="s">
        <v>669</v>
      </c>
      <c r="D185" s="185" t="s">
        <v>614</v>
      </c>
      <c r="E185" s="186" t="s">
        <v>1139</v>
      </c>
      <c r="F185" s="187" t="s">
        <v>1140</v>
      </c>
      <c r="G185" s="188" t="s">
        <v>257</v>
      </c>
      <c r="H185" s="189">
        <v>1</v>
      </c>
      <c r="I185" s="190"/>
      <c r="J185" s="191">
        <f t="shared" si="20"/>
        <v>0</v>
      </c>
      <c r="K185" s="187" t="s">
        <v>1</v>
      </c>
      <c r="L185" s="192"/>
      <c r="M185" s="193" t="s">
        <v>1</v>
      </c>
      <c r="N185" s="194" t="s">
        <v>42</v>
      </c>
      <c r="P185" s="141">
        <f t="shared" si="21"/>
        <v>0</v>
      </c>
      <c r="Q185" s="141">
        <v>0</v>
      </c>
      <c r="R185" s="141">
        <f t="shared" si="22"/>
        <v>0</v>
      </c>
      <c r="S185" s="141">
        <v>0</v>
      </c>
      <c r="T185" s="142">
        <f t="shared" si="23"/>
        <v>0</v>
      </c>
      <c r="AR185" s="143" t="s">
        <v>366</v>
      </c>
      <c r="AT185" s="143" t="s">
        <v>614</v>
      </c>
      <c r="AU185" s="143" t="s">
        <v>87</v>
      </c>
      <c r="AY185" s="17" t="s">
        <v>133</v>
      </c>
      <c r="BE185" s="144">
        <f t="shared" si="24"/>
        <v>0</v>
      </c>
      <c r="BF185" s="144">
        <f t="shared" si="25"/>
        <v>0</v>
      </c>
      <c r="BG185" s="144">
        <f t="shared" si="26"/>
        <v>0</v>
      </c>
      <c r="BH185" s="144">
        <f t="shared" si="27"/>
        <v>0</v>
      </c>
      <c r="BI185" s="144">
        <f t="shared" si="28"/>
        <v>0</v>
      </c>
      <c r="BJ185" s="17" t="s">
        <v>85</v>
      </c>
      <c r="BK185" s="144">
        <f t="shared" si="29"/>
        <v>0</v>
      </c>
      <c r="BL185" s="17" t="s">
        <v>278</v>
      </c>
      <c r="BM185" s="143" t="s">
        <v>1141</v>
      </c>
    </row>
    <row r="186" spans="2:65" s="1" customFormat="1" ht="16.5" customHeight="1">
      <c r="B186" s="32"/>
      <c r="C186" s="185" t="s">
        <v>673</v>
      </c>
      <c r="D186" s="185" t="s">
        <v>614</v>
      </c>
      <c r="E186" s="186" t="s">
        <v>1142</v>
      </c>
      <c r="F186" s="187" t="s">
        <v>1143</v>
      </c>
      <c r="G186" s="188" t="s">
        <v>257</v>
      </c>
      <c r="H186" s="189">
        <v>1</v>
      </c>
      <c r="I186" s="190"/>
      <c r="J186" s="191">
        <f t="shared" si="20"/>
        <v>0</v>
      </c>
      <c r="K186" s="187" t="s">
        <v>1</v>
      </c>
      <c r="L186" s="192"/>
      <c r="M186" s="193" t="s">
        <v>1</v>
      </c>
      <c r="N186" s="194" t="s">
        <v>42</v>
      </c>
      <c r="P186" s="141">
        <f t="shared" si="21"/>
        <v>0</v>
      </c>
      <c r="Q186" s="141">
        <v>0</v>
      </c>
      <c r="R186" s="141">
        <f t="shared" si="22"/>
        <v>0</v>
      </c>
      <c r="S186" s="141">
        <v>0</v>
      </c>
      <c r="T186" s="142">
        <f t="shared" si="23"/>
        <v>0</v>
      </c>
      <c r="AR186" s="143" t="s">
        <v>366</v>
      </c>
      <c r="AT186" s="143" t="s">
        <v>614</v>
      </c>
      <c r="AU186" s="143" t="s">
        <v>87</v>
      </c>
      <c r="AY186" s="17" t="s">
        <v>133</v>
      </c>
      <c r="BE186" s="144">
        <f t="shared" si="24"/>
        <v>0</v>
      </c>
      <c r="BF186" s="144">
        <f t="shared" si="25"/>
        <v>0</v>
      </c>
      <c r="BG186" s="144">
        <f t="shared" si="26"/>
        <v>0</v>
      </c>
      <c r="BH186" s="144">
        <f t="shared" si="27"/>
        <v>0</v>
      </c>
      <c r="BI186" s="144">
        <f t="shared" si="28"/>
        <v>0</v>
      </c>
      <c r="BJ186" s="17" t="s">
        <v>85</v>
      </c>
      <c r="BK186" s="144">
        <f t="shared" si="29"/>
        <v>0</v>
      </c>
      <c r="BL186" s="17" t="s">
        <v>278</v>
      </c>
      <c r="BM186" s="143" t="s">
        <v>1144</v>
      </c>
    </row>
    <row r="187" spans="2:65" s="1" customFormat="1" ht="16.5" customHeight="1">
      <c r="B187" s="32"/>
      <c r="C187" s="185" t="s">
        <v>677</v>
      </c>
      <c r="D187" s="185" t="s">
        <v>614</v>
      </c>
      <c r="E187" s="186" t="s">
        <v>1145</v>
      </c>
      <c r="F187" s="187" t="s">
        <v>1146</v>
      </c>
      <c r="G187" s="188" t="s">
        <v>257</v>
      </c>
      <c r="H187" s="189">
        <v>1</v>
      </c>
      <c r="I187" s="190"/>
      <c r="J187" s="191">
        <f t="shared" si="20"/>
        <v>0</v>
      </c>
      <c r="K187" s="187" t="s">
        <v>1</v>
      </c>
      <c r="L187" s="192"/>
      <c r="M187" s="193" t="s">
        <v>1</v>
      </c>
      <c r="N187" s="194" t="s">
        <v>42</v>
      </c>
      <c r="P187" s="141">
        <f t="shared" si="21"/>
        <v>0</v>
      </c>
      <c r="Q187" s="141">
        <v>0</v>
      </c>
      <c r="R187" s="141">
        <f t="shared" si="22"/>
        <v>0</v>
      </c>
      <c r="S187" s="141">
        <v>0</v>
      </c>
      <c r="T187" s="142">
        <f t="shared" si="23"/>
        <v>0</v>
      </c>
      <c r="AR187" s="143" t="s">
        <v>366</v>
      </c>
      <c r="AT187" s="143" t="s">
        <v>614</v>
      </c>
      <c r="AU187" s="143" t="s">
        <v>87</v>
      </c>
      <c r="AY187" s="17" t="s">
        <v>133</v>
      </c>
      <c r="BE187" s="144">
        <f t="shared" si="24"/>
        <v>0</v>
      </c>
      <c r="BF187" s="144">
        <f t="shared" si="25"/>
        <v>0</v>
      </c>
      <c r="BG187" s="144">
        <f t="shared" si="26"/>
        <v>0</v>
      </c>
      <c r="BH187" s="144">
        <f t="shared" si="27"/>
        <v>0</v>
      </c>
      <c r="BI187" s="144">
        <f t="shared" si="28"/>
        <v>0</v>
      </c>
      <c r="BJ187" s="17" t="s">
        <v>85</v>
      </c>
      <c r="BK187" s="144">
        <f t="shared" si="29"/>
        <v>0</v>
      </c>
      <c r="BL187" s="17" t="s">
        <v>278</v>
      </c>
      <c r="BM187" s="143" t="s">
        <v>1147</v>
      </c>
    </row>
    <row r="188" spans="2:65" s="1" customFormat="1" ht="16.5" customHeight="1">
      <c r="B188" s="32"/>
      <c r="C188" s="185" t="s">
        <v>682</v>
      </c>
      <c r="D188" s="185" t="s">
        <v>614</v>
      </c>
      <c r="E188" s="186" t="s">
        <v>1148</v>
      </c>
      <c r="F188" s="187" t="s">
        <v>1149</v>
      </c>
      <c r="G188" s="188" t="s">
        <v>257</v>
      </c>
      <c r="H188" s="189">
        <v>36</v>
      </c>
      <c r="I188" s="190"/>
      <c r="J188" s="191">
        <f t="shared" si="20"/>
        <v>0</v>
      </c>
      <c r="K188" s="187" t="s">
        <v>1</v>
      </c>
      <c r="L188" s="192"/>
      <c r="M188" s="193" t="s">
        <v>1</v>
      </c>
      <c r="N188" s="194" t="s">
        <v>42</v>
      </c>
      <c r="P188" s="141">
        <f t="shared" si="21"/>
        <v>0</v>
      </c>
      <c r="Q188" s="141">
        <v>0</v>
      </c>
      <c r="R188" s="141">
        <f t="shared" si="22"/>
        <v>0</v>
      </c>
      <c r="S188" s="141">
        <v>0</v>
      </c>
      <c r="T188" s="142">
        <f t="shared" si="23"/>
        <v>0</v>
      </c>
      <c r="AR188" s="143" t="s">
        <v>366</v>
      </c>
      <c r="AT188" s="143" t="s">
        <v>614</v>
      </c>
      <c r="AU188" s="143" t="s">
        <v>87</v>
      </c>
      <c r="AY188" s="17" t="s">
        <v>133</v>
      </c>
      <c r="BE188" s="144">
        <f t="shared" si="24"/>
        <v>0</v>
      </c>
      <c r="BF188" s="144">
        <f t="shared" si="25"/>
        <v>0</v>
      </c>
      <c r="BG188" s="144">
        <f t="shared" si="26"/>
        <v>0</v>
      </c>
      <c r="BH188" s="144">
        <f t="shared" si="27"/>
        <v>0</v>
      </c>
      <c r="BI188" s="144">
        <f t="shared" si="28"/>
        <v>0</v>
      </c>
      <c r="BJ188" s="17" t="s">
        <v>85</v>
      </c>
      <c r="BK188" s="144">
        <f t="shared" si="29"/>
        <v>0</v>
      </c>
      <c r="BL188" s="17" t="s">
        <v>278</v>
      </c>
      <c r="BM188" s="143" t="s">
        <v>1150</v>
      </c>
    </row>
    <row r="189" spans="2:65" s="1" customFormat="1" ht="16.5" customHeight="1">
      <c r="B189" s="32"/>
      <c r="C189" s="185" t="s">
        <v>686</v>
      </c>
      <c r="D189" s="185" t="s">
        <v>614</v>
      </c>
      <c r="E189" s="186" t="s">
        <v>1151</v>
      </c>
      <c r="F189" s="187" t="s">
        <v>1152</v>
      </c>
      <c r="G189" s="188" t="s">
        <v>257</v>
      </c>
      <c r="H189" s="189">
        <v>2</v>
      </c>
      <c r="I189" s="190"/>
      <c r="J189" s="191">
        <f t="shared" si="20"/>
        <v>0</v>
      </c>
      <c r="K189" s="187" t="s">
        <v>1</v>
      </c>
      <c r="L189" s="192"/>
      <c r="M189" s="193" t="s">
        <v>1</v>
      </c>
      <c r="N189" s="194" t="s">
        <v>42</v>
      </c>
      <c r="P189" s="141">
        <f t="shared" si="21"/>
        <v>0</v>
      </c>
      <c r="Q189" s="141">
        <v>0</v>
      </c>
      <c r="R189" s="141">
        <f t="shared" si="22"/>
        <v>0</v>
      </c>
      <c r="S189" s="141">
        <v>0</v>
      </c>
      <c r="T189" s="142">
        <f t="shared" si="23"/>
        <v>0</v>
      </c>
      <c r="AR189" s="143" t="s">
        <v>366</v>
      </c>
      <c r="AT189" s="143" t="s">
        <v>614</v>
      </c>
      <c r="AU189" s="143" t="s">
        <v>87</v>
      </c>
      <c r="AY189" s="17" t="s">
        <v>133</v>
      </c>
      <c r="BE189" s="144">
        <f t="shared" si="24"/>
        <v>0</v>
      </c>
      <c r="BF189" s="144">
        <f t="shared" si="25"/>
        <v>0</v>
      </c>
      <c r="BG189" s="144">
        <f t="shared" si="26"/>
        <v>0</v>
      </c>
      <c r="BH189" s="144">
        <f t="shared" si="27"/>
        <v>0</v>
      </c>
      <c r="BI189" s="144">
        <f t="shared" si="28"/>
        <v>0</v>
      </c>
      <c r="BJ189" s="17" t="s">
        <v>85</v>
      </c>
      <c r="BK189" s="144">
        <f t="shared" si="29"/>
        <v>0</v>
      </c>
      <c r="BL189" s="17" t="s">
        <v>278</v>
      </c>
      <c r="BM189" s="143" t="s">
        <v>1153</v>
      </c>
    </row>
    <row r="190" spans="2:65" s="1" customFormat="1" ht="16.5" customHeight="1">
      <c r="B190" s="32"/>
      <c r="C190" s="132" t="s">
        <v>690</v>
      </c>
      <c r="D190" s="132" t="s">
        <v>136</v>
      </c>
      <c r="E190" s="133" t="s">
        <v>1154</v>
      </c>
      <c r="F190" s="134" t="s">
        <v>1155</v>
      </c>
      <c r="G190" s="135" t="s">
        <v>211</v>
      </c>
      <c r="H190" s="136">
        <v>20</v>
      </c>
      <c r="I190" s="137"/>
      <c r="J190" s="138">
        <f t="shared" si="20"/>
        <v>0</v>
      </c>
      <c r="K190" s="134" t="s">
        <v>1</v>
      </c>
      <c r="L190" s="32"/>
      <c r="M190" s="139" t="s">
        <v>1</v>
      </c>
      <c r="N190" s="140" t="s">
        <v>42</v>
      </c>
      <c r="P190" s="141">
        <f t="shared" si="21"/>
        <v>0</v>
      </c>
      <c r="Q190" s="141">
        <v>1.9000000000000001E-4</v>
      </c>
      <c r="R190" s="141">
        <f t="shared" si="22"/>
        <v>3.8000000000000004E-3</v>
      </c>
      <c r="S190" s="141">
        <v>0</v>
      </c>
      <c r="T190" s="142">
        <f t="shared" si="23"/>
        <v>0</v>
      </c>
      <c r="AR190" s="143" t="s">
        <v>278</v>
      </c>
      <c r="AT190" s="143" t="s">
        <v>136</v>
      </c>
      <c r="AU190" s="143" t="s">
        <v>87</v>
      </c>
      <c r="AY190" s="17" t="s">
        <v>133</v>
      </c>
      <c r="BE190" s="144">
        <f t="shared" si="24"/>
        <v>0</v>
      </c>
      <c r="BF190" s="144">
        <f t="shared" si="25"/>
        <v>0</v>
      </c>
      <c r="BG190" s="144">
        <f t="shared" si="26"/>
        <v>0</v>
      </c>
      <c r="BH190" s="144">
        <f t="shared" si="27"/>
        <v>0</v>
      </c>
      <c r="BI190" s="144">
        <f t="shared" si="28"/>
        <v>0</v>
      </c>
      <c r="BJ190" s="17" t="s">
        <v>85</v>
      </c>
      <c r="BK190" s="144">
        <f t="shared" si="29"/>
        <v>0</v>
      </c>
      <c r="BL190" s="17" t="s">
        <v>278</v>
      </c>
      <c r="BM190" s="143" t="s">
        <v>1156</v>
      </c>
    </row>
    <row r="191" spans="2:65" s="1" customFormat="1" ht="16.5" customHeight="1">
      <c r="B191" s="32"/>
      <c r="C191" s="132" t="s">
        <v>694</v>
      </c>
      <c r="D191" s="132" t="s">
        <v>136</v>
      </c>
      <c r="E191" s="133" t="s">
        <v>1157</v>
      </c>
      <c r="F191" s="134" t="s">
        <v>1158</v>
      </c>
      <c r="G191" s="135" t="s">
        <v>211</v>
      </c>
      <c r="H191" s="136">
        <v>29</v>
      </c>
      <c r="I191" s="137"/>
      <c r="J191" s="138">
        <f t="shared" si="20"/>
        <v>0</v>
      </c>
      <c r="K191" s="134" t="s">
        <v>198</v>
      </c>
      <c r="L191" s="32"/>
      <c r="M191" s="139" t="s">
        <v>1</v>
      </c>
      <c r="N191" s="140" t="s">
        <v>42</v>
      </c>
      <c r="P191" s="141">
        <f t="shared" si="21"/>
        <v>0</v>
      </c>
      <c r="Q191" s="141">
        <v>1.9000000000000001E-4</v>
      </c>
      <c r="R191" s="141">
        <f t="shared" si="22"/>
        <v>5.5100000000000001E-3</v>
      </c>
      <c r="S191" s="141">
        <v>0</v>
      </c>
      <c r="T191" s="142">
        <f t="shared" si="23"/>
        <v>0</v>
      </c>
      <c r="AR191" s="143" t="s">
        <v>278</v>
      </c>
      <c r="AT191" s="143" t="s">
        <v>136</v>
      </c>
      <c r="AU191" s="143" t="s">
        <v>87</v>
      </c>
      <c r="AY191" s="17" t="s">
        <v>133</v>
      </c>
      <c r="BE191" s="144">
        <f t="shared" si="24"/>
        <v>0</v>
      </c>
      <c r="BF191" s="144">
        <f t="shared" si="25"/>
        <v>0</v>
      </c>
      <c r="BG191" s="144">
        <f t="shared" si="26"/>
        <v>0</v>
      </c>
      <c r="BH191" s="144">
        <f t="shared" si="27"/>
        <v>0</v>
      </c>
      <c r="BI191" s="144">
        <f t="shared" si="28"/>
        <v>0</v>
      </c>
      <c r="BJ191" s="17" t="s">
        <v>85</v>
      </c>
      <c r="BK191" s="144">
        <f t="shared" si="29"/>
        <v>0</v>
      </c>
      <c r="BL191" s="17" t="s">
        <v>278</v>
      </c>
      <c r="BM191" s="143" t="s">
        <v>1159</v>
      </c>
    </row>
    <row r="192" spans="2:65" s="1" customFormat="1" ht="16.5" customHeight="1">
      <c r="B192" s="32"/>
      <c r="C192" s="132" t="s">
        <v>699</v>
      </c>
      <c r="D192" s="132" t="s">
        <v>136</v>
      </c>
      <c r="E192" s="133" t="s">
        <v>1160</v>
      </c>
      <c r="F192" s="134" t="s">
        <v>1161</v>
      </c>
      <c r="G192" s="135" t="s">
        <v>211</v>
      </c>
      <c r="H192" s="136">
        <v>364</v>
      </c>
      <c r="I192" s="137"/>
      <c r="J192" s="138">
        <f t="shared" si="20"/>
        <v>0</v>
      </c>
      <c r="K192" s="134" t="s">
        <v>198</v>
      </c>
      <c r="L192" s="32"/>
      <c r="M192" s="139" t="s">
        <v>1</v>
      </c>
      <c r="N192" s="140" t="s">
        <v>42</v>
      </c>
      <c r="P192" s="141">
        <f t="shared" si="21"/>
        <v>0</v>
      </c>
      <c r="Q192" s="141">
        <v>2.0000000000000002E-5</v>
      </c>
      <c r="R192" s="141">
        <f t="shared" si="22"/>
        <v>7.2800000000000009E-3</v>
      </c>
      <c r="S192" s="141">
        <v>0</v>
      </c>
      <c r="T192" s="142">
        <f t="shared" si="23"/>
        <v>0</v>
      </c>
      <c r="AR192" s="143" t="s">
        <v>278</v>
      </c>
      <c r="AT192" s="143" t="s">
        <v>136</v>
      </c>
      <c r="AU192" s="143" t="s">
        <v>87</v>
      </c>
      <c r="AY192" s="17" t="s">
        <v>133</v>
      </c>
      <c r="BE192" s="144">
        <f t="shared" si="24"/>
        <v>0</v>
      </c>
      <c r="BF192" s="144">
        <f t="shared" si="25"/>
        <v>0</v>
      </c>
      <c r="BG192" s="144">
        <f t="shared" si="26"/>
        <v>0</v>
      </c>
      <c r="BH192" s="144">
        <f t="shared" si="27"/>
        <v>0</v>
      </c>
      <c r="BI192" s="144">
        <f t="shared" si="28"/>
        <v>0</v>
      </c>
      <c r="BJ192" s="17" t="s">
        <v>85</v>
      </c>
      <c r="BK192" s="144">
        <f t="shared" si="29"/>
        <v>0</v>
      </c>
      <c r="BL192" s="17" t="s">
        <v>278</v>
      </c>
      <c r="BM192" s="143" t="s">
        <v>1162</v>
      </c>
    </row>
    <row r="193" spans="2:65" s="1" customFormat="1" ht="16.5" customHeight="1">
      <c r="B193" s="32"/>
      <c r="C193" s="132" t="s">
        <v>703</v>
      </c>
      <c r="D193" s="132" t="s">
        <v>136</v>
      </c>
      <c r="E193" s="133" t="s">
        <v>1163</v>
      </c>
      <c r="F193" s="134" t="s">
        <v>1164</v>
      </c>
      <c r="G193" s="135" t="s">
        <v>211</v>
      </c>
      <c r="H193" s="136">
        <v>32</v>
      </c>
      <c r="I193" s="137"/>
      <c r="J193" s="138">
        <f t="shared" si="20"/>
        <v>0</v>
      </c>
      <c r="K193" s="134" t="s">
        <v>198</v>
      </c>
      <c r="L193" s="32"/>
      <c r="M193" s="139" t="s">
        <v>1</v>
      </c>
      <c r="N193" s="140" t="s">
        <v>42</v>
      </c>
      <c r="P193" s="141">
        <f t="shared" si="21"/>
        <v>0</v>
      </c>
      <c r="Q193" s="141">
        <v>6.0000000000000002E-5</v>
      </c>
      <c r="R193" s="141">
        <f t="shared" si="22"/>
        <v>1.92E-3</v>
      </c>
      <c r="S193" s="141">
        <v>0</v>
      </c>
      <c r="T193" s="142">
        <f t="shared" si="23"/>
        <v>0</v>
      </c>
      <c r="AR193" s="143" t="s">
        <v>278</v>
      </c>
      <c r="AT193" s="143" t="s">
        <v>136</v>
      </c>
      <c r="AU193" s="143" t="s">
        <v>87</v>
      </c>
      <c r="AY193" s="17" t="s">
        <v>133</v>
      </c>
      <c r="BE193" s="144">
        <f t="shared" si="24"/>
        <v>0</v>
      </c>
      <c r="BF193" s="144">
        <f t="shared" si="25"/>
        <v>0</v>
      </c>
      <c r="BG193" s="144">
        <f t="shared" si="26"/>
        <v>0</v>
      </c>
      <c r="BH193" s="144">
        <f t="shared" si="27"/>
        <v>0</v>
      </c>
      <c r="BI193" s="144">
        <f t="shared" si="28"/>
        <v>0</v>
      </c>
      <c r="BJ193" s="17" t="s">
        <v>85</v>
      </c>
      <c r="BK193" s="144">
        <f t="shared" si="29"/>
        <v>0</v>
      </c>
      <c r="BL193" s="17" t="s">
        <v>278</v>
      </c>
      <c r="BM193" s="143" t="s">
        <v>1165</v>
      </c>
    </row>
    <row r="194" spans="2:65" s="1" customFormat="1" ht="16.5" customHeight="1">
      <c r="B194" s="32"/>
      <c r="C194" s="132" t="s">
        <v>707</v>
      </c>
      <c r="D194" s="132" t="s">
        <v>136</v>
      </c>
      <c r="E194" s="133" t="s">
        <v>1166</v>
      </c>
      <c r="F194" s="134" t="s">
        <v>1167</v>
      </c>
      <c r="G194" s="135" t="s">
        <v>211</v>
      </c>
      <c r="H194" s="136">
        <v>425</v>
      </c>
      <c r="I194" s="137"/>
      <c r="J194" s="138">
        <f t="shared" si="20"/>
        <v>0</v>
      </c>
      <c r="K194" s="134" t="s">
        <v>198</v>
      </c>
      <c r="L194" s="32"/>
      <c r="M194" s="139" t="s">
        <v>1</v>
      </c>
      <c r="N194" s="140" t="s">
        <v>42</v>
      </c>
      <c r="P194" s="141">
        <f t="shared" si="21"/>
        <v>0</v>
      </c>
      <c r="Q194" s="141">
        <v>1.0000000000000001E-5</v>
      </c>
      <c r="R194" s="141">
        <f t="shared" si="22"/>
        <v>4.2500000000000003E-3</v>
      </c>
      <c r="S194" s="141">
        <v>0</v>
      </c>
      <c r="T194" s="142">
        <f t="shared" si="23"/>
        <v>0</v>
      </c>
      <c r="AR194" s="143" t="s">
        <v>278</v>
      </c>
      <c r="AT194" s="143" t="s">
        <v>136</v>
      </c>
      <c r="AU194" s="143" t="s">
        <v>87</v>
      </c>
      <c r="AY194" s="17" t="s">
        <v>133</v>
      </c>
      <c r="BE194" s="144">
        <f t="shared" si="24"/>
        <v>0</v>
      </c>
      <c r="BF194" s="144">
        <f t="shared" si="25"/>
        <v>0</v>
      </c>
      <c r="BG194" s="144">
        <f t="shared" si="26"/>
        <v>0</v>
      </c>
      <c r="BH194" s="144">
        <f t="shared" si="27"/>
        <v>0</v>
      </c>
      <c r="BI194" s="144">
        <f t="shared" si="28"/>
        <v>0</v>
      </c>
      <c r="BJ194" s="17" t="s">
        <v>85</v>
      </c>
      <c r="BK194" s="144">
        <f t="shared" si="29"/>
        <v>0</v>
      </c>
      <c r="BL194" s="17" t="s">
        <v>278</v>
      </c>
      <c r="BM194" s="143" t="s">
        <v>1168</v>
      </c>
    </row>
    <row r="195" spans="2:65" s="1" customFormat="1" ht="16.5" customHeight="1">
      <c r="B195" s="32"/>
      <c r="C195" s="132" t="s">
        <v>711</v>
      </c>
      <c r="D195" s="132" t="s">
        <v>136</v>
      </c>
      <c r="E195" s="133" t="s">
        <v>1169</v>
      </c>
      <c r="F195" s="134" t="s">
        <v>1170</v>
      </c>
      <c r="G195" s="135" t="s">
        <v>567</v>
      </c>
      <c r="H195" s="184"/>
      <c r="I195" s="137"/>
      <c r="J195" s="138">
        <f t="shared" si="20"/>
        <v>0</v>
      </c>
      <c r="K195" s="134" t="s">
        <v>198</v>
      </c>
      <c r="L195" s="32"/>
      <c r="M195" s="139" t="s">
        <v>1</v>
      </c>
      <c r="N195" s="140" t="s">
        <v>42</v>
      </c>
      <c r="P195" s="141">
        <f t="shared" si="21"/>
        <v>0</v>
      </c>
      <c r="Q195" s="141">
        <v>0</v>
      </c>
      <c r="R195" s="141">
        <f t="shared" si="22"/>
        <v>0</v>
      </c>
      <c r="S195" s="141">
        <v>0</v>
      </c>
      <c r="T195" s="142">
        <f t="shared" si="23"/>
        <v>0</v>
      </c>
      <c r="AR195" s="143" t="s">
        <v>278</v>
      </c>
      <c r="AT195" s="143" t="s">
        <v>136</v>
      </c>
      <c r="AU195" s="143" t="s">
        <v>87</v>
      </c>
      <c r="AY195" s="17" t="s">
        <v>133</v>
      </c>
      <c r="BE195" s="144">
        <f t="shared" si="24"/>
        <v>0</v>
      </c>
      <c r="BF195" s="144">
        <f t="shared" si="25"/>
        <v>0</v>
      </c>
      <c r="BG195" s="144">
        <f t="shared" si="26"/>
        <v>0</v>
      </c>
      <c r="BH195" s="144">
        <f t="shared" si="27"/>
        <v>0</v>
      </c>
      <c r="BI195" s="144">
        <f t="shared" si="28"/>
        <v>0</v>
      </c>
      <c r="BJ195" s="17" t="s">
        <v>85</v>
      </c>
      <c r="BK195" s="144">
        <f t="shared" si="29"/>
        <v>0</v>
      </c>
      <c r="BL195" s="17" t="s">
        <v>278</v>
      </c>
      <c r="BM195" s="143" t="s">
        <v>1171</v>
      </c>
    </row>
    <row r="196" spans="2:65" s="11" customFormat="1" ht="22.9" customHeight="1">
      <c r="B196" s="120"/>
      <c r="D196" s="121" t="s">
        <v>76</v>
      </c>
      <c r="E196" s="130" t="s">
        <v>322</v>
      </c>
      <c r="F196" s="130" t="s">
        <v>323</v>
      </c>
      <c r="I196" s="123"/>
      <c r="J196" s="131">
        <f>BK196</f>
        <v>0</v>
      </c>
      <c r="L196" s="120"/>
      <c r="M196" s="125"/>
      <c r="P196" s="126">
        <f>SUM(P197:P227)</f>
        <v>0</v>
      </c>
      <c r="R196" s="126">
        <f>SUM(R197:R227)</f>
        <v>7.4200000000000004E-3</v>
      </c>
      <c r="T196" s="127">
        <f>SUM(T197:T227)</f>
        <v>0</v>
      </c>
      <c r="AR196" s="121" t="s">
        <v>87</v>
      </c>
      <c r="AT196" s="128" t="s">
        <v>76</v>
      </c>
      <c r="AU196" s="128" t="s">
        <v>85</v>
      </c>
      <c r="AY196" s="121" t="s">
        <v>133</v>
      </c>
      <c r="BK196" s="129">
        <f>SUM(BK197:BK227)</f>
        <v>0</v>
      </c>
    </row>
    <row r="197" spans="2:65" s="1" customFormat="1" ht="16.5" customHeight="1">
      <c r="B197" s="32"/>
      <c r="C197" s="132" t="s">
        <v>717</v>
      </c>
      <c r="D197" s="132" t="s">
        <v>136</v>
      </c>
      <c r="E197" s="133" t="s">
        <v>1172</v>
      </c>
      <c r="F197" s="134" t="s">
        <v>1173</v>
      </c>
      <c r="G197" s="135" t="s">
        <v>139</v>
      </c>
      <c r="H197" s="136">
        <v>1</v>
      </c>
      <c r="I197" s="137"/>
      <c r="J197" s="138">
        <f t="shared" ref="J197:J227" si="30">ROUND(I197*H197,2)</f>
        <v>0</v>
      </c>
      <c r="K197" s="134" t="s">
        <v>1</v>
      </c>
      <c r="L197" s="32"/>
      <c r="M197" s="139" t="s">
        <v>1</v>
      </c>
      <c r="N197" s="140" t="s">
        <v>42</v>
      </c>
      <c r="P197" s="141">
        <f t="shared" ref="P197:P227" si="31">O197*H197</f>
        <v>0</v>
      </c>
      <c r="Q197" s="141">
        <v>3.7100000000000002E-3</v>
      </c>
      <c r="R197" s="141">
        <f t="shared" ref="R197:R227" si="32">Q197*H197</f>
        <v>3.7100000000000002E-3</v>
      </c>
      <c r="S197" s="141">
        <v>0</v>
      </c>
      <c r="T197" s="142">
        <f t="shared" ref="T197:T227" si="33">S197*H197</f>
        <v>0</v>
      </c>
      <c r="AR197" s="143" t="s">
        <v>278</v>
      </c>
      <c r="AT197" s="143" t="s">
        <v>136</v>
      </c>
      <c r="AU197" s="143" t="s">
        <v>87</v>
      </c>
      <c r="AY197" s="17" t="s">
        <v>133</v>
      </c>
      <c r="BE197" s="144">
        <f t="shared" ref="BE197:BE227" si="34">IF(N197="základní",J197,0)</f>
        <v>0</v>
      </c>
      <c r="BF197" s="144">
        <f t="shared" ref="BF197:BF227" si="35">IF(N197="snížená",J197,0)</f>
        <v>0</v>
      </c>
      <c r="BG197" s="144">
        <f t="shared" ref="BG197:BG227" si="36">IF(N197="zákl. přenesená",J197,0)</f>
        <v>0</v>
      </c>
      <c r="BH197" s="144">
        <f t="shared" ref="BH197:BH227" si="37">IF(N197="sníž. přenesená",J197,0)</f>
        <v>0</v>
      </c>
      <c r="BI197" s="144">
        <f t="shared" ref="BI197:BI227" si="38">IF(N197="nulová",J197,0)</f>
        <v>0</v>
      </c>
      <c r="BJ197" s="17" t="s">
        <v>85</v>
      </c>
      <c r="BK197" s="144">
        <f t="shared" ref="BK197:BK227" si="39">ROUND(I197*H197,2)</f>
        <v>0</v>
      </c>
      <c r="BL197" s="17" t="s">
        <v>278</v>
      </c>
      <c r="BM197" s="143" t="s">
        <v>1174</v>
      </c>
    </row>
    <row r="198" spans="2:65" s="1" customFormat="1" ht="16.5" customHeight="1">
      <c r="B198" s="32"/>
      <c r="C198" s="185" t="s">
        <v>721</v>
      </c>
      <c r="D198" s="185" t="s">
        <v>614</v>
      </c>
      <c r="E198" s="186" t="s">
        <v>1175</v>
      </c>
      <c r="F198" s="187" t="s">
        <v>1176</v>
      </c>
      <c r="G198" s="188" t="s">
        <v>257</v>
      </c>
      <c r="H198" s="189">
        <v>7</v>
      </c>
      <c r="I198" s="190"/>
      <c r="J198" s="191">
        <f t="shared" si="30"/>
        <v>0</v>
      </c>
      <c r="K198" s="187" t="s">
        <v>1</v>
      </c>
      <c r="L198" s="192"/>
      <c r="M198" s="193" t="s">
        <v>1</v>
      </c>
      <c r="N198" s="194" t="s">
        <v>42</v>
      </c>
      <c r="P198" s="141">
        <f t="shared" si="31"/>
        <v>0</v>
      </c>
      <c r="Q198" s="141">
        <v>0</v>
      </c>
      <c r="R198" s="141">
        <f t="shared" si="32"/>
        <v>0</v>
      </c>
      <c r="S198" s="141">
        <v>0</v>
      </c>
      <c r="T198" s="142">
        <f t="shared" si="33"/>
        <v>0</v>
      </c>
      <c r="AR198" s="143" t="s">
        <v>366</v>
      </c>
      <c r="AT198" s="143" t="s">
        <v>614</v>
      </c>
      <c r="AU198" s="143" t="s">
        <v>87</v>
      </c>
      <c r="AY198" s="17" t="s">
        <v>133</v>
      </c>
      <c r="BE198" s="144">
        <f t="shared" si="34"/>
        <v>0</v>
      </c>
      <c r="BF198" s="144">
        <f t="shared" si="35"/>
        <v>0</v>
      </c>
      <c r="BG198" s="144">
        <f t="shared" si="36"/>
        <v>0</v>
      </c>
      <c r="BH198" s="144">
        <f t="shared" si="37"/>
        <v>0</v>
      </c>
      <c r="BI198" s="144">
        <f t="shared" si="38"/>
        <v>0</v>
      </c>
      <c r="BJ198" s="17" t="s">
        <v>85</v>
      </c>
      <c r="BK198" s="144">
        <f t="shared" si="39"/>
        <v>0</v>
      </c>
      <c r="BL198" s="17" t="s">
        <v>278</v>
      </c>
      <c r="BM198" s="143" t="s">
        <v>1177</v>
      </c>
    </row>
    <row r="199" spans="2:65" s="1" customFormat="1" ht="16.5" customHeight="1">
      <c r="B199" s="32"/>
      <c r="C199" s="185" t="s">
        <v>726</v>
      </c>
      <c r="D199" s="185" t="s">
        <v>614</v>
      </c>
      <c r="E199" s="186" t="s">
        <v>1178</v>
      </c>
      <c r="F199" s="187" t="s">
        <v>1179</v>
      </c>
      <c r="G199" s="188" t="s">
        <v>257</v>
      </c>
      <c r="H199" s="189">
        <v>7</v>
      </c>
      <c r="I199" s="190"/>
      <c r="J199" s="191">
        <f t="shared" si="30"/>
        <v>0</v>
      </c>
      <c r="K199" s="187" t="s">
        <v>1</v>
      </c>
      <c r="L199" s="192"/>
      <c r="M199" s="193" t="s">
        <v>1</v>
      </c>
      <c r="N199" s="194" t="s">
        <v>42</v>
      </c>
      <c r="P199" s="141">
        <f t="shared" si="31"/>
        <v>0</v>
      </c>
      <c r="Q199" s="141">
        <v>0</v>
      </c>
      <c r="R199" s="141">
        <f t="shared" si="32"/>
        <v>0</v>
      </c>
      <c r="S199" s="141">
        <v>0</v>
      </c>
      <c r="T199" s="142">
        <f t="shared" si="33"/>
        <v>0</v>
      </c>
      <c r="AR199" s="143" t="s">
        <v>366</v>
      </c>
      <c r="AT199" s="143" t="s">
        <v>614</v>
      </c>
      <c r="AU199" s="143" t="s">
        <v>87</v>
      </c>
      <c r="AY199" s="17" t="s">
        <v>133</v>
      </c>
      <c r="BE199" s="144">
        <f t="shared" si="34"/>
        <v>0</v>
      </c>
      <c r="BF199" s="144">
        <f t="shared" si="35"/>
        <v>0</v>
      </c>
      <c r="BG199" s="144">
        <f t="shared" si="36"/>
        <v>0</v>
      </c>
      <c r="BH199" s="144">
        <f t="shared" si="37"/>
        <v>0</v>
      </c>
      <c r="BI199" s="144">
        <f t="shared" si="38"/>
        <v>0</v>
      </c>
      <c r="BJ199" s="17" t="s">
        <v>85</v>
      </c>
      <c r="BK199" s="144">
        <f t="shared" si="39"/>
        <v>0</v>
      </c>
      <c r="BL199" s="17" t="s">
        <v>278</v>
      </c>
      <c r="BM199" s="143" t="s">
        <v>1180</v>
      </c>
    </row>
    <row r="200" spans="2:65" s="1" customFormat="1" ht="21.75" customHeight="1">
      <c r="B200" s="32"/>
      <c r="C200" s="185" t="s">
        <v>730</v>
      </c>
      <c r="D200" s="185" t="s">
        <v>614</v>
      </c>
      <c r="E200" s="186" t="s">
        <v>1181</v>
      </c>
      <c r="F200" s="187" t="s">
        <v>1182</v>
      </c>
      <c r="G200" s="188" t="s">
        <v>257</v>
      </c>
      <c r="H200" s="189">
        <v>18</v>
      </c>
      <c r="I200" s="190"/>
      <c r="J200" s="191">
        <f t="shared" si="30"/>
        <v>0</v>
      </c>
      <c r="K200" s="187" t="s">
        <v>1</v>
      </c>
      <c r="L200" s="192"/>
      <c r="M200" s="193" t="s">
        <v>1</v>
      </c>
      <c r="N200" s="194" t="s">
        <v>42</v>
      </c>
      <c r="P200" s="141">
        <f t="shared" si="31"/>
        <v>0</v>
      </c>
      <c r="Q200" s="141">
        <v>0</v>
      </c>
      <c r="R200" s="141">
        <f t="shared" si="32"/>
        <v>0</v>
      </c>
      <c r="S200" s="141">
        <v>0</v>
      </c>
      <c r="T200" s="142">
        <f t="shared" si="33"/>
        <v>0</v>
      </c>
      <c r="AR200" s="143" t="s">
        <v>366</v>
      </c>
      <c r="AT200" s="143" t="s">
        <v>614</v>
      </c>
      <c r="AU200" s="143" t="s">
        <v>87</v>
      </c>
      <c r="AY200" s="17" t="s">
        <v>133</v>
      </c>
      <c r="BE200" s="144">
        <f t="shared" si="34"/>
        <v>0</v>
      </c>
      <c r="BF200" s="144">
        <f t="shared" si="35"/>
        <v>0</v>
      </c>
      <c r="BG200" s="144">
        <f t="shared" si="36"/>
        <v>0</v>
      </c>
      <c r="BH200" s="144">
        <f t="shared" si="37"/>
        <v>0</v>
      </c>
      <c r="BI200" s="144">
        <f t="shared" si="38"/>
        <v>0</v>
      </c>
      <c r="BJ200" s="17" t="s">
        <v>85</v>
      </c>
      <c r="BK200" s="144">
        <f t="shared" si="39"/>
        <v>0</v>
      </c>
      <c r="BL200" s="17" t="s">
        <v>278</v>
      </c>
      <c r="BM200" s="143" t="s">
        <v>1183</v>
      </c>
    </row>
    <row r="201" spans="2:65" s="1" customFormat="1" ht="16.5" customHeight="1">
      <c r="B201" s="32"/>
      <c r="C201" s="185" t="s">
        <v>734</v>
      </c>
      <c r="D201" s="185" t="s">
        <v>614</v>
      </c>
      <c r="E201" s="186" t="s">
        <v>1184</v>
      </c>
      <c r="F201" s="187" t="s">
        <v>1185</v>
      </c>
      <c r="G201" s="188" t="s">
        <v>257</v>
      </c>
      <c r="H201" s="189">
        <v>18</v>
      </c>
      <c r="I201" s="190"/>
      <c r="J201" s="191">
        <f t="shared" si="30"/>
        <v>0</v>
      </c>
      <c r="K201" s="187" t="s">
        <v>1</v>
      </c>
      <c r="L201" s="192"/>
      <c r="M201" s="193" t="s">
        <v>1</v>
      </c>
      <c r="N201" s="194" t="s">
        <v>42</v>
      </c>
      <c r="P201" s="141">
        <f t="shared" si="31"/>
        <v>0</v>
      </c>
      <c r="Q201" s="141">
        <v>0</v>
      </c>
      <c r="R201" s="141">
        <f t="shared" si="32"/>
        <v>0</v>
      </c>
      <c r="S201" s="141">
        <v>0</v>
      </c>
      <c r="T201" s="142">
        <f t="shared" si="33"/>
        <v>0</v>
      </c>
      <c r="AR201" s="143" t="s">
        <v>366</v>
      </c>
      <c r="AT201" s="143" t="s">
        <v>614</v>
      </c>
      <c r="AU201" s="143" t="s">
        <v>87</v>
      </c>
      <c r="AY201" s="17" t="s">
        <v>133</v>
      </c>
      <c r="BE201" s="144">
        <f t="shared" si="34"/>
        <v>0</v>
      </c>
      <c r="BF201" s="144">
        <f t="shared" si="35"/>
        <v>0</v>
      </c>
      <c r="BG201" s="144">
        <f t="shared" si="36"/>
        <v>0</v>
      </c>
      <c r="BH201" s="144">
        <f t="shared" si="37"/>
        <v>0</v>
      </c>
      <c r="BI201" s="144">
        <f t="shared" si="38"/>
        <v>0</v>
      </c>
      <c r="BJ201" s="17" t="s">
        <v>85</v>
      </c>
      <c r="BK201" s="144">
        <f t="shared" si="39"/>
        <v>0</v>
      </c>
      <c r="BL201" s="17" t="s">
        <v>278</v>
      </c>
      <c r="BM201" s="143" t="s">
        <v>1186</v>
      </c>
    </row>
    <row r="202" spans="2:65" s="1" customFormat="1" ht="16.5" customHeight="1">
      <c r="B202" s="32"/>
      <c r="C202" s="185" t="s">
        <v>738</v>
      </c>
      <c r="D202" s="185" t="s">
        <v>614</v>
      </c>
      <c r="E202" s="186" t="s">
        <v>1187</v>
      </c>
      <c r="F202" s="187" t="s">
        <v>1188</v>
      </c>
      <c r="G202" s="188" t="s">
        <v>257</v>
      </c>
      <c r="H202" s="189">
        <v>7</v>
      </c>
      <c r="I202" s="190"/>
      <c r="J202" s="191">
        <f t="shared" si="30"/>
        <v>0</v>
      </c>
      <c r="K202" s="187" t="s">
        <v>1</v>
      </c>
      <c r="L202" s="192"/>
      <c r="M202" s="193" t="s">
        <v>1</v>
      </c>
      <c r="N202" s="194" t="s">
        <v>42</v>
      </c>
      <c r="P202" s="141">
        <f t="shared" si="31"/>
        <v>0</v>
      </c>
      <c r="Q202" s="141">
        <v>0</v>
      </c>
      <c r="R202" s="141">
        <f t="shared" si="32"/>
        <v>0</v>
      </c>
      <c r="S202" s="141">
        <v>0</v>
      </c>
      <c r="T202" s="142">
        <f t="shared" si="33"/>
        <v>0</v>
      </c>
      <c r="AR202" s="143" t="s">
        <v>366</v>
      </c>
      <c r="AT202" s="143" t="s">
        <v>614</v>
      </c>
      <c r="AU202" s="143" t="s">
        <v>87</v>
      </c>
      <c r="AY202" s="17" t="s">
        <v>133</v>
      </c>
      <c r="BE202" s="144">
        <f t="shared" si="34"/>
        <v>0</v>
      </c>
      <c r="BF202" s="144">
        <f t="shared" si="35"/>
        <v>0</v>
      </c>
      <c r="BG202" s="144">
        <f t="shared" si="36"/>
        <v>0</v>
      </c>
      <c r="BH202" s="144">
        <f t="shared" si="37"/>
        <v>0</v>
      </c>
      <c r="BI202" s="144">
        <f t="shared" si="38"/>
        <v>0</v>
      </c>
      <c r="BJ202" s="17" t="s">
        <v>85</v>
      </c>
      <c r="BK202" s="144">
        <f t="shared" si="39"/>
        <v>0</v>
      </c>
      <c r="BL202" s="17" t="s">
        <v>278</v>
      </c>
      <c r="BM202" s="143" t="s">
        <v>1189</v>
      </c>
    </row>
    <row r="203" spans="2:65" s="1" customFormat="1" ht="24.2" customHeight="1">
      <c r="B203" s="32"/>
      <c r="C203" s="185" t="s">
        <v>766</v>
      </c>
      <c r="D203" s="185" t="s">
        <v>614</v>
      </c>
      <c r="E203" s="186" t="s">
        <v>1190</v>
      </c>
      <c r="F203" s="187" t="s">
        <v>1191</v>
      </c>
      <c r="G203" s="188" t="s">
        <v>257</v>
      </c>
      <c r="H203" s="189">
        <v>18</v>
      </c>
      <c r="I203" s="190"/>
      <c r="J203" s="191">
        <f t="shared" si="30"/>
        <v>0</v>
      </c>
      <c r="K203" s="187" t="s">
        <v>1</v>
      </c>
      <c r="L203" s="192"/>
      <c r="M203" s="193" t="s">
        <v>1</v>
      </c>
      <c r="N203" s="194" t="s">
        <v>42</v>
      </c>
      <c r="P203" s="141">
        <f t="shared" si="31"/>
        <v>0</v>
      </c>
      <c r="Q203" s="141">
        <v>0</v>
      </c>
      <c r="R203" s="141">
        <f t="shared" si="32"/>
        <v>0</v>
      </c>
      <c r="S203" s="141">
        <v>0</v>
      </c>
      <c r="T203" s="142">
        <f t="shared" si="33"/>
        <v>0</v>
      </c>
      <c r="AR203" s="143" t="s">
        <v>366</v>
      </c>
      <c r="AT203" s="143" t="s">
        <v>614</v>
      </c>
      <c r="AU203" s="143" t="s">
        <v>87</v>
      </c>
      <c r="AY203" s="17" t="s">
        <v>133</v>
      </c>
      <c r="BE203" s="144">
        <f t="shared" si="34"/>
        <v>0</v>
      </c>
      <c r="BF203" s="144">
        <f t="shared" si="35"/>
        <v>0</v>
      </c>
      <c r="BG203" s="144">
        <f t="shared" si="36"/>
        <v>0</v>
      </c>
      <c r="BH203" s="144">
        <f t="shared" si="37"/>
        <v>0</v>
      </c>
      <c r="BI203" s="144">
        <f t="shared" si="38"/>
        <v>0</v>
      </c>
      <c r="BJ203" s="17" t="s">
        <v>85</v>
      </c>
      <c r="BK203" s="144">
        <f t="shared" si="39"/>
        <v>0</v>
      </c>
      <c r="BL203" s="17" t="s">
        <v>278</v>
      </c>
      <c r="BM203" s="143" t="s">
        <v>1192</v>
      </c>
    </row>
    <row r="204" spans="2:65" s="1" customFormat="1" ht="16.5" customHeight="1">
      <c r="B204" s="32"/>
      <c r="C204" s="185" t="s">
        <v>771</v>
      </c>
      <c r="D204" s="185" t="s">
        <v>614</v>
      </c>
      <c r="E204" s="186" t="s">
        <v>1193</v>
      </c>
      <c r="F204" s="187" t="s">
        <v>1194</v>
      </c>
      <c r="G204" s="188" t="s">
        <v>257</v>
      </c>
      <c r="H204" s="189">
        <v>25</v>
      </c>
      <c r="I204" s="190"/>
      <c r="J204" s="191">
        <f t="shared" si="30"/>
        <v>0</v>
      </c>
      <c r="K204" s="187" t="s">
        <v>1</v>
      </c>
      <c r="L204" s="192"/>
      <c r="M204" s="193" t="s">
        <v>1</v>
      </c>
      <c r="N204" s="194" t="s">
        <v>42</v>
      </c>
      <c r="P204" s="141">
        <f t="shared" si="31"/>
        <v>0</v>
      </c>
      <c r="Q204" s="141">
        <v>0</v>
      </c>
      <c r="R204" s="141">
        <f t="shared" si="32"/>
        <v>0</v>
      </c>
      <c r="S204" s="141">
        <v>0</v>
      </c>
      <c r="T204" s="142">
        <f t="shared" si="33"/>
        <v>0</v>
      </c>
      <c r="AR204" s="143" t="s">
        <v>366</v>
      </c>
      <c r="AT204" s="143" t="s">
        <v>614</v>
      </c>
      <c r="AU204" s="143" t="s">
        <v>87</v>
      </c>
      <c r="AY204" s="17" t="s">
        <v>133</v>
      </c>
      <c r="BE204" s="144">
        <f t="shared" si="34"/>
        <v>0</v>
      </c>
      <c r="BF204" s="144">
        <f t="shared" si="35"/>
        <v>0</v>
      </c>
      <c r="BG204" s="144">
        <f t="shared" si="36"/>
        <v>0</v>
      </c>
      <c r="BH204" s="144">
        <f t="shared" si="37"/>
        <v>0</v>
      </c>
      <c r="BI204" s="144">
        <f t="shared" si="38"/>
        <v>0</v>
      </c>
      <c r="BJ204" s="17" t="s">
        <v>85</v>
      </c>
      <c r="BK204" s="144">
        <f t="shared" si="39"/>
        <v>0</v>
      </c>
      <c r="BL204" s="17" t="s">
        <v>278</v>
      </c>
      <c r="BM204" s="143" t="s">
        <v>1195</v>
      </c>
    </row>
    <row r="205" spans="2:65" s="1" customFormat="1" ht="24.2" customHeight="1">
      <c r="B205" s="32"/>
      <c r="C205" s="185" t="s">
        <v>775</v>
      </c>
      <c r="D205" s="185" t="s">
        <v>614</v>
      </c>
      <c r="E205" s="186" t="s">
        <v>1196</v>
      </c>
      <c r="F205" s="187" t="s">
        <v>1197</v>
      </c>
      <c r="G205" s="188" t="s">
        <v>257</v>
      </c>
      <c r="H205" s="189">
        <v>5</v>
      </c>
      <c r="I205" s="190"/>
      <c r="J205" s="191">
        <f t="shared" si="30"/>
        <v>0</v>
      </c>
      <c r="K205" s="187" t="s">
        <v>1</v>
      </c>
      <c r="L205" s="192"/>
      <c r="M205" s="193" t="s">
        <v>1</v>
      </c>
      <c r="N205" s="194" t="s">
        <v>42</v>
      </c>
      <c r="P205" s="141">
        <f t="shared" si="31"/>
        <v>0</v>
      </c>
      <c r="Q205" s="141">
        <v>0</v>
      </c>
      <c r="R205" s="141">
        <f t="shared" si="32"/>
        <v>0</v>
      </c>
      <c r="S205" s="141">
        <v>0</v>
      </c>
      <c r="T205" s="142">
        <f t="shared" si="33"/>
        <v>0</v>
      </c>
      <c r="AR205" s="143" t="s">
        <v>366</v>
      </c>
      <c r="AT205" s="143" t="s">
        <v>614</v>
      </c>
      <c r="AU205" s="143" t="s">
        <v>87</v>
      </c>
      <c r="AY205" s="17" t="s">
        <v>133</v>
      </c>
      <c r="BE205" s="144">
        <f t="shared" si="34"/>
        <v>0</v>
      </c>
      <c r="BF205" s="144">
        <f t="shared" si="35"/>
        <v>0</v>
      </c>
      <c r="BG205" s="144">
        <f t="shared" si="36"/>
        <v>0</v>
      </c>
      <c r="BH205" s="144">
        <f t="shared" si="37"/>
        <v>0</v>
      </c>
      <c r="BI205" s="144">
        <f t="shared" si="38"/>
        <v>0</v>
      </c>
      <c r="BJ205" s="17" t="s">
        <v>85</v>
      </c>
      <c r="BK205" s="144">
        <f t="shared" si="39"/>
        <v>0</v>
      </c>
      <c r="BL205" s="17" t="s">
        <v>278</v>
      </c>
      <c r="BM205" s="143" t="s">
        <v>1198</v>
      </c>
    </row>
    <row r="206" spans="2:65" s="1" customFormat="1" ht="16.5" customHeight="1">
      <c r="B206" s="32"/>
      <c r="C206" s="185" t="s">
        <v>779</v>
      </c>
      <c r="D206" s="185" t="s">
        <v>614</v>
      </c>
      <c r="E206" s="186" t="s">
        <v>1199</v>
      </c>
      <c r="F206" s="187" t="s">
        <v>1200</v>
      </c>
      <c r="G206" s="188" t="s">
        <v>257</v>
      </c>
      <c r="H206" s="189">
        <v>5</v>
      </c>
      <c r="I206" s="190"/>
      <c r="J206" s="191">
        <f t="shared" si="30"/>
        <v>0</v>
      </c>
      <c r="K206" s="187" t="s">
        <v>1</v>
      </c>
      <c r="L206" s="192"/>
      <c r="M206" s="193" t="s">
        <v>1</v>
      </c>
      <c r="N206" s="194" t="s">
        <v>42</v>
      </c>
      <c r="P206" s="141">
        <f t="shared" si="31"/>
        <v>0</v>
      </c>
      <c r="Q206" s="141">
        <v>0</v>
      </c>
      <c r="R206" s="141">
        <f t="shared" si="32"/>
        <v>0</v>
      </c>
      <c r="S206" s="141">
        <v>0</v>
      </c>
      <c r="T206" s="142">
        <f t="shared" si="33"/>
        <v>0</v>
      </c>
      <c r="AR206" s="143" t="s">
        <v>366</v>
      </c>
      <c r="AT206" s="143" t="s">
        <v>614</v>
      </c>
      <c r="AU206" s="143" t="s">
        <v>87</v>
      </c>
      <c r="AY206" s="17" t="s">
        <v>133</v>
      </c>
      <c r="BE206" s="144">
        <f t="shared" si="34"/>
        <v>0</v>
      </c>
      <c r="BF206" s="144">
        <f t="shared" si="35"/>
        <v>0</v>
      </c>
      <c r="BG206" s="144">
        <f t="shared" si="36"/>
        <v>0</v>
      </c>
      <c r="BH206" s="144">
        <f t="shared" si="37"/>
        <v>0</v>
      </c>
      <c r="BI206" s="144">
        <f t="shared" si="38"/>
        <v>0</v>
      </c>
      <c r="BJ206" s="17" t="s">
        <v>85</v>
      </c>
      <c r="BK206" s="144">
        <f t="shared" si="39"/>
        <v>0</v>
      </c>
      <c r="BL206" s="17" t="s">
        <v>278</v>
      </c>
      <c r="BM206" s="143" t="s">
        <v>1201</v>
      </c>
    </row>
    <row r="207" spans="2:65" s="1" customFormat="1" ht="24.2" customHeight="1">
      <c r="B207" s="32"/>
      <c r="C207" s="185" t="s">
        <v>783</v>
      </c>
      <c r="D207" s="185" t="s">
        <v>614</v>
      </c>
      <c r="E207" s="186" t="s">
        <v>1202</v>
      </c>
      <c r="F207" s="187" t="s">
        <v>1203</v>
      </c>
      <c r="G207" s="188" t="s">
        <v>257</v>
      </c>
      <c r="H207" s="189">
        <v>18</v>
      </c>
      <c r="I207" s="190"/>
      <c r="J207" s="191">
        <f t="shared" si="30"/>
        <v>0</v>
      </c>
      <c r="K207" s="187" t="s">
        <v>1</v>
      </c>
      <c r="L207" s="192"/>
      <c r="M207" s="193" t="s">
        <v>1</v>
      </c>
      <c r="N207" s="194" t="s">
        <v>42</v>
      </c>
      <c r="P207" s="141">
        <f t="shared" si="31"/>
        <v>0</v>
      </c>
      <c r="Q207" s="141">
        <v>0</v>
      </c>
      <c r="R207" s="141">
        <f t="shared" si="32"/>
        <v>0</v>
      </c>
      <c r="S207" s="141">
        <v>0</v>
      </c>
      <c r="T207" s="142">
        <f t="shared" si="33"/>
        <v>0</v>
      </c>
      <c r="AR207" s="143" t="s">
        <v>366</v>
      </c>
      <c r="AT207" s="143" t="s">
        <v>614</v>
      </c>
      <c r="AU207" s="143" t="s">
        <v>87</v>
      </c>
      <c r="AY207" s="17" t="s">
        <v>133</v>
      </c>
      <c r="BE207" s="144">
        <f t="shared" si="34"/>
        <v>0</v>
      </c>
      <c r="BF207" s="144">
        <f t="shared" si="35"/>
        <v>0</v>
      </c>
      <c r="BG207" s="144">
        <f t="shared" si="36"/>
        <v>0</v>
      </c>
      <c r="BH207" s="144">
        <f t="shared" si="37"/>
        <v>0</v>
      </c>
      <c r="BI207" s="144">
        <f t="shared" si="38"/>
        <v>0</v>
      </c>
      <c r="BJ207" s="17" t="s">
        <v>85</v>
      </c>
      <c r="BK207" s="144">
        <f t="shared" si="39"/>
        <v>0</v>
      </c>
      <c r="BL207" s="17" t="s">
        <v>278</v>
      </c>
      <c r="BM207" s="143" t="s">
        <v>1204</v>
      </c>
    </row>
    <row r="208" spans="2:65" s="1" customFormat="1" ht="16.5" customHeight="1">
      <c r="B208" s="32"/>
      <c r="C208" s="185" t="s">
        <v>787</v>
      </c>
      <c r="D208" s="185" t="s">
        <v>614</v>
      </c>
      <c r="E208" s="186" t="s">
        <v>1205</v>
      </c>
      <c r="F208" s="187" t="s">
        <v>1206</v>
      </c>
      <c r="G208" s="188" t="s">
        <v>257</v>
      </c>
      <c r="H208" s="189">
        <v>18</v>
      </c>
      <c r="I208" s="190"/>
      <c r="J208" s="191">
        <f t="shared" si="30"/>
        <v>0</v>
      </c>
      <c r="K208" s="187" t="s">
        <v>1</v>
      </c>
      <c r="L208" s="192"/>
      <c r="M208" s="193" t="s">
        <v>1</v>
      </c>
      <c r="N208" s="194" t="s">
        <v>42</v>
      </c>
      <c r="P208" s="141">
        <f t="shared" si="31"/>
        <v>0</v>
      </c>
      <c r="Q208" s="141">
        <v>0</v>
      </c>
      <c r="R208" s="141">
        <f t="shared" si="32"/>
        <v>0</v>
      </c>
      <c r="S208" s="141">
        <v>0</v>
      </c>
      <c r="T208" s="142">
        <f t="shared" si="33"/>
        <v>0</v>
      </c>
      <c r="AR208" s="143" t="s">
        <v>366</v>
      </c>
      <c r="AT208" s="143" t="s">
        <v>614</v>
      </c>
      <c r="AU208" s="143" t="s">
        <v>87</v>
      </c>
      <c r="AY208" s="17" t="s">
        <v>133</v>
      </c>
      <c r="BE208" s="144">
        <f t="shared" si="34"/>
        <v>0</v>
      </c>
      <c r="BF208" s="144">
        <f t="shared" si="35"/>
        <v>0</v>
      </c>
      <c r="BG208" s="144">
        <f t="shared" si="36"/>
        <v>0</v>
      </c>
      <c r="BH208" s="144">
        <f t="shared" si="37"/>
        <v>0</v>
      </c>
      <c r="BI208" s="144">
        <f t="shared" si="38"/>
        <v>0</v>
      </c>
      <c r="BJ208" s="17" t="s">
        <v>85</v>
      </c>
      <c r="BK208" s="144">
        <f t="shared" si="39"/>
        <v>0</v>
      </c>
      <c r="BL208" s="17" t="s">
        <v>278</v>
      </c>
      <c r="BM208" s="143" t="s">
        <v>1207</v>
      </c>
    </row>
    <row r="209" spans="2:65" s="1" customFormat="1" ht="24.2" customHeight="1">
      <c r="B209" s="32"/>
      <c r="C209" s="185" t="s">
        <v>791</v>
      </c>
      <c r="D209" s="185" t="s">
        <v>614</v>
      </c>
      <c r="E209" s="186" t="s">
        <v>1208</v>
      </c>
      <c r="F209" s="187" t="s">
        <v>1209</v>
      </c>
      <c r="G209" s="188" t="s">
        <v>257</v>
      </c>
      <c r="H209" s="189">
        <v>3</v>
      </c>
      <c r="I209" s="190"/>
      <c r="J209" s="191">
        <f t="shared" si="30"/>
        <v>0</v>
      </c>
      <c r="K209" s="187" t="s">
        <v>1</v>
      </c>
      <c r="L209" s="192"/>
      <c r="M209" s="193" t="s">
        <v>1</v>
      </c>
      <c r="N209" s="194" t="s">
        <v>42</v>
      </c>
      <c r="P209" s="141">
        <f t="shared" si="31"/>
        <v>0</v>
      </c>
      <c r="Q209" s="141">
        <v>0</v>
      </c>
      <c r="R209" s="141">
        <f t="shared" si="32"/>
        <v>0</v>
      </c>
      <c r="S209" s="141">
        <v>0</v>
      </c>
      <c r="T209" s="142">
        <f t="shared" si="33"/>
        <v>0</v>
      </c>
      <c r="AR209" s="143" t="s">
        <v>366</v>
      </c>
      <c r="AT209" s="143" t="s">
        <v>614</v>
      </c>
      <c r="AU209" s="143" t="s">
        <v>87</v>
      </c>
      <c r="AY209" s="17" t="s">
        <v>133</v>
      </c>
      <c r="BE209" s="144">
        <f t="shared" si="34"/>
        <v>0</v>
      </c>
      <c r="BF209" s="144">
        <f t="shared" si="35"/>
        <v>0</v>
      </c>
      <c r="BG209" s="144">
        <f t="shared" si="36"/>
        <v>0</v>
      </c>
      <c r="BH209" s="144">
        <f t="shared" si="37"/>
        <v>0</v>
      </c>
      <c r="BI209" s="144">
        <f t="shared" si="38"/>
        <v>0</v>
      </c>
      <c r="BJ209" s="17" t="s">
        <v>85</v>
      </c>
      <c r="BK209" s="144">
        <f t="shared" si="39"/>
        <v>0</v>
      </c>
      <c r="BL209" s="17" t="s">
        <v>278</v>
      </c>
      <c r="BM209" s="143" t="s">
        <v>1210</v>
      </c>
    </row>
    <row r="210" spans="2:65" s="1" customFormat="1" ht="24.2" customHeight="1">
      <c r="B210" s="32"/>
      <c r="C210" s="185" t="s">
        <v>796</v>
      </c>
      <c r="D210" s="185" t="s">
        <v>614</v>
      </c>
      <c r="E210" s="186" t="s">
        <v>1211</v>
      </c>
      <c r="F210" s="187" t="s">
        <v>1212</v>
      </c>
      <c r="G210" s="188" t="s">
        <v>257</v>
      </c>
      <c r="H210" s="189">
        <v>3</v>
      </c>
      <c r="I210" s="190"/>
      <c r="J210" s="191">
        <f t="shared" si="30"/>
        <v>0</v>
      </c>
      <c r="K210" s="187" t="s">
        <v>1</v>
      </c>
      <c r="L210" s="192"/>
      <c r="M210" s="193" t="s">
        <v>1</v>
      </c>
      <c r="N210" s="194" t="s">
        <v>42</v>
      </c>
      <c r="P210" s="141">
        <f t="shared" si="31"/>
        <v>0</v>
      </c>
      <c r="Q210" s="141">
        <v>0</v>
      </c>
      <c r="R210" s="141">
        <f t="shared" si="32"/>
        <v>0</v>
      </c>
      <c r="S210" s="141">
        <v>0</v>
      </c>
      <c r="T210" s="142">
        <f t="shared" si="33"/>
        <v>0</v>
      </c>
      <c r="AR210" s="143" t="s">
        <v>366</v>
      </c>
      <c r="AT210" s="143" t="s">
        <v>614</v>
      </c>
      <c r="AU210" s="143" t="s">
        <v>87</v>
      </c>
      <c r="AY210" s="17" t="s">
        <v>133</v>
      </c>
      <c r="BE210" s="144">
        <f t="shared" si="34"/>
        <v>0</v>
      </c>
      <c r="BF210" s="144">
        <f t="shared" si="35"/>
        <v>0</v>
      </c>
      <c r="BG210" s="144">
        <f t="shared" si="36"/>
        <v>0</v>
      </c>
      <c r="BH210" s="144">
        <f t="shared" si="37"/>
        <v>0</v>
      </c>
      <c r="BI210" s="144">
        <f t="shared" si="38"/>
        <v>0</v>
      </c>
      <c r="BJ210" s="17" t="s">
        <v>85</v>
      </c>
      <c r="BK210" s="144">
        <f t="shared" si="39"/>
        <v>0</v>
      </c>
      <c r="BL210" s="17" t="s">
        <v>278</v>
      </c>
      <c r="BM210" s="143" t="s">
        <v>1213</v>
      </c>
    </row>
    <row r="211" spans="2:65" s="1" customFormat="1" ht="21.75" customHeight="1">
      <c r="B211" s="32"/>
      <c r="C211" s="185" t="s">
        <v>802</v>
      </c>
      <c r="D211" s="185" t="s">
        <v>614</v>
      </c>
      <c r="E211" s="186" t="s">
        <v>1214</v>
      </c>
      <c r="F211" s="187" t="s">
        <v>1215</v>
      </c>
      <c r="G211" s="188" t="s">
        <v>257</v>
      </c>
      <c r="H211" s="189">
        <v>1</v>
      </c>
      <c r="I211" s="190"/>
      <c r="J211" s="191">
        <f t="shared" si="30"/>
        <v>0</v>
      </c>
      <c r="K211" s="187" t="s">
        <v>1</v>
      </c>
      <c r="L211" s="192"/>
      <c r="M211" s="193" t="s">
        <v>1</v>
      </c>
      <c r="N211" s="194" t="s">
        <v>42</v>
      </c>
      <c r="P211" s="141">
        <f t="shared" si="31"/>
        <v>0</v>
      </c>
      <c r="Q211" s="141">
        <v>0</v>
      </c>
      <c r="R211" s="141">
        <f t="shared" si="32"/>
        <v>0</v>
      </c>
      <c r="S211" s="141">
        <v>0</v>
      </c>
      <c r="T211" s="142">
        <f t="shared" si="33"/>
        <v>0</v>
      </c>
      <c r="AR211" s="143" t="s">
        <v>366</v>
      </c>
      <c r="AT211" s="143" t="s">
        <v>614</v>
      </c>
      <c r="AU211" s="143" t="s">
        <v>87</v>
      </c>
      <c r="AY211" s="17" t="s">
        <v>133</v>
      </c>
      <c r="BE211" s="144">
        <f t="shared" si="34"/>
        <v>0</v>
      </c>
      <c r="BF211" s="144">
        <f t="shared" si="35"/>
        <v>0</v>
      </c>
      <c r="BG211" s="144">
        <f t="shared" si="36"/>
        <v>0</v>
      </c>
      <c r="BH211" s="144">
        <f t="shared" si="37"/>
        <v>0</v>
      </c>
      <c r="BI211" s="144">
        <f t="shared" si="38"/>
        <v>0</v>
      </c>
      <c r="BJ211" s="17" t="s">
        <v>85</v>
      </c>
      <c r="BK211" s="144">
        <f t="shared" si="39"/>
        <v>0</v>
      </c>
      <c r="BL211" s="17" t="s">
        <v>278</v>
      </c>
      <c r="BM211" s="143" t="s">
        <v>1216</v>
      </c>
    </row>
    <row r="212" spans="2:65" s="1" customFormat="1" ht="16.5" customHeight="1">
      <c r="B212" s="32"/>
      <c r="C212" s="185" t="s">
        <v>806</v>
      </c>
      <c r="D212" s="185" t="s">
        <v>614</v>
      </c>
      <c r="E212" s="186" t="s">
        <v>1217</v>
      </c>
      <c r="F212" s="187" t="s">
        <v>1218</v>
      </c>
      <c r="G212" s="188" t="s">
        <v>257</v>
      </c>
      <c r="H212" s="189">
        <v>2</v>
      </c>
      <c r="I212" s="190"/>
      <c r="J212" s="191">
        <f t="shared" si="30"/>
        <v>0</v>
      </c>
      <c r="K212" s="187" t="s">
        <v>1</v>
      </c>
      <c r="L212" s="192"/>
      <c r="M212" s="193" t="s">
        <v>1</v>
      </c>
      <c r="N212" s="194" t="s">
        <v>42</v>
      </c>
      <c r="P212" s="141">
        <f t="shared" si="31"/>
        <v>0</v>
      </c>
      <c r="Q212" s="141">
        <v>0</v>
      </c>
      <c r="R212" s="141">
        <f t="shared" si="32"/>
        <v>0</v>
      </c>
      <c r="S212" s="141">
        <v>0</v>
      </c>
      <c r="T212" s="142">
        <f t="shared" si="33"/>
        <v>0</v>
      </c>
      <c r="AR212" s="143" t="s">
        <v>366</v>
      </c>
      <c r="AT212" s="143" t="s">
        <v>614</v>
      </c>
      <c r="AU212" s="143" t="s">
        <v>87</v>
      </c>
      <c r="AY212" s="17" t="s">
        <v>133</v>
      </c>
      <c r="BE212" s="144">
        <f t="shared" si="34"/>
        <v>0</v>
      </c>
      <c r="BF212" s="144">
        <f t="shared" si="35"/>
        <v>0</v>
      </c>
      <c r="BG212" s="144">
        <f t="shared" si="36"/>
        <v>0</v>
      </c>
      <c r="BH212" s="144">
        <f t="shared" si="37"/>
        <v>0</v>
      </c>
      <c r="BI212" s="144">
        <f t="shared" si="38"/>
        <v>0</v>
      </c>
      <c r="BJ212" s="17" t="s">
        <v>85</v>
      </c>
      <c r="BK212" s="144">
        <f t="shared" si="39"/>
        <v>0</v>
      </c>
      <c r="BL212" s="17" t="s">
        <v>278</v>
      </c>
      <c r="BM212" s="143" t="s">
        <v>1219</v>
      </c>
    </row>
    <row r="213" spans="2:65" s="1" customFormat="1" ht="16.5" customHeight="1">
      <c r="B213" s="32"/>
      <c r="C213" s="185" t="s">
        <v>810</v>
      </c>
      <c r="D213" s="185" t="s">
        <v>614</v>
      </c>
      <c r="E213" s="186" t="s">
        <v>1220</v>
      </c>
      <c r="F213" s="187" t="s">
        <v>1221</v>
      </c>
      <c r="G213" s="188" t="s">
        <v>257</v>
      </c>
      <c r="H213" s="189">
        <v>2</v>
      </c>
      <c r="I213" s="190"/>
      <c r="J213" s="191">
        <f t="shared" si="30"/>
        <v>0</v>
      </c>
      <c r="K213" s="187" t="s">
        <v>1</v>
      </c>
      <c r="L213" s="192"/>
      <c r="M213" s="193" t="s">
        <v>1</v>
      </c>
      <c r="N213" s="194" t="s">
        <v>42</v>
      </c>
      <c r="P213" s="141">
        <f t="shared" si="31"/>
        <v>0</v>
      </c>
      <c r="Q213" s="141">
        <v>0</v>
      </c>
      <c r="R213" s="141">
        <f t="shared" si="32"/>
        <v>0</v>
      </c>
      <c r="S213" s="141">
        <v>0</v>
      </c>
      <c r="T213" s="142">
        <f t="shared" si="33"/>
        <v>0</v>
      </c>
      <c r="AR213" s="143" t="s">
        <v>366</v>
      </c>
      <c r="AT213" s="143" t="s">
        <v>614</v>
      </c>
      <c r="AU213" s="143" t="s">
        <v>87</v>
      </c>
      <c r="AY213" s="17" t="s">
        <v>133</v>
      </c>
      <c r="BE213" s="144">
        <f t="shared" si="34"/>
        <v>0</v>
      </c>
      <c r="BF213" s="144">
        <f t="shared" si="35"/>
        <v>0</v>
      </c>
      <c r="BG213" s="144">
        <f t="shared" si="36"/>
        <v>0</v>
      </c>
      <c r="BH213" s="144">
        <f t="shared" si="37"/>
        <v>0</v>
      </c>
      <c r="BI213" s="144">
        <f t="shared" si="38"/>
        <v>0</v>
      </c>
      <c r="BJ213" s="17" t="s">
        <v>85</v>
      </c>
      <c r="BK213" s="144">
        <f t="shared" si="39"/>
        <v>0</v>
      </c>
      <c r="BL213" s="17" t="s">
        <v>278</v>
      </c>
      <c r="BM213" s="143" t="s">
        <v>1222</v>
      </c>
    </row>
    <row r="214" spans="2:65" s="1" customFormat="1" ht="16.5" customHeight="1">
      <c r="B214" s="32"/>
      <c r="C214" s="185" t="s">
        <v>814</v>
      </c>
      <c r="D214" s="185" t="s">
        <v>614</v>
      </c>
      <c r="E214" s="186" t="s">
        <v>1223</v>
      </c>
      <c r="F214" s="187" t="s">
        <v>1224</v>
      </c>
      <c r="G214" s="188" t="s">
        <v>257</v>
      </c>
      <c r="H214" s="189">
        <v>2</v>
      </c>
      <c r="I214" s="190"/>
      <c r="J214" s="191">
        <f t="shared" si="30"/>
        <v>0</v>
      </c>
      <c r="K214" s="187" t="s">
        <v>1</v>
      </c>
      <c r="L214" s="192"/>
      <c r="M214" s="193" t="s">
        <v>1</v>
      </c>
      <c r="N214" s="194" t="s">
        <v>42</v>
      </c>
      <c r="P214" s="141">
        <f t="shared" si="31"/>
        <v>0</v>
      </c>
      <c r="Q214" s="141">
        <v>0</v>
      </c>
      <c r="R214" s="141">
        <f t="shared" si="32"/>
        <v>0</v>
      </c>
      <c r="S214" s="141">
        <v>0</v>
      </c>
      <c r="T214" s="142">
        <f t="shared" si="33"/>
        <v>0</v>
      </c>
      <c r="AR214" s="143" t="s">
        <v>366</v>
      </c>
      <c r="AT214" s="143" t="s">
        <v>614</v>
      </c>
      <c r="AU214" s="143" t="s">
        <v>87</v>
      </c>
      <c r="AY214" s="17" t="s">
        <v>133</v>
      </c>
      <c r="BE214" s="144">
        <f t="shared" si="34"/>
        <v>0</v>
      </c>
      <c r="BF214" s="144">
        <f t="shared" si="35"/>
        <v>0</v>
      </c>
      <c r="BG214" s="144">
        <f t="shared" si="36"/>
        <v>0</v>
      </c>
      <c r="BH214" s="144">
        <f t="shared" si="37"/>
        <v>0</v>
      </c>
      <c r="BI214" s="144">
        <f t="shared" si="38"/>
        <v>0</v>
      </c>
      <c r="BJ214" s="17" t="s">
        <v>85</v>
      </c>
      <c r="BK214" s="144">
        <f t="shared" si="39"/>
        <v>0</v>
      </c>
      <c r="BL214" s="17" t="s">
        <v>278</v>
      </c>
      <c r="BM214" s="143" t="s">
        <v>1225</v>
      </c>
    </row>
    <row r="215" spans="2:65" s="1" customFormat="1" ht="16.5" customHeight="1">
      <c r="B215" s="32"/>
      <c r="C215" s="185" t="s">
        <v>819</v>
      </c>
      <c r="D215" s="185" t="s">
        <v>614</v>
      </c>
      <c r="E215" s="186" t="s">
        <v>1226</v>
      </c>
      <c r="F215" s="187" t="s">
        <v>1227</v>
      </c>
      <c r="G215" s="188" t="s">
        <v>257</v>
      </c>
      <c r="H215" s="189">
        <v>1</v>
      </c>
      <c r="I215" s="190"/>
      <c r="J215" s="191">
        <f t="shared" si="30"/>
        <v>0</v>
      </c>
      <c r="K215" s="187" t="s">
        <v>1</v>
      </c>
      <c r="L215" s="192"/>
      <c r="M215" s="193" t="s">
        <v>1</v>
      </c>
      <c r="N215" s="194" t="s">
        <v>42</v>
      </c>
      <c r="P215" s="141">
        <f t="shared" si="31"/>
        <v>0</v>
      </c>
      <c r="Q215" s="141">
        <v>0</v>
      </c>
      <c r="R215" s="141">
        <f t="shared" si="32"/>
        <v>0</v>
      </c>
      <c r="S215" s="141">
        <v>0</v>
      </c>
      <c r="T215" s="142">
        <f t="shared" si="33"/>
        <v>0</v>
      </c>
      <c r="AR215" s="143" t="s">
        <v>366</v>
      </c>
      <c r="AT215" s="143" t="s">
        <v>614</v>
      </c>
      <c r="AU215" s="143" t="s">
        <v>87</v>
      </c>
      <c r="AY215" s="17" t="s">
        <v>133</v>
      </c>
      <c r="BE215" s="144">
        <f t="shared" si="34"/>
        <v>0</v>
      </c>
      <c r="BF215" s="144">
        <f t="shared" si="35"/>
        <v>0</v>
      </c>
      <c r="BG215" s="144">
        <f t="shared" si="36"/>
        <v>0</v>
      </c>
      <c r="BH215" s="144">
        <f t="shared" si="37"/>
        <v>0</v>
      </c>
      <c r="BI215" s="144">
        <f t="shared" si="38"/>
        <v>0</v>
      </c>
      <c r="BJ215" s="17" t="s">
        <v>85</v>
      </c>
      <c r="BK215" s="144">
        <f t="shared" si="39"/>
        <v>0</v>
      </c>
      <c r="BL215" s="17" t="s">
        <v>278</v>
      </c>
      <c r="BM215" s="143" t="s">
        <v>1228</v>
      </c>
    </row>
    <row r="216" spans="2:65" s="1" customFormat="1" ht="16.5" customHeight="1">
      <c r="B216" s="32"/>
      <c r="C216" s="132" t="s">
        <v>824</v>
      </c>
      <c r="D216" s="132" t="s">
        <v>136</v>
      </c>
      <c r="E216" s="133" t="s">
        <v>1229</v>
      </c>
      <c r="F216" s="134" t="s">
        <v>1230</v>
      </c>
      <c r="G216" s="135" t="s">
        <v>139</v>
      </c>
      <c r="H216" s="136">
        <v>1</v>
      </c>
      <c r="I216" s="137"/>
      <c r="J216" s="138">
        <f t="shared" si="30"/>
        <v>0</v>
      </c>
      <c r="K216" s="134" t="s">
        <v>1</v>
      </c>
      <c r="L216" s="32"/>
      <c r="M216" s="139" t="s">
        <v>1</v>
      </c>
      <c r="N216" s="140" t="s">
        <v>42</v>
      </c>
      <c r="P216" s="141">
        <f t="shared" si="31"/>
        <v>0</v>
      </c>
      <c r="Q216" s="141">
        <v>3.7100000000000002E-3</v>
      </c>
      <c r="R216" s="141">
        <f t="shared" si="32"/>
        <v>3.7100000000000002E-3</v>
      </c>
      <c r="S216" s="141">
        <v>0</v>
      </c>
      <c r="T216" s="142">
        <f t="shared" si="33"/>
        <v>0</v>
      </c>
      <c r="AR216" s="143" t="s">
        <v>278</v>
      </c>
      <c r="AT216" s="143" t="s">
        <v>136</v>
      </c>
      <c r="AU216" s="143" t="s">
        <v>87</v>
      </c>
      <c r="AY216" s="17" t="s">
        <v>133</v>
      </c>
      <c r="BE216" s="144">
        <f t="shared" si="34"/>
        <v>0</v>
      </c>
      <c r="BF216" s="144">
        <f t="shared" si="35"/>
        <v>0</v>
      </c>
      <c r="BG216" s="144">
        <f t="shared" si="36"/>
        <v>0</v>
      </c>
      <c r="BH216" s="144">
        <f t="shared" si="37"/>
        <v>0</v>
      </c>
      <c r="BI216" s="144">
        <f t="shared" si="38"/>
        <v>0</v>
      </c>
      <c r="BJ216" s="17" t="s">
        <v>85</v>
      </c>
      <c r="BK216" s="144">
        <f t="shared" si="39"/>
        <v>0</v>
      </c>
      <c r="BL216" s="17" t="s">
        <v>278</v>
      </c>
      <c r="BM216" s="143" t="s">
        <v>1231</v>
      </c>
    </row>
    <row r="217" spans="2:65" s="1" customFormat="1" ht="16.5" customHeight="1">
      <c r="B217" s="32"/>
      <c r="C217" s="185" t="s">
        <v>828</v>
      </c>
      <c r="D217" s="185" t="s">
        <v>614</v>
      </c>
      <c r="E217" s="186" t="s">
        <v>1232</v>
      </c>
      <c r="F217" s="187" t="s">
        <v>1176</v>
      </c>
      <c r="G217" s="188" t="s">
        <v>257</v>
      </c>
      <c r="H217" s="189">
        <v>1</v>
      </c>
      <c r="I217" s="190"/>
      <c r="J217" s="191">
        <f t="shared" si="30"/>
        <v>0</v>
      </c>
      <c r="K217" s="187" t="s">
        <v>1</v>
      </c>
      <c r="L217" s="192"/>
      <c r="M217" s="193" t="s">
        <v>1</v>
      </c>
      <c r="N217" s="194" t="s">
        <v>42</v>
      </c>
      <c r="P217" s="141">
        <f t="shared" si="31"/>
        <v>0</v>
      </c>
      <c r="Q217" s="141">
        <v>0</v>
      </c>
      <c r="R217" s="141">
        <f t="shared" si="32"/>
        <v>0</v>
      </c>
      <c r="S217" s="141">
        <v>0</v>
      </c>
      <c r="T217" s="142">
        <f t="shared" si="33"/>
        <v>0</v>
      </c>
      <c r="AR217" s="143" t="s">
        <v>366</v>
      </c>
      <c r="AT217" s="143" t="s">
        <v>614</v>
      </c>
      <c r="AU217" s="143" t="s">
        <v>87</v>
      </c>
      <c r="AY217" s="17" t="s">
        <v>133</v>
      </c>
      <c r="BE217" s="144">
        <f t="shared" si="34"/>
        <v>0</v>
      </c>
      <c r="BF217" s="144">
        <f t="shared" si="35"/>
        <v>0</v>
      </c>
      <c r="BG217" s="144">
        <f t="shared" si="36"/>
        <v>0</v>
      </c>
      <c r="BH217" s="144">
        <f t="shared" si="37"/>
        <v>0</v>
      </c>
      <c r="BI217" s="144">
        <f t="shared" si="38"/>
        <v>0</v>
      </c>
      <c r="BJ217" s="17" t="s">
        <v>85</v>
      </c>
      <c r="BK217" s="144">
        <f t="shared" si="39"/>
        <v>0</v>
      </c>
      <c r="BL217" s="17" t="s">
        <v>278</v>
      </c>
      <c r="BM217" s="143" t="s">
        <v>1233</v>
      </c>
    </row>
    <row r="218" spans="2:65" s="1" customFormat="1" ht="16.5" customHeight="1">
      <c r="B218" s="32"/>
      <c r="C218" s="185" t="s">
        <v>833</v>
      </c>
      <c r="D218" s="185" t="s">
        <v>614</v>
      </c>
      <c r="E218" s="186" t="s">
        <v>1234</v>
      </c>
      <c r="F218" s="187" t="s">
        <v>1179</v>
      </c>
      <c r="G218" s="188" t="s">
        <v>257</v>
      </c>
      <c r="H218" s="189">
        <v>1</v>
      </c>
      <c r="I218" s="190"/>
      <c r="J218" s="191">
        <f t="shared" si="30"/>
        <v>0</v>
      </c>
      <c r="K218" s="187" t="s">
        <v>1</v>
      </c>
      <c r="L218" s="192"/>
      <c r="M218" s="193" t="s">
        <v>1</v>
      </c>
      <c r="N218" s="194" t="s">
        <v>42</v>
      </c>
      <c r="P218" s="141">
        <f t="shared" si="31"/>
        <v>0</v>
      </c>
      <c r="Q218" s="141">
        <v>0</v>
      </c>
      <c r="R218" s="141">
        <f t="shared" si="32"/>
        <v>0</v>
      </c>
      <c r="S218" s="141">
        <v>0</v>
      </c>
      <c r="T218" s="142">
        <f t="shared" si="33"/>
        <v>0</v>
      </c>
      <c r="AR218" s="143" t="s">
        <v>366</v>
      </c>
      <c r="AT218" s="143" t="s">
        <v>614</v>
      </c>
      <c r="AU218" s="143" t="s">
        <v>87</v>
      </c>
      <c r="AY218" s="17" t="s">
        <v>133</v>
      </c>
      <c r="BE218" s="144">
        <f t="shared" si="34"/>
        <v>0</v>
      </c>
      <c r="BF218" s="144">
        <f t="shared" si="35"/>
        <v>0</v>
      </c>
      <c r="BG218" s="144">
        <f t="shared" si="36"/>
        <v>0</v>
      </c>
      <c r="BH218" s="144">
        <f t="shared" si="37"/>
        <v>0</v>
      </c>
      <c r="BI218" s="144">
        <f t="shared" si="38"/>
        <v>0</v>
      </c>
      <c r="BJ218" s="17" t="s">
        <v>85</v>
      </c>
      <c r="BK218" s="144">
        <f t="shared" si="39"/>
        <v>0</v>
      </c>
      <c r="BL218" s="17" t="s">
        <v>278</v>
      </c>
      <c r="BM218" s="143" t="s">
        <v>1235</v>
      </c>
    </row>
    <row r="219" spans="2:65" s="1" customFormat="1" ht="16.5" customHeight="1">
      <c r="B219" s="32"/>
      <c r="C219" s="185" t="s">
        <v>837</v>
      </c>
      <c r="D219" s="185" t="s">
        <v>614</v>
      </c>
      <c r="E219" s="186" t="s">
        <v>1236</v>
      </c>
      <c r="F219" s="187" t="s">
        <v>1237</v>
      </c>
      <c r="G219" s="188" t="s">
        <v>257</v>
      </c>
      <c r="H219" s="189">
        <v>1</v>
      </c>
      <c r="I219" s="190"/>
      <c r="J219" s="191">
        <f t="shared" si="30"/>
        <v>0</v>
      </c>
      <c r="K219" s="187" t="s">
        <v>1</v>
      </c>
      <c r="L219" s="192"/>
      <c r="M219" s="193" t="s">
        <v>1</v>
      </c>
      <c r="N219" s="194" t="s">
        <v>42</v>
      </c>
      <c r="P219" s="141">
        <f t="shared" si="31"/>
        <v>0</v>
      </c>
      <c r="Q219" s="141">
        <v>0</v>
      </c>
      <c r="R219" s="141">
        <f t="shared" si="32"/>
        <v>0</v>
      </c>
      <c r="S219" s="141">
        <v>0</v>
      </c>
      <c r="T219" s="142">
        <f t="shared" si="33"/>
        <v>0</v>
      </c>
      <c r="AR219" s="143" t="s">
        <v>366</v>
      </c>
      <c r="AT219" s="143" t="s">
        <v>614</v>
      </c>
      <c r="AU219" s="143" t="s">
        <v>87</v>
      </c>
      <c r="AY219" s="17" t="s">
        <v>133</v>
      </c>
      <c r="BE219" s="144">
        <f t="shared" si="34"/>
        <v>0</v>
      </c>
      <c r="BF219" s="144">
        <f t="shared" si="35"/>
        <v>0</v>
      </c>
      <c r="BG219" s="144">
        <f t="shared" si="36"/>
        <v>0</v>
      </c>
      <c r="BH219" s="144">
        <f t="shared" si="37"/>
        <v>0</v>
      </c>
      <c r="BI219" s="144">
        <f t="shared" si="38"/>
        <v>0</v>
      </c>
      <c r="BJ219" s="17" t="s">
        <v>85</v>
      </c>
      <c r="BK219" s="144">
        <f t="shared" si="39"/>
        <v>0</v>
      </c>
      <c r="BL219" s="17" t="s">
        <v>278</v>
      </c>
      <c r="BM219" s="143" t="s">
        <v>1238</v>
      </c>
    </row>
    <row r="220" spans="2:65" s="1" customFormat="1" ht="16.5" customHeight="1">
      <c r="B220" s="32"/>
      <c r="C220" s="185" t="s">
        <v>843</v>
      </c>
      <c r="D220" s="185" t="s">
        <v>614</v>
      </c>
      <c r="E220" s="186" t="s">
        <v>1239</v>
      </c>
      <c r="F220" s="187" t="s">
        <v>1194</v>
      </c>
      <c r="G220" s="188" t="s">
        <v>257</v>
      </c>
      <c r="H220" s="189">
        <v>1</v>
      </c>
      <c r="I220" s="190"/>
      <c r="J220" s="191">
        <f t="shared" si="30"/>
        <v>0</v>
      </c>
      <c r="K220" s="187" t="s">
        <v>1</v>
      </c>
      <c r="L220" s="192"/>
      <c r="M220" s="193" t="s">
        <v>1</v>
      </c>
      <c r="N220" s="194" t="s">
        <v>42</v>
      </c>
      <c r="P220" s="141">
        <f t="shared" si="31"/>
        <v>0</v>
      </c>
      <c r="Q220" s="141">
        <v>0</v>
      </c>
      <c r="R220" s="141">
        <f t="shared" si="32"/>
        <v>0</v>
      </c>
      <c r="S220" s="141">
        <v>0</v>
      </c>
      <c r="T220" s="142">
        <f t="shared" si="33"/>
        <v>0</v>
      </c>
      <c r="AR220" s="143" t="s">
        <v>366</v>
      </c>
      <c r="AT220" s="143" t="s">
        <v>614</v>
      </c>
      <c r="AU220" s="143" t="s">
        <v>87</v>
      </c>
      <c r="AY220" s="17" t="s">
        <v>133</v>
      </c>
      <c r="BE220" s="144">
        <f t="shared" si="34"/>
        <v>0</v>
      </c>
      <c r="BF220" s="144">
        <f t="shared" si="35"/>
        <v>0</v>
      </c>
      <c r="BG220" s="144">
        <f t="shared" si="36"/>
        <v>0</v>
      </c>
      <c r="BH220" s="144">
        <f t="shared" si="37"/>
        <v>0</v>
      </c>
      <c r="BI220" s="144">
        <f t="shared" si="38"/>
        <v>0</v>
      </c>
      <c r="BJ220" s="17" t="s">
        <v>85</v>
      </c>
      <c r="BK220" s="144">
        <f t="shared" si="39"/>
        <v>0</v>
      </c>
      <c r="BL220" s="17" t="s">
        <v>278</v>
      </c>
      <c r="BM220" s="143" t="s">
        <v>1240</v>
      </c>
    </row>
    <row r="221" spans="2:65" s="1" customFormat="1" ht="21.75" customHeight="1">
      <c r="B221" s="32"/>
      <c r="C221" s="185" t="s">
        <v>849</v>
      </c>
      <c r="D221" s="185" t="s">
        <v>614</v>
      </c>
      <c r="E221" s="186" t="s">
        <v>1241</v>
      </c>
      <c r="F221" s="187" t="s">
        <v>1242</v>
      </c>
      <c r="G221" s="188" t="s">
        <v>257</v>
      </c>
      <c r="H221" s="189">
        <v>1</v>
      </c>
      <c r="I221" s="190"/>
      <c r="J221" s="191">
        <f t="shared" si="30"/>
        <v>0</v>
      </c>
      <c r="K221" s="187" t="s">
        <v>1</v>
      </c>
      <c r="L221" s="192"/>
      <c r="M221" s="193" t="s">
        <v>1</v>
      </c>
      <c r="N221" s="194" t="s">
        <v>42</v>
      </c>
      <c r="P221" s="141">
        <f t="shared" si="31"/>
        <v>0</v>
      </c>
      <c r="Q221" s="141">
        <v>0</v>
      </c>
      <c r="R221" s="141">
        <f t="shared" si="32"/>
        <v>0</v>
      </c>
      <c r="S221" s="141">
        <v>0</v>
      </c>
      <c r="T221" s="142">
        <f t="shared" si="33"/>
        <v>0</v>
      </c>
      <c r="AR221" s="143" t="s">
        <v>366</v>
      </c>
      <c r="AT221" s="143" t="s">
        <v>614</v>
      </c>
      <c r="AU221" s="143" t="s">
        <v>87</v>
      </c>
      <c r="AY221" s="17" t="s">
        <v>133</v>
      </c>
      <c r="BE221" s="144">
        <f t="shared" si="34"/>
        <v>0</v>
      </c>
      <c r="BF221" s="144">
        <f t="shared" si="35"/>
        <v>0</v>
      </c>
      <c r="BG221" s="144">
        <f t="shared" si="36"/>
        <v>0</v>
      </c>
      <c r="BH221" s="144">
        <f t="shared" si="37"/>
        <v>0</v>
      </c>
      <c r="BI221" s="144">
        <f t="shared" si="38"/>
        <v>0</v>
      </c>
      <c r="BJ221" s="17" t="s">
        <v>85</v>
      </c>
      <c r="BK221" s="144">
        <f t="shared" si="39"/>
        <v>0</v>
      </c>
      <c r="BL221" s="17" t="s">
        <v>278</v>
      </c>
      <c r="BM221" s="143" t="s">
        <v>1243</v>
      </c>
    </row>
    <row r="222" spans="2:65" s="1" customFormat="1" ht="21.75" customHeight="1">
      <c r="B222" s="32"/>
      <c r="C222" s="185" t="s">
        <v>854</v>
      </c>
      <c r="D222" s="185" t="s">
        <v>614</v>
      </c>
      <c r="E222" s="186" t="s">
        <v>1244</v>
      </c>
      <c r="F222" s="187" t="s">
        <v>1215</v>
      </c>
      <c r="G222" s="188" t="s">
        <v>257</v>
      </c>
      <c r="H222" s="189">
        <v>1</v>
      </c>
      <c r="I222" s="190"/>
      <c r="J222" s="191">
        <f t="shared" si="30"/>
        <v>0</v>
      </c>
      <c r="K222" s="187" t="s">
        <v>1</v>
      </c>
      <c r="L222" s="192"/>
      <c r="M222" s="193" t="s">
        <v>1</v>
      </c>
      <c r="N222" s="194" t="s">
        <v>42</v>
      </c>
      <c r="P222" s="141">
        <f t="shared" si="31"/>
        <v>0</v>
      </c>
      <c r="Q222" s="141">
        <v>0</v>
      </c>
      <c r="R222" s="141">
        <f t="shared" si="32"/>
        <v>0</v>
      </c>
      <c r="S222" s="141">
        <v>0</v>
      </c>
      <c r="T222" s="142">
        <f t="shared" si="33"/>
        <v>0</v>
      </c>
      <c r="AR222" s="143" t="s">
        <v>366</v>
      </c>
      <c r="AT222" s="143" t="s">
        <v>614</v>
      </c>
      <c r="AU222" s="143" t="s">
        <v>87</v>
      </c>
      <c r="AY222" s="17" t="s">
        <v>133</v>
      </c>
      <c r="BE222" s="144">
        <f t="shared" si="34"/>
        <v>0</v>
      </c>
      <c r="BF222" s="144">
        <f t="shared" si="35"/>
        <v>0</v>
      </c>
      <c r="BG222" s="144">
        <f t="shared" si="36"/>
        <v>0</v>
      </c>
      <c r="BH222" s="144">
        <f t="shared" si="37"/>
        <v>0</v>
      </c>
      <c r="BI222" s="144">
        <f t="shared" si="38"/>
        <v>0</v>
      </c>
      <c r="BJ222" s="17" t="s">
        <v>85</v>
      </c>
      <c r="BK222" s="144">
        <f t="shared" si="39"/>
        <v>0</v>
      </c>
      <c r="BL222" s="17" t="s">
        <v>278</v>
      </c>
      <c r="BM222" s="143" t="s">
        <v>1245</v>
      </c>
    </row>
    <row r="223" spans="2:65" s="1" customFormat="1" ht="16.5" customHeight="1">
      <c r="B223" s="32"/>
      <c r="C223" s="185" t="s">
        <v>858</v>
      </c>
      <c r="D223" s="185" t="s">
        <v>614</v>
      </c>
      <c r="E223" s="186" t="s">
        <v>1246</v>
      </c>
      <c r="F223" s="187" t="s">
        <v>1247</v>
      </c>
      <c r="G223" s="188" t="s">
        <v>257</v>
      </c>
      <c r="H223" s="189">
        <v>1</v>
      </c>
      <c r="I223" s="190"/>
      <c r="J223" s="191">
        <f t="shared" si="30"/>
        <v>0</v>
      </c>
      <c r="K223" s="187" t="s">
        <v>1</v>
      </c>
      <c r="L223" s="192"/>
      <c r="M223" s="193" t="s">
        <v>1</v>
      </c>
      <c r="N223" s="194" t="s">
        <v>42</v>
      </c>
      <c r="P223" s="141">
        <f t="shared" si="31"/>
        <v>0</v>
      </c>
      <c r="Q223" s="141">
        <v>0</v>
      </c>
      <c r="R223" s="141">
        <f t="shared" si="32"/>
        <v>0</v>
      </c>
      <c r="S223" s="141">
        <v>0</v>
      </c>
      <c r="T223" s="142">
        <f t="shared" si="33"/>
        <v>0</v>
      </c>
      <c r="AR223" s="143" t="s">
        <v>366</v>
      </c>
      <c r="AT223" s="143" t="s">
        <v>614</v>
      </c>
      <c r="AU223" s="143" t="s">
        <v>87</v>
      </c>
      <c r="AY223" s="17" t="s">
        <v>133</v>
      </c>
      <c r="BE223" s="144">
        <f t="shared" si="34"/>
        <v>0</v>
      </c>
      <c r="BF223" s="144">
        <f t="shared" si="35"/>
        <v>0</v>
      </c>
      <c r="BG223" s="144">
        <f t="shared" si="36"/>
        <v>0</v>
      </c>
      <c r="BH223" s="144">
        <f t="shared" si="37"/>
        <v>0</v>
      </c>
      <c r="BI223" s="144">
        <f t="shared" si="38"/>
        <v>0</v>
      </c>
      <c r="BJ223" s="17" t="s">
        <v>85</v>
      </c>
      <c r="BK223" s="144">
        <f t="shared" si="39"/>
        <v>0</v>
      </c>
      <c r="BL223" s="17" t="s">
        <v>278</v>
      </c>
      <c r="BM223" s="143" t="s">
        <v>1248</v>
      </c>
    </row>
    <row r="224" spans="2:65" s="1" customFormat="1" ht="16.5" customHeight="1">
      <c r="B224" s="32"/>
      <c r="C224" s="185" t="s">
        <v>863</v>
      </c>
      <c r="D224" s="185" t="s">
        <v>614</v>
      </c>
      <c r="E224" s="186" t="s">
        <v>1249</v>
      </c>
      <c r="F224" s="187" t="s">
        <v>1221</v>
      </c>
      <c r="G224" s="188" t="s">
        <v>257</v>
      </c>
      <c r="H224" s="189">
        <v>1</v>
      </c>
      <c r="I224" s="190"/>
      <c r="J224" s="191">
        <f t="shared" si="30"/>
        <v>0</v>
      </c>
      <c r="K224" s="187" t="s">
        <v>1</v>
      </c>
      <c r="L224" s="192"/>
      <c r="M224" s="193" t="s">
        <v>1</v>
      </c>
      <c r="N224" s="194" t="s">
        <v>42</v>
      </c>
      <c r="P224" s="141">
        <f t="shared" si="31"/>
        <v>0</v>
      </c>
      <c r="Q224" s="141">
        <v>0</v>
      </c>
      <c r="R224" s="141">
        <f t="shared" si="32"/>
        <v>0</v>
      </c>
      <c r="S224" s="141">
        <v>0</v>
      </c>
      <c r="T224" s="142">
        <f t="shared" si="33"/>
        <v>0</v>
      </c>
      <c r="AR224" s="143" t="s">
        <v>366</v>
      </c>
      <c r="AT224" s="143" t="s">
        <v>614</v>
      </c>
      <c r="AU224" s="143" t="s">
        <v>87</v>
      </c>
      <c r="AY224" s="17" t="s">
        <v>133</v>
      </c>
      <c r="BE224" s="144">
        <f t="shared" si="34"/>
        <v>0</v>
      </c>
      <c r="BF224" s="144">
        <f t="shared" si="35"/>
        <v>0</v>
      </c>
      <c r="BG224" s="144">
        <f t="shared" si="36"/>
        <v>0</v>
      </c>
      <c r="BH224" s="144">
        <f t="shared" si="37"/>
        <v>0</v>
      </c>
      <c r="BI224" s="144">
        <f t="shared" si="38"/>
        <v>0</v>
      </c>
      <c r="BJ224" s="17" t="s">
        <v>85</v>
      </c>
      <c r="BK224" s="144">
        <f t="shared" si="39"/>
        <v>0</v>
      </c>
      <c r="BL224" s="17" t="s">
        <v>278</v>
      </c>
      <c r="BM224" s="143" t="s">
        <v>1250</v>
      </c>
    </row>
    <row r="225" spans="2:65" s="1" customFormat="1" ht="16.5" customHeight="1">
      <c r="B225" s="32"/>
      <c r="C225" s="185" t="s">
        <v>869</v>
      </c>
      <c r="D225" s="185" t="s">
        <v>614</v>
      </c>
      <c r="E225" s="186" t="s">
        <v>1251</v>
      </c>
      <c r="F225" s="187" t="s">
        <v>1224</v>
      </c>
      <c r="G225" s="188" t="s">
        <v>257</v>
      </c>
      <c r="H225" s="189">
        <v>1</v>
      </c>
      <c r="I225" s="190"/>
      <c r="J225" s="191">
        <f t="shared" si="30"/>
        <v>0</v>
      </c>
      <c r="K225" s="187" t="s">
        <v>1</v>
      </c>
      <c r="L225" s="192"/>
      <c r="M225" s="193" t="s">
        <v>1</v>
      </c>
      <c r="N225" s="194" t="s">
        <v>42</v>
      </c>
      <c r="P225" s="141">
        <f t="shared" si="31"/>
        <v>0</v>
      </c>
      <c r="Q225" s="141">
        <v>0</v>
      </c>
      <c r="R225" s="141">
        <f t="shared" si="32"/>
        <v>0</v>
      </c>
      <c r="S225" s="141">
        <v>0</v>
      </c>
      <c r="T225" s="142">
        <f t="shared" si="33"/>
        <v>0</v>
      </c>
      <c r="AR225" s="143" t="s">
        <v>366</v>
      </c>
      <c r="AT225" s="143" t="s">
        <v>614</v>
      </c>
      <c r="AU225" s="143" t="s">
        <v>87</v>
      </c>
      <c r="AY225" s="17" t="s">
        <v>133</v>
      </c>
      <c r="BE225" s="144">
        <f t="shared" si="34"/>
        <v>0</v>
      </c>
      <c r="BF225" s="144">
        <f t="shared" si="35"/>
        <v>0</v>
      </c>
      <c r="BG225" s="144">
        <f t="shared" si="36"/>
        <v>0</v>
      </c>
      <c r="BH225" s="144">
        <f t="shared" si="37"/>
        <v>0</v>
      </c>
      <c r="BI225" s="144">
        <f t="shared" si="38"/>
        <v>0</v>
      </c>
      <c r="BJ225" s="17" t="s">
        <v>85</v>
      </c>
      <c r="BK225" s="144">
        <f t="shared" si="39"/>
        <v>0</v>
      </c>
      <c r="BL225" s="17" t="s">
        <v>278</v>
      </c>
      <c r="BM225" s="143" t="s">
        <v>1252</v>
      </c>
    </row>
    <row r="226" spans="2:65" s="1" customFormat="1" ht="16.5" customHeight="1">
      <c r="B226" s="32"/>
      <c r="C226" s="185" t="s">
        <v>873</v>
      </c>
      <c r="D226" s="185" t="s">
        <v>614</v>
      </c>
      <c r="E226" s="186" t="s">
        <v>1253</v>
      </c>
      <c r="F226" s="187" t="s">
        <v>1254</v>
      </c>
      <c r="G226" s="188" t="s">
        <v>257</v>
      </c>
      <c r="H226" s="189">
        <v>1</v>
      </c>
      <c r="I226" s="190"/>
      <c r="J226" s="191">
        <f t="shared" si="30"/>
        <v>0</v>
      </c>
      <c r="K226" s="187" t="s">
        <v>1</v>
      </c>
      <c r="L226" s="192"/>
      <c r="M226" s="193" t="s">
        <v>1</v>
      </c>
      <c r="N226" s="194" t="s">
        <v>42</v>
      </c>
      <c r="P226" s="141">
        <f t="shared" si="31"/>
        <v>0</v>
      </c>
      <c r="Q226" s="141">
        <v>0</v>
      </c>
      <c r="R226" s="141">
        <f t="shared" si="32"/>
        <v>0</v>
      </c>
      <c r="S226" s="141">
        <v>0</v>
      </c>
      <c r="T226" s="142">
        <f t="shared" si="33"/>
        <v>0</v>
      </c>
      <c r="AR226" s="143" t="s">
        <v>366</v>
      </c>
      <c r="AT226" s="143" t="s">
        <v>614</v>
      </c>
      <c r="AU226" s="143" t="s">
        <v>87</v>
      </c>
      <c r="AY226" s="17" t="s">
        <v>133</v>
      </c>
      <c r="BE226" s="144">
        <f t="shared" si="34"/>
        <v>0</v>
      </c>
      <c r="BF226" s="144">
        <f t="shared" si="35"/>
        <v>0</v>
      </c>
      <c r="BG226" s="144">
        <f t="shared" si="36"/>
        <v>0</v>
      </c>
      <c r="BH226" s="144">
        <f t="shared" si="37"/>
        <v>0</v>
      </c>
      <c r="BI226" s="144">
        <f t="shared" si="38"/>
        <v>0</v>
      </c>
      <c r="BJ226" s="17" t="s">
        <v>85</v>
      </c>
      <c r="BK226" s="144">
        <f t="shared" si="39"/>
        <v>0</v>
      </c>
      <c r="BL226" s="17" t="s">
        <v>278</v>
      </c>
      <c r="BM226" s="143" t="s">
        <v>1255</v>
      </c>
    </row>
    <row r="227" spans="2:65" s="1" customFormat="1" ht="16.5" customHeight="1">
      <c r="B227" s="32"/>
      <c r="C227" s="132" t="s">
        <v>878</v>
      </c>
      <c r="D227" s="132" t="s">
        <v>136</v>
      </c>
      <c r="E227" s="133" t="s">
        <v>1256</v>
      </c>
      <c r="F227" s="134" t="s">
        <v>1257</v>
      </c>
      <c r="G227" s="135" t="s">
        <v>567</v>
      </c>
      <c r="H227" s="184"/>
      <c r="I227" s="137"/>
      <c r="J227" s="138">
        <f t="shared" si="30"/>
        <v>0</v>
      </c>
      <c r="K227" s="134" t="s">
        <v>198</v>
      </c>
      <c r="L227" s="32"/>
      <c r="M227" s="139" t="s">
        <v>1</v>
      </c>
      <c r="N227" s="140" t="s">
        <v>42</v>
      </c>
      <c r="P227" s="141">
        <f t="shared" si="31"/>
        <v>0</v>
      </c>
      <c r="Q227" s="141">
        <v>0</v>
      </c>
      <c r="R227" s="141">
        <f t="shared" si="32"/>
        <v>0</v>
      </c>
      <c r="S227" s="141">
        <v>0</v>
      </c>
      <c r="T227" s="142">
        <f t="shared" si="33"/>
        <v>0</v>
      </c>
      <c r="AR227" s="143" t="s">
        <v>278</v>
      </c>
      <c r="AT227" s="143" t="s">
        <v>136</v>
      </c>
      <c r="AU227" s="143" t="s">
        <v>87</v>
      </c>
      <c r="AY227" s="17" t="s">
        <v>133</v>
      </c>
      <c r="BE227" s="144">
        <f t="shared" si="34"/>
        <v>0</v>
      </c>
      <c r="BF227" s="144">
        <f t="shared" si="35"/>
        <v>0</v>
      </c>
      <c r="BG227" s="144">
        <f t="shared" si="36"/>
        <v>0</v>
      </c>
      <c r="BH227" s="144">
        <f t="shared" si="37"/>
        <v>0</v>
      </c>
      <c r="BI227" s="144">
        <f t="shared" si="38"/>
        <v>0</v>
      </c>
      <c r="BJ227" s="17" t="s">
        <v>85</v>
      </c>
      <c r="BK227" s="144">
        <f t="shared" si="39"/>
        <v>0</v>
      </c>
      <c r="BL227" s="17" t="s">
        <v>278</v>
      </c>
      <c r="BM227" s="143" t="s">
        <v>1258</v>
      </c>
    </row>
    <row r="228" spans="2:65" s="11" customFormat="1" ht="22.9" customHeight="1">
      <c r="B228" s="120"/>
      <c r="D228" s="121" t="s">
        <v>76</v>
      </c>
      <c r="E228" s="130" t="s">
        <v>1259</v>
      </c>
      <c r="F228" s="130" t="s">
        <v>1260</v>
      </c>
      <c r="I228" s="123"/>
      <c r="J228" s="131">
        <f>BK228</f>
        <v>0</v>
      </c>
      <c r="L228" s="120"/>
      <c r="M228" s="125"/>
      <c r="P228" s="126">
        <f>SUM(P229:P231)</f>
        <v>0</v>
      </c>
      <c r="R228" s="126">
        <f>SUM(R229:R231)</f>
        <v>0</v>
      </c>
      <c r="T228" s="127">
        <f>SUM(T229:T231)</f>
        <v>0</v>
      </c>
      <c r="AR228" s="121" t="s">
        <v>87</v>
      </c>
      <c r="AT228" s="128" t="s">
        <v>76</v>
      </c>
      <c r="AU228" s="128" t="s">
        <v>85</v>
      </c>
      <c r="AY228" s="121" t="s">
        <v>133</v>
      </c>
      <c r="BK228" s="129">
        <f>SUM(BK229:BK231)</f>
        <v>0</v>
      </c>
    </row>
    <row r="229" spans="2:65" s="1" customFormat="1" ht="16.5" customHeight="1">
      <c r="B229" s="32"/>
      <c r="C229" s="132" t="s">
        <v>882</v>
      </c>
      <c r="D229" s="132" t="s">
        <v>136</v>
      </c>
      <c r="E229" s="133" t="s">
        <v>1261</v>
      </c>
      <c r="F229" s="134" t="s">
        <v>1262</v>
      </c>
      <c r="G229" s="135" t="s">
        <v>139</v>
      </c>
      <c r="H229" s="136">
        <v>1</v>
      </c>
      <c r="I229" s="137"/>
      <c r="J229" s="138">
        <f>ROUND(I229*H229,2)</f>
        <v>0</v>
      </c>
      <c r="K229" s="134" t="s">
        <v>1</v>
      </c>
      <c r="L229" s="32"/>
      <c r="M229" s="139" t="s">
        <v>1</v>
      </c>
      <c r="N229" s="140" t="s">
        <v>42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278</v>
      </c>
      <c r="AT229" s="143" t="s">
        <v>136</v>
      </c>
      <c r="AU229" s="143" t="s">
        <v>87</v>
      </c>
      <c r="AY229" s="17" t="s">
        <v>133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85</v>
      </c>
      <c r="BK229" s="144">
        <f>ROUND(I229*H229,2)</f>
        <v>0</v>
      </c>
      <c r="BL229" s="17" t="s">
        <v>278</v>
      </c>
      <c r="BM229" s="143" t="s">
        <v>1263</v>
      </c>
    </row>
    <row r="230" spans="2:65" s="1" customFormat="1" ht="29.25">
      <c r="B230" s="32"/>
      <c r="D230" s="145" t="s">
        <v>146</v>
      </c>
      <c r="F230" s="146" t="s">
        <v>1264</v>
      </c>
      <c r="I230" s="147"/>
      <c r="L230" s="32"/>
      <c r="M230" s="148"/>
      <c r="T230" s="56"/>
      <c r="AT230" s="17" t="s">
        <v>146</v>
      </c>
      <c r="AU230" s="17" t="s">
        <v>87</v>
      </c>
    </row>
    <row r="231" spans="2:65" s="1" customFormat="1" ht="16.5" customHeight="1">
      <c r="B231" s="32"/>
      <c r="C231" s="132" t="s">
        <v>887</v>
      </c>
      <c r="D231" s="132" t="s">
        <v>136</v>
      </c>
      <c r="E231" s="133" t="s">
        <v>1265</v>
      </c>
      <c r="F231" s="134" t="s">
        <v>1266</v>
      </c>
      <c r="G231" s="135" t="s">
        <v>139</v>
      </c>
      <c r="H231" s="136">
        <v>1</v>
      </c>
      <c r="I231" s="137"/>
      <c r="J231" s="138">
        <f>ROUND(I231*H231,2)</f>
        <v>0</v>
      </c>
      <c r="K231" s="134" t="s">
        <v>1</v>
      </c>
      <c r="L231" s="32"/>
      <c r="M231" s="149" t="s">
        <v>1</v>
      </c>
      <c r="N231" s="150" t="s">
        <v>42</v>
      </c>
      <c r="O231" s="151"/>
      <c r="P231" s="152">
        <f>O231*H231</f>
        <v>0</v>
      </c>
      <c r="Q231" s="152">
        <v>0</v>
      </c>
      <c r="R231" s="152">
        <f>Q231*H231</f>
        <v>0</v>
      </c>
      <c r="S231" s="152">
        <v>0</v>
      </c>
      <c r="T231" s="153">
        <f>S231*H231</f>
        <v>0</v>
      </c>
      <c r="AR231" s="143" t="s">
        <v>278</v>
      </c>
      <c r="AT231" s="143" t="s">
        <v>136</v>
      </c>
      <c r="AU231" s="143" t="s">
        <v>87</v>
      </c>
      <c r="AY231" s="17" t="s">
        <v>133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7" t="s">
        <v>85</v>
      </c>
      <c r="BK231" s="144">
        <f>ROUND(I231*H231,2)</f>
        <v>0</v>
      </c>
      <c r="BL231" s="17" t="s">
        <v>278</v>
      </c>
      <c r="BM231" s="143" t="s">
        <v>1267</v>
      </c>
    </row>
    <row r="232" spans="2:65" s="1" customFormat="1" ht="6.95" customHeight="1">
      <c r="B232" s="44"/>
      <c r="C232" s="45"/>
      <c r="D232" s="45"/>
      <c r="E232" s="45"/>
      <c r="F232" s="45"/>
      <c r="G232" s="45"/>
      <c r="H232" s="45"/>
      <c r="I232" s="45"/>
      <c r="J232" s="45"/>
      <c r="K232" s="45"/>
      <c r="L232" s="32"/>
    </row>
  </sheetData>
  <sheetProtection algorithmName="SHA-512" hashValue="venc5w2tvyJNajVOK+njHaUi3cx1SL2ZFxwdGOMd9woHxI7G0xrF9Ln+pVrzla1bIg5/GkTImiU5ENzp0cwXZA==" saltValue="B58XVh9hrCCKbdiqo7P2IqJACRm7Dka5PT5QwO59O96vnyR3UJBaNvFZFdJNrI9lYhxOcX1a2bSTo7p0fSSRDw==" spinCount="100000" sheet="1" objects="1" scenarios="1" formatColumns="0" formatRows="0" autoFilter="0"/>
  <autoFilter ref="C121:K231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rowBreaks count="1" manualBreakCount="1">
    <brk id="227" min="2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8"/>
  <sheetViews>
    <sheetView showGridLines="0" view="pageBreakPreview" topLeftCell="A205" zoomScaleNormal="100" zoomScaleSheetLayoutView="10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103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5" t="str">
        <f>'Rekapitulace stavby'!K6</f>
        <v>MŠ Juárezova - dílčí rekonstrukce objektu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104</v>
      </c>
      <c r="L8" s="32"/>
    </row>
    <row r="9" spans="2:46" s="1" customFormat="1" ht="16.5" hidden="1" customHeight="1">
      <c r="B9" s="32"/>
      <c r="E9" s="197" t="s">
        <v>1268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27. 3. 2026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19"/>
      <c r="G18" s="219"/>
      <c r="H18" s="219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24" t="s">
        <v>1</v>
      </c>
      <c r="F27" s="224"/>
      <c r="G27" s="224"/>
      <c r="H27" s="22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ROUND((SUM(BE128:BE217)),  2)</f>
        <v>0</v>
      </c>
      <c r="I33" s="92">
        <v>0.21</v>
      </c>
      <c r="J33" s="91">
        <f>ROUND(((SUM(BE128:BE217))*I33),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ROUND((SUM(BF128:BF217)),  2)</f>
        <v>0</v>
      </c>
      <c r="I34" s="92">
        <v>0.12</v>
      </c>
      <c r="J34" s="91">
        <f>ROUND(((SUM(BF128:BF217))*I34),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ROUND((SUM(BG128:BG217)),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ROUND((SUM(BH128:BH217)),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ROUND((SUM(BI128:BI217)),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5" t="str">
        <f>E7</f>
        <v>MŠ Juárezova - dílčí rekonstrukce objektu</v>
      </c>
      <c r="F85" s="236"/>
      <c r="G85" s="236"/>
      <c r="H85" s="236"/>
      <c r="L85" s="32"/>
    </row>
    <row r="86" spans="2:47" s="1" customFormat="1" ht="12" customHeight="1">
      <c r="B86" s="32"/>
      <c r="C86" s="27" t="s">
        <v>104</v>
      </c>
      <c r="L86" s="32"/>
    </row>
    <row r="87" spans="2:47" s="1" customFormat="1" ht="16.5" customHeight="1">
      <c r="B87" s="32"/>
      <c r="E87" s="197" t="str">
        <f>E9</f>
        <v>05 - ELEKTROINSTALACE</v>
      </c>
      <c r="F87" s="237"/>
      <c r="G87" s="237"/>
      <c r="H87" s="237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Českomalínská 1037, Praha 6 - Bubeneč</v>
      </c>
      <c r="I89" s="27" t="s">
        <v>22</v>
      </c>
      <c r="J89" s="52" t="str">
        <f>IF(J12="","",J12)</f>
        <v>27. 3. 2026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MČ Praha 6</v>
      </c>
      <c r="I91" s="27" t="s">
        <v>30</v>
      </c>
      <c r="J91" s="30" t="str">
        <f>E21</f>
        <v>QUADRA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107</v>
      </c>
      <c r="D94" s="93"/>
      <c r="E94" s="93"/>
      <c r="F94" s="93"/>
      <c r="G94" s="93"/>
      <c r="H94" s="93"/>
      <c r="I94" s="93"/>
      <c r="J94" s="102" t="s">
        <v>108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109</v>
      </c>
      <c r="J96" s="66">
        <f>J128</f>
        <v>0</v>
      </c>
      <c r="L96" s="32"/>
      <c r="AU96" s="17" t="s">
        <v>110</v>
      </c>
    </row>
    <row r="97" spans="2:12" s="8" customFormat="1" ht="24.95" customHeight="1">
      <c r="B97" s="104"/>
      <c r="D97" s="105" t="s">
        <v>177</v>
      </c>
      <c r="E97" s="106"/>
      <c r="F97" s="106"/>
      <c r="G97" s="106"/>
      <c r="H97" s="106"/>
      <c r="I97" s="106"/>
      <c r="J97" s="107">
        <f>J129</f>
        <v>0</v>
      </c>
      <c r="L97" s="104"/>
    </row>
    <row r="98" spans="2:12" s="9" customFormat="1" ht="19.899999999999999" customHeight="1">
      <c r="B98" s="108"/>
      <c r="D98" s="109" t="s">
        <v>1269</v>
      </c>
      <c r="E98" s="110"/>
      <c r="F98" s="110"/>
      <c r="G98" s="110"/>
      <c r="H98" s="110"/>
      <c r="I98" s="110"/>
      <c r="J98" s="111">
        <f>J130</f>
        <v>0</v>
      </c>
      <c r="L98" s="108"/>
    </row>
    <row r="99" spans="2:12" s="9" customFormat="1" ht="19.899999999999999" customHeight="1">
      <c r="B99" s="108"/>
      <c r="D99" s="109" t="s">
        <v>1270</v>
      </c>
      <c r="E99" s="110"/>
      <c r="F99" s="110"/>
      <c r="G99" s="110"/>
      <c r="H99" s="110"/>
      <c r="I99" s="110"/>
      <c r="J99" s="111">
        <f>J143</f>
        <v>0</v>
      </c>
      <c r="L99" s="108"/>
    </row>
    <row r="100" spans="2:12" s="9" customFormat="1" ht="19.899999999999999" customHeight="1">
      <c r="B100" s="108"/>
      <c r="D100" s="109" t="s">
        <v>1271</v>
      </c>
      <c r="E100" s="110"/>
      <c r="F100" s="110"/>
      <c r="G100" s="110"/>
      <c r="H100" s="110"/>
      <c r="I100" s="110"/>
      <c r="J100" s="111">
        <f>J147</f>
        <v>0</v>
      </c>
      <c r="L100" s="108"/>
    </row>
    <row r="101" spans="2:12" s="8" customFormat="1" ht="24.95" customHeight="1">
      <c r="B101" s="104"/>
      <c r="D101" s="105" t="s">
        <v>1272</v>
      </c>
      <c r="E101" s="106"/>
      <c r="F101" s="106"/>
      <c r="G101" s="106"/>
      <c r="H101" s="106"/>
      <c r="I101" s="106"/>
      <c r="J101" s="107">
        <f>J151</f>
        <v>0</v>
      </c>
      <c r="L101" s="104"/>
    </row>
    <row r="102" spans="2:12" s="9" customFormat="1" ht="19.899999999999999" customHeight="1">
      <c r="B102" s="108"/>
      <c r="D102" s="109" t="s">
        <v>1273</v>
      </c>
      <c r="E102" s="110"/>
      <c r="F102" s="110"/>
      <c r="G102" s="110"/>
      <c r="H102" s="110"/>
      <c r="I102" s="110"/>
      <c r="J102" s="111">
        <f>J152</f>
        <v>0</v>
      </c>
      <c r="L102" s="108"/>
    </row>
    <row r="103" spans="2:12" s="9" customFormat="1" ht="19.899999999999999" customHeight="1">
      <c r="B103" s="108"/>
      <c r="D103" s="109" t="s">
        <v>1274</v>
      </c>
      <c r="E103" s="110"/>
      <c r="F103" s="110"/>
      <c r="G103" s="110"/>
      <c r="H103" s="110"/>
      <c r="I103" s="110"/>
      <c r="J103" s="111">
        <f>J165</f>
        <v>0</v>
      </c>
      <c r="L103" s="108"/>
    </row>
    <row r="104" spans="2:12" s="9" customFormat="1" ht="19.899999999999999" customHeight="1">
      <c r="B104" s="108"/>
      <c r="D104" s="109" t="s">
        <v>1275</v>
      </c>
      <c r="E104" s="110"/>
      <c r="F104" s="110"/>
      <c r="G104" s="110"/>
      <c r="H104" s="110"/>
      <c r="I104" s="110"/>
      <c r="J104" s="111">
        <f>J170</f>
        <v>0</v>
      </c>
      <c r="L104" s="108"/>
    </row>
    <row r="105" spans="2:12" s="9" customFormat="1" ht="19.899999999999999" customHeight="1">
      <c r="B105" s="108"/>
      <c r="D105" s="109" t="s">
        <v>1276</v>
      </c>
      <c r="E105" s="110"/>
      <c r="F105" s="110"/>
      <c r="G105" s="110"/>
      <c r="H105" s="110"/>
      <c r="I105" s="110"/>
      <c r="J105" s="111">
        <f>J178</f>
        <v>0</v>
      </c>
      <c r="L105" s="108"/>
    </row>
    <row r="106" spans="2:12" s="9" customFormat="1" ht="19.899999999999999" customHeight="1">
      <c r="B106" s="108"/>
      <c r="D106" s="109" t="s">
        <v>1277</v>
      </c>
      <c r="E106" s="110"/>
      <c r="F106" s="110"/>
      <c r="G106" s="110"/>
      <c r="H106" s="110"/>
      <c r="I106" s="110"/>
      <c r="J106" s="111">
        <f>J189</f>
        <v>0</v>
      </c>
      <c r="L106" s="108"/>
    </row>
    <row r="107" spans="2:12" s="9" customFormat="1" ht="19.899999999999999" customHeight="1">
      <c r="B107" s="108"/>
      <c r="D107" s="109" t="s">
        <v>1278</v>
      </c>
      <c r="E107" s="110"/>
      <c r="F107" s="110"/>
      <c r="G107" s="110"/>
      <c r="H107" s="110"/>
      <c r="I107" s="110"/>
      <c r="J107" s="111">
        <f>J204</f>
        <v>0</v>
      </c>
      <c r="L107" s="108"/>
    </row>
    <row r="108" spans="2:12" s="9" customFormat="1" ht="19.899999999999999" customHeight="1">
      <c r="B108" s="108"/>
      <c r="D108" s="109" t="s">
        <v>1279</v>
      </c>
      <c r="E108" s="110"/>
      <c r="F108" s="110"/>
      <c r="G108" s="110"/>
      <c r="H108" s="110"/>
      <c r="I108" s="110"/>
      <c r="J108" s="111">
        <f>J208</f>
        <v>0</v>
      </c>
      <c r="L108" s="108"/>
    </row>
    <row r="109" spans="2:12" s="1" customFormat="1" ht="21.75" customHeight="1">
      <c r="B109" s="32"/>
      <c r="L109" s="32"/>
    </row>
    <row r="110" spans="2:12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63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63" s="1" customFormat="1" ht="24.95" customHeight="1">
      <c r="B115" s="32"/>
      <c r="C115" s="21" t="s">
        <v>117</v>
      </c>
      <c r="L115" s="32"/>
    </row>
    <row r="116" spans="2:63" s="1" customFormat="1" ht="6.95" customHeight="1">
      <c r="B116" s="32"/>
      <c r="L116" s="32"/>
    </row>
    <row r="117" spans="2:63" s="1" customFormat="1" ht="12" customHeight="1">
      <c r="B117" s="32"/>
      <c r="C117" s="27" t="s">
        <v>16</v>
      </c>
      <c r="L117" s="32"/>
    </row>
    <row r="118" spans="2:63" s="1" customFormat="1" ht="16.5" customHeight="1">
      <c r="B118" s="32"/>
      <c r="E118" s="235" t="str">
        <f>E7</f>
        <v>MŠ Juárezova - dílčí rekonstrukce objektu</v>
      </c>
      <c r="F118" s="236"/>
      <c r="G118" s="236"/>
      <c r="H118" s="236"/>
      <c r="L118" s="32"/>
    </row>
    <row r="119" spans="2:63" s="1" customFormat="1" ht="12" customHeight="1">
      <c r="B119" s="32"/>
      <c r="C119" s="27" t="s">
        <v>104</v>
      </c>
      <c r="L119" s="32"/>
    </row>
    <row r="120" spans="2:63" s="1" customFormat="1" ht="16.5" customHeight="1">
      <c r="B120" s="32"/>
      <c r="E120" s="197" t="str">
        <f>E9</f>
        <v>05 - ELEKTROINSTALACE</v>
      </c>
      <c r="F120" s="237"/>
      <c r="G120" s="237"/>
      <c r="H120" s="237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20</v>
      </c>
      <c r="F122" s="25" t="str">
        <f>F12</f>
        <v>Českomalínská 1037, Praha 6 - Bubeneč</v>
      </c>
      <c r="I122" s="27" t="s">
        <v>22</v>
      </c>
      <c r="J122" s="52" t="str">
        <f>IF(J12="","",J12)</f>
        <v>27. 3. 2026</v>
      </c>
      <c r="L122" s="32"/>
    </row>
    <row r="123" spans="2:63" s="1" customFormat="1" ht="6.95" customHeight="1">
      <c r="B123" s="32"/>
      <c r="L123" s="32"/>
    </row>
    <row r="124" spans="2:63" s="1" customFormat="1" ht="25.7" customHeight="1">
      <c r="B124" s="32"/>
      <c r="C124" s="27" t="s">
        <v>24</v>
      </c>
      <c r="F124" s="25" t="str">
        <f>E15</f>
        <v>MČ Praha 6</v>
      </c>
      <c r="I124" s="27" t="s">
        <v>30</v>
      </c>
      <c r="J124" s="30" t="str">
        <f>E21</f>
        <v>QUADRA PROJECT s.r.o.</v>
      </c>
      <c r="L124" s="32"/>
    </row>
    <row r="125" spans="2:63" s="1" customFormat="1" ht="15.2" customHeight="1">
      <c r="B125" s="32"/>
      <c r="C125" s="27" t="s">
        <v>28</v>
      </c>
      <c r="F125" s="25" t="str">
        <f>IF(E18="","",E18)</f>
        <v>Vyplň údaj</v>
      </c>
      <c r="I125" s="27" t="s">
        <v>33</v>
      </c>
      <c r="J125" s="30" t="str">
        <f>E24</f>
        <v>Vladimír Mrázek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12"/>
      <c r="C127" s="113" t="s">
        <v>118</v>
      </c>
      <c r="D127" s="114" t="s">
        <v>62</v>
      </c>
      <c r="E127" s="114" t="s">
        <v>58</v>
      </c>
      <c r="F127" s="114" t="s">
        <v>59</v>
      </c>
      <c r="G127" s="114" t="s">
        <v>119</v>
      </c>
      <c r="H127" s="114" t="s">
        <v>120</v>
      </c>
      <c r="I127" s="114" t="s">
        <v>121</v>
      </c>
      <c r="J127" s="114" t="s">
        <v>108</v>
      </c>
      <c r="K127" s="115" t="s">
        <v>122</v>
      </c>
      <c r="L127" s="112"/>
      <c r="M127" s="59" t="s">
        <v>1</v>
      </c>
      <c r="N127" s="60" t="s">
        <v>41</v>
      </c>
      <c r="O127" s="60" t="s">
        <v>123</v>
      </c>
      <c r="P127" s="60" t="s">
        <v>124</v>
      </c>
      <c r="Q127" s="60" t="s">
        <v>125</v>
      </c>
      <c r="R127" s="60" t="s">
        <v>126</v>
      </c>
      <c r="S127" s="60" t="s">
        <v>127</v>
      </c>
      <c r="T127" s="61" t="s">
        <v>128</v>
      </c>
    </row>
    <row r="128" spans="2:63" s="1" customFormat="1" ht="22.9" customHeight="1">
      <c r="B128" s="32"/>
      <c r="C128" s="64" t="s">
        <v>129</v>
      </c>
      <c r="J128" s="116">
        <f>BK128</f>
        <v>0</v>
      </c>
      <c r="L128" s="32"/>
      <c r="M128" s="62"/>
      <c r="N128" s="53"/>
      <c r="O128" s="53"/>
      <c r="P128" s="117">
        <f>P129+P151</f>
        <v>0</v>
      </c>
      <c r="Q128" s="53"/>
      <c r="R128" s="117">
        <f>R129+R151</f>
        <v>2.0670000000000002</v>
      </c>
      <c r="S128" s="53"/>
      <c r="T128" s="118">
        <f>T129+T151</f>
        <v>0</v>
      </c>
      <c r="AT128" s="17" t="s">
        <v>76</v>
      </c>
      <c r="AU128" s="17" t="s">
        <v>110</v>
      </c>
      <c r="BK128" s="119">
        <f>BK129+BK151</f>
        <v>0</v>
      </c>
    </row>
    <row r="129" spans="2:65" s="11" customFormat="1" ht="25.9" customHeight="1">
      <c r="B129" s="120"/>
      <c r="D129" s="121" t="s">
        <v>76</v>
      </c>
      <c r="E129" s="122" t="s">
        <v>185</v>
      </c>
      <c r="F129" s="122" t="s">
        <v>186</v>
      </c>
      <c r="I129" s="123"/>
      <c r="J129" s="124">
        <f>BK129</f>
        <v>0</v>
      </c>
      <c r="L129" s="120"/>
      <c r="M129" s="125"/>
      <c r="P129" s="126">
        <f>P130+P143+P147</f>
        <v>0</v>
      </c>
      <c r="R129" s="126">
        <f>R130+R143+R147</f>
        <v>2.0670000000000002</v>
      </c>
      <c r="T129" s="127">
        <f>T130+T143+T147</f>
        <v>0</v>
      </c>
      <c r="AR129" s="121" t="s">
        <v>85</v>
      </c>
      <c r="AT129" s="128" t="s">
        <v>76</v>
      </c>
      <c r="AU129" s="128" t="s">
        <v>77</v>
      </c>
      <c r="AY129" s="121" t="s">
        <v>133</v>
      </c>
      <c r="BK129" s="129">
        <f>BK130+BK143+BK147</f>
        <v>0</v>
      </c>
    </row>
    <row r="130" spans="2:65" s="11" customFormat="1" ht="22.9" customHeight="1">
      <c r="B130" s="120"/>
      <c r="D130" s="121" t="s">
        <v>76</v>
      </c>
      <c r="E130" s="130" t="s">
        <v>85</v>
      </c>
      <c r="F130" s="130" t="s">
        <v>1280</v>
      </c>
      <c r="I130" s="123"/>
      <c r="J130" s="131">
        <f>BK130</f>
        <v>0</v>
      </c>
      <c r="L130" s="120"/>
      <c r="M130" s="125"/>
      <c r="P130" s="126">
        <f>SUM(P131:P142)</f>
        <v>0</v>
      </c>
      <c r="R130" s="126">
        <f>SUM(R131:R142)</f>
        <v>0</v>
      </c>
      <c r="T130" s="127">
        <f>SUM(T131:T142)</f>
        <v>0</v>
      </c>
      <c r="AR130" s="121" t="s">
        <v>85</v>
      </c>
      <c r="AT130" s="128" t="s">
        <v>76</v>
      </c>
      <c r="AU130" s="128" t="s">
        <v>85</v>
      </c>
      <c r="AY130" s="121" t="s">
        <v>133</v>
      </c>
      <c r="BK130" s="129">
        <f>SUM(BK131:BK142)</f>
        <v>0</v>
      </c>
    </row>
    <row r="131" spans="2:65" s="1" customFormat="1" ht="16.5" customHeight="1">
      <c r="B131" s="32"/>
      <c r="C131" s="132" t="s">
        <v>85</v>
      </c>
      <c r="D131" s="132" t="s">
        <v>136</v>
      </c>
      <c r="E131" s="133" t="s">
        <v>1281</v>
      </c>
      <c r="F131" s="134" t="s">
        <v>1282</v>
      </c>
      <c r="G131" s="135" t="s">
        <v>197</v>
      </c>
      <c r="H131" s="136">
        <v>10</v>
      </c>
      <c r="I131" s="137"/>
      <c r="J131" s="138">
        <f>ROUND(I131*H131,2)</f>
        <v>0</v>
      </c>
      <c r="K131" s="134" t="s">
        <v>1</v>
      </c>
      <c r="L131" s="32"/>
      <c r="M131" s="139" t="s">
        <v>1</v>
      </c>
      <c r="N131" s="140" t="s">
        <v>42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152</v>
      </c>
      <c r="AT131" s="143" t="s">
        <v>136</v>
      </c>
      <c r="AU131" s="143" t="s">
        <v>87</v>
      </c>
      <c r="AY131" s="17" t="s">
        <v>133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7" t="s">
        <v>85</v>
      </c>
      <c r="BK131" s="144">
        <f>ROUND(I131*H131,2)</f>
        <v>0</v>
      </c>
      <c r="BL131" s="17" t="s">
        <v>152</v>
      </c>
      <c r="BM131" s="143" t="s">
        <v>1283</v>
      </c>
    </row>
    <row r="132" spans="2:65" s="1" customFormat="1" ht="21.75" customHeight="1">
      <c r="B132" s="32"/>
      <c r="C132" s="132" t="s">
        <v>87</v>
      </c>
      <c r="D132" s="132" t="s">
        <v>136</v>
      </c>
      <c r="E132" s="133" t="s">
        <v>1284</v>
      </c>
      <c r="F132" s="134" t="s">
        <v>1285</v>
      </c>
      <c r="G132" s="135" t="s">
        <v>1286</v>
      </c>
      <c r="H132" s="136">
        <v>4.9000000000000004</v>
      </c>
      <c r="I132" s="137"/>
      <c r="J132" s="138">
        <f>ROUND(I132*H132,2)</f>
        <v>0</v>
      </c>
      <c r="K132" s="134" t="s">
        <v>198</v>
      </c>
      <c r="L132" s="32"/>
      <c r="M132" s="139" t="s">
        <v>1</v>
      </c>
      <c r="N132" s="140" t="s">
        <v>42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152</v>
      </c>
      <c r="AT132" s="143" t="s">
        <v>136</v>
      </c>
      <c r="AU132" s="143" t="s">
        <v>87</v>
      </c>
      <c r="AY132" s="17" t="s">
        <v>133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7" t="s">
        <v>85</v>
      </c>
      <c r="BK132" s="144">
        <f>ROUND(I132*H132,2)</f>
        <v>0</v>
      </c>
      <c r="BL132" s="17" t="s">
        <v>152</v>
      </c>
      <c r="BM132" s="143" t="s">
        <v>1287</v>
      </c>
    </row>
    <row r="133" spans="2:65" s="12" customFormat="1" ht="11.25">
      <c r="B133" s="154"/>
      <c r="D133" s="145" t="s">
        <v>200</v>
      </c>
      <c r="E133" s="155" t="s">
        <v>1</v>
      </c>
      <c r="F133" s="156" t="s">
        <v>1288</v>
      </c>
      <c r="H133" s="157">
        <v>4.9000000000000004</v>
      </c>
      <c r="I133" s="158"/>
      <c r="L133" s="154"/>
      <c r="M133" s="159"/>
      <c r="T133" s="160"/>
      <c r="AT133" s="155" t="s">
        <v>200</v>
      </c>
      <c r="AU133" s="155" t="s">
        <v>87</v>
      </c>
      <c r="AV133" s="12" t="s">
        <v>87</v>
      </c>
      <c r="AW133" s="12" t="s">
        <v>32</v>
      </c>
      <c r="AX133" s="12" t="s">
        <v>85</v>
      </c>
      <c r="AY133" s="155" t="s">
        <v>133</v>
      </c>
    </row>
    <row r="134" spans="2:65" s="1" customFormat="1" ht="16.5" customHeight="1">
      <c r="B134" s="32"/>
      <c r="C134" s="132" t="s">
        <v>148</v>
      </c>
      <c r="D134" s="132" t="s">
        <v>136</v>
      </c>
      <c r="E134" s="133" t="s">
        <v>1289</v>
      </c>
      <c r="F134" s="134" t="s">
        <v>1290</v>
      </c>
      <c r="G134" s="135" t="s">
        <v>1286</v>
      </c>
      <c r="H134" s="136">
        <v>2.8</v>
      </c>
      <c r="I134" s="137"/>
      <c r="J134" s="138">
        <f>ROUND(I134*H134,2)</f>
        <v>0</v>
      </c>
      <c r="K134" s="134" t="s">
        <v>198</v>
      </c>
      <c r="L134" s="32"/>
      <c r="M134" s="139" t="s">
        <v>1</v>
      </c>
      <c r="N134" s="140" t="s">
        <v>42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152</v>
      </c>
      <c r="AT134" s="143" t="s">
        <v>136</v>
      </c>
      <c r="AU134" s="143" t="s">
        <v>87</v>
      </c>
      <c r="AY134" s="17" t="s">
        <v>133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152</v>
      </c>
      <c r="BM134" s="143" t="s">
        <v>1291</v>
      </c>
    </row>
    <row r="135" spans="2:65" s="1" customFormat="1" ht="21.75" customHeight="1">
      <c r="B135" s="32"/>
      <c r="C135" s="132" t="s">
        <v>152</v>
      </c>
      <c r="D135" s="132" t="s">
        <v>136</v>
      </c>
      <c r="E135" s="133" t="s">
        <v>1292</v>
      </c>
      <c r="F135" s="134" t="s">
        <v>1293</v>
      </c>
      <c r="G135" s="135" t="s">
        <v>1286</v>
      </c>
      <c r="H135" s="136">
        <v>2.1</v>
      </c>
      <c r="I135" s="137"/>
      <c r="J135" s="138">
        <f>ROUND(I135*H135,2)</f>
        <v>0</v>
      </c>
      <c r="K135" s="134" t="s">
        <v>198</v>
      </c>
      <c r="L135" s="32"/>
      <c r="M135" s="139" t="s">
        <v>1</v>
      </c>
      <c r="N135" s="140" t="s">
        <v>42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152</v>
      </c>
      <c r="AT135" s="143" t="s">
        <v>136</v>
      </c>
      <c r="AU135" s="143" t="s">
        <v>87</v>
      </c>
      <c r="AY135" s="17" t="s">
        <v>133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85</v>
      </c>
      <c r="BK135" s="144">
        <f>ROUND(I135*H135,2)</f>
        <v>0</v>
      </c>
      <c r="BL135" s="17" t="s">
        <v>152</v>
      </c>
      <c r="BM135" s="143" t="s">
        <v>1294</v>
      </c>
    </row>
    <row r="136" spans="2:65" s="1" customFormat="1" ht="24.2" customHeight="1">
      <c r="B136" s="32"/>
      <c r="C136" s="132" t="s">
        <v>132</v>
      </c>
      <c r="D136" s="132" t="s">
        <v>136</v>
      </c>
      <c r="E136" s="133" t="s">
        <v>1295</v>
      </c>
      <c r="F136" s="134" t="s">
        <v>1296</v>
      </c>
      <c r="G136" s="135" t="s">
        <v>1286</v>
      </c>
      <c r="H136" s="136">
        <v>2.1</v>
      </c>
      <c r="I136" s="137"/>
      <c r="J136" s="138">
        <f>ROUND(I136*H136,2)</f>
        <v>0</v>
      </c>
      <c r="K136" s="134" t="s">
        <v>198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152</v>
      </c>
      <c r="AT136" s="143" t="s">
        <v>136</v>
      </c>
      <c r="AU136" s="143" t="s">
        <v>87</v>
      </c>
      <c r="AY136" s="17" t="s">
        <v>133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152</v>
      </c>
      <c r="BM136" s="143" t="s">
        <v>1297</v>
      </c>
    </row>
    <row r="137" spans="2:65" s="1" customFormat="1" ht="19.5">
      <c r="B137" s="32"/>
      <c r="D137" s="145" t="s">
        <v>146</v>
      </c>
      <c r="F137" s="146" t="s">
        <v>1298</v>
      </c>
      <c r="I137" s="147"/>
      <c r="L137" s="32"/>
      <c r="M137" s="148"/>
      <c r="T137" s="56"/>
      <c r="AT137" s="17" t="s">
        <v>146</v>
      </c>
      <c r="AU137" s="17" t="s">
        <v>87</v>
      </c>
    </row>
    <row r="138" spans="2:65" s="1" customFormat="1" ht="16.5" customHeight="1">
      <c r="B138" s="32"/>
      <c r="C138" s="132" t="s">
        <v>162</v>
      </c>
      <c r="D138" s="132" t="s">
        <v>136</v>
      </c>
      <c r="E138" s="133" t="s">
        <v>1299</v>
      </c>
      <c r="F138" s="134" t="s">
        <v>1300</v>
      </c>
      <c r="G138" s="135" t="s">
        <v>1286</v>
      </c>
      <c r="H138" s="136">
        <v>2.8</v>
      </c>
      <c r="I138" s="137"/>
      <c r="J138" s="138">
        <f>ROUND(I138*H138,2)</f>
        <v>0</v>
      </c>
      <c r="K138" s="134" t="s">
        <v>198</v>
      </c>
      <c r="L138" s="32"/>
      <c r="M138" s="139" t="s">
        <v>1</v>
      </c>
      <c r="N138" s="140" t="s">
        <v>42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152</v>
      </c>
      <c r="AT138" s="143" t="s">
        <v>136</v>
      </c>
      <c r="AU138" s="143" t="s">
        <v>87</v>
      </c>
      <c r="AY138" s="17" t="s">
        <v>133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85</v>
      </c>
      <c r="BK138" s="144">
        <f>ROUND(I138*H138,2)</f>
        <v>0</v>
      </c>
      <c r="BL138" s="17" t="s">
        <v>152</v>
      </c>
      <c r="BM138" s="143" t="s">
        <v>1301</v>
      </c>
    </row>
    <row r="139" spans="2:65" s="1" customFormat="1" ht="16.5" customHeight="1">
      <c r="B139" s="32"/>
      <c r="C139" s="132" t="s">
        <v>168</v>
      </c>
      <c r="D139" s="132" t="s">
        <v>136</v>
      </c>
      <c r="E139" s="133" t="s">
        <v>1302</v>
      </c>
      <c r="F139" s="134" t="s">
        <v>1303</v>
      </c>
      <c r="G139" s="135" t="s">
        <v>1286</v>
      </c>
      <c r="H139" s="136">
        <v>2.1</v>
      </c>
      <c r="I139" s="137"/>
      <c r="J139" s="138">
        <f>ROUND(I139*H139,2)</f>
        <v>0</v>
      </c>
      <c r="K139" s="134" t="s">
        <v>198</v>
      </c>
      <c r="L139" s="32"/>
      <c r="M139" s="139" t="s">
        <v>1</v>
      </c>
      <c r="N139" s="140" t="s">
        <v>42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152</v>
      </c>
      <c r="AT139" s="143" t="s">
        <v>136</v>
      </c>
      <c r="AU139" s="143" t="s">
        <v>87</v>
      </c>
      <c r="AY139" s="17" t="s">
        <v>133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85</v>
      </c>
      <c r="BK139" s="144">
        <f>ROUND(I139*H139,2)</f>
        <v>0</v>
      </c>
      <c r="BL139" s="17" t="s">
        <v>152</v>
      </c>
      <c r="BM139" s="143" t="s">
        <v>1304</v>
      </c>
    </row>
    <row r="140" spans="2:65" s="1" customFormat="1" ht="16.5" customHeight="1">
      <c r="B140" s="32"/>
      <c r="C140" s="132" t="s">
        <v>172</v>
      </c>
      <c r="D140" s="132" t="s">
        <v>136</v>
      </c>
      <c r="E140" s="133" t="s">
        <v>1305</v>
      </c>
      <c r="F140" s="134" t="s">
        <v>1306</v>
      </c>
      <c r="G140" s="135" t="s">
        <v>306</v>
      </c>
      <c r="H140" s="136">
        <v>3.78</v>
      </c>
      <c r="I140" s="137"/>
      <c r="J140" s="138">
        <f>ROUND(I140*H140,2)</f>
        <v>0</v>
      </c>
      <c r="K140" s="134" t="s">
        <v>198</v>
      </c>
      <c r="L140" s="32"/>
      <c r="M140" s="139" t="s">
        <v>1</v>
      </c>
      <c r="N140" s="140" t="s">
        <v>42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152</v>
      </c>
      <c r="AT140" s="143" t="s">
        <v>136</v>
      </c>
      <c r="AU140" s="143" t="s">
        <v>87</v>
      </c>
      <c r="AY140" s="17" t="s">
        <v>133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85</v>
      </c>
      <c r="BK140" s="144">
        <f>ROUND(I140*H140,2)</f>
        <v>0</v>
      </c>
      <c r="BL140" s="17" t="s">
        <v>152</v>
      </c>
      <c r="BM140" s="143" t="s">
        <v>1307</v>
      </c>
    </row>
    <row r="141" spans="2:65" s="12" customFormat="1" ht="11.25">
      <c r="B141" s="154"/>
      <c r="D141" s="145" t="s">
        <v>200</v>
      </c>
      <c r="E141" s="155" t="s">
        <v>1</v>
      </c>
      <c r="F141" s="156" t="s">
        <v>1308</v>
      </c>
      <c r="H141" s="157">
        <v>3.78</v>
      </c>
      <c r="I141" s="158"/>
      <c r="L141" s="154"/>
      <c r="M141" s="159"/>
      <c r="T141" s="160"/>
      <c r="AT141" s="155" t="s">
        <v>200</v>
      </c>
      <c r="AU141" s="155" t="s">
        <v>87</v>
      </c>
      <c r="AV141" s="12" t="s">
        <v>87</v>
      </c>
      <c r="AW141" s="12" t="s">
        <v>32</v>
      </c>
      <c r="AX141" s="12" t="s">
        <v>85</v>
      </c>
      <c r="AY141" s="155" t="s">
        <v>133</v>
      </c>
    </row>
    <row r="142" spans="2:65" s="1" customFormat="1" ht="16.5" customHeight="1">
      <c r="B142" s="32"/>
      <c r="C142" s="132" t="s">
        <v>187</v>
      </c>
      <c r="D142" s="132" t="s">
        <v>136</v>
      </c>
      <c r="E142" s="133" t="s">
        <v>1309</v>
      </c>
      <c r="F142" s="134" t="s">
        <v>1310</v>
      </c>
      <c r="G142" s="135" t="s">
        <v>1286</v>
      </c>
      <c r="H142" s="136">
        <v>2.8</v>
      </c>
      <c r="I142" s="137"/>
      <c r="J142" s="138">
        <f>ROUND(I142*H142,2)</f>
        <v>0</v>
      </c>
      <c r="K142" s="134" t="s">
        <v>198</v>
      </c>
      <c r="L142" s="32"/>
      <c r="M142" s="139" t="s">
        <v>1</v>
      </c>
      <c r="N142" s="140" t="s">
        <v>42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152</v>
      </c>
      <c r="AT142" s="143" t="s">
        <v>136</v>
      </c>
      <c r="AU142" s="143" t="s">
        <v>87</v>
      </c>
      <c r="AY142" s="17" t="s">
        <v>133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85</v>
      </c>
      <c r="BK142" s="144">
        <f>ROUND(I142*H142,2)</f>
        <v>0</v>
      </c>
      <c r="BL142" s="17" t="s">
        <v>152</v>
      </c>
      <c r="BM142" s="143" t="s">
        <v>1311</v>
      </c>
    </row>
    <row r="143" spans="2:65" s="11" customFormat="1" ht="22.9" customHeight="1">
      <c r="B143" s="120"/>
      <c r="D143" s="121" t="s">
        <v>76</v>
      </c>
      <c r="E143" s="130" t="s">
        <v>152</v>
      </c>
      <c r="F143" s="130" t="s">
        <v>1312</v>
      </c>
      <c r="I143" s="123"/>
      <c r="J143" s="131">
        <f>BK143</f>
        <v>0</v>
      </c>
      <c r="L143" s="120"/>
      <c r="M143" s="125"/>
      <c r="P143" s="126">
        <f>SUM(P144:P146)</f>
        <v>0</v>
      </c>
      <c r="R143" s="126">
        <f>SUM(R144:R146)</f>
        <v>4.0000000000000002E-4</v>
      </c>
      <c r="T143" s="127">
        <f>SUM(T144:T146)</f>
        <v>0</v>
      </c>
      <c r="AR143" s="121" t="s">
        <v>85</v>
      </c>
      <c r="AT143" s="128" t="s">
        <v>76</v>
      </c>
      <c r="AU143" s="128" t="s">
        <v>85</v>
      </c>
      <c r="AY143" s="121" t="s">
        <v>133</v>
      </c>
      <c r="BK143" s="129">
        <f>SUM(BK144:BK146)</f>
        <v>0</v>
      </c>
    </row>
    <row r="144" spans="2:65" s="1" customFormat="1" ht="16.5" customHeight="1">
      <c r="B144" s="32"/>
      <c r="C144" s="132" t="s">
        <v>250</v>
      </c>
      <c r="D144" s="132" t="s">
        <v>136</v>
      </c>
      <c r="E144" s="133" t="s">
        <v>1313</v>
      </c>
      <c r="F144" s="134" t="s">
        <v>1314</v>
      </c>
      <c r="G144" s="135" t="s">
        <v>1286</v>
      </c>
      <c r="H144" s="136">
        <v>2.1</v>
      </c>
      <c r="I144" s="137"/>
      <c r="J144" s="138">
        <f>ROUND(I144*H144,2)</f>
        <v>0</v>
      </c>
      <c r="K144" s="134" t="s">
        <v>1</v>
      </c>
      <c r="L144" s="32"/>
      <c r="M144" s="139" t="s">
        <v>1</v>
      </c>
      <c r="N144" s="140" t="s">
        <v>42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152</v>
      </c>
      <c r="AT144" s="143" t="s">
        <v>136</v>
      </c>
      <c r="AU144" s="143" t="s">
        <v>87</v>
      </c>
      <c r="AY144" s="17" t="s">
        <v>133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85</v>
      </c>
      <c r="BK144" s="144">
        <f>ROUND(I144*H144,2)</f>
        <v>0</v>
      </c>
      <c r="BL144" s="17" t="s">
        <v>152</v>
      </c>
      <c r="BM144" s="143" t="s">
        <v>1315</v>
      </c>
    </row>
    <row r="145" spans="2:65" s="12" customFormat="1" ht="11.25">
      <c r="B145" s="154"/>
      <c r="D145" s="145" t="s">
        <v>200</v>
      </c>
      <c r="E145" s="155" t="s">
        <v>1</v>
      </c>
      <c r="F145" s="156" t="s">
        <v>1316</v>
      </c>
      <c r="H145" s="157">
        <v>2.1</v>
      </c>
      <c r="I145" s="158"/>
      <c r="L145" s="154"/>
      <c r="M145" s="159"/>
      <c r="T145" s="160"/>
      <c r="AT145" s="155" t="s">
        <v>200</v>
      </c>
      <c r="AU145" s="155" t="s">
        <v>87</v>
      </c>
      <c r="AV145" s="12" t="s">
        <v>87</v>
      </c>
      <c r="AW145" s="12" t="s">
        <v>32</v>
      </c>
      <c r="AX145" s="12" t="s">
        <v>85</v>
      </c>
      <c r="AY145" s="155" t="s">
        <v>133</v>
      </c>
    </row>
    <row r="146" spans="2:65" s="1" customFormat="1" ht="16.5" customHeight="1">
      <c r="B146" s="32"/>
      <c r="C146" s="185" t="s">
        <v>254</v>
      </c>
      <c r="D146" s="185" t="s">
        <v>614</v>
      </c>
      <c r="E146" s="186" t="s">
        <v>1317</v>
      </c>
      <c r="F146" s="187" t="s">
        <v>1318</v>
      </c>
      <c r="G146" s="188" t="s">
        <v>211</v>
      </c>
      <c r="H146" s="189">
        <v>20</v>
      </c>
      <c r="I146" s="190"/>
      <c r="J146" s="191">
        <f>ROUND(I146*H146,2)</f>
        <v>0</v>
      </c>
      <c r="K146" s="187" t="s">
        <v>198</v>
      </c>
      <c r="L146" s="192"/>
      <c r="M146" s="193" t="s">
        <v>1</v>
      </c>
      <c r="N146" s="194" t="s">
        <v>42</v>
      </c>
      <c r="P146" s="141">
        <f>O146*H146</f>
        <v>0</v>
      </c>
      <c r="Q146" s="141">
        <v>2.0000000000000002E-5</v>
      </c>
      <c r="R146" s="141">
        <f>Q146*H146</f>
        <v>4.0000000000000002E-4</v>
      </c>
      <c r="S146" s="141">
        <v>0</v>
      </c>
      <c r="T146" s="142">
        <f>S146*H146</f>
        <v>0</v>
      </c>
      <c r="AR146" s="143" t="s">
        <v>172</v>
      </c>
      <c r="AT146" s="143" t="s">
        <v>614</v>
      </c>
      <c r="AU146" s="143" t="s">
        <v>87</v>
      </c>
      <c r="AY146" s="17" t="s">
        <v>133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85</v>
      </c>
      <c r="BK146" s="144">
        <f>ROUND(I146*H146,2)</f>
        <v>0</v>
      </c>
      <c r="BL146" s="17" t="s">
        <v>152</v>
      </c>
      <c r="BM146" s="143" t="s">
        <v>1319</v>
      </c>
    </row>
    <row r="147" spans="2:65" s="11" customFormat="1" ht="22.9" customHeight="1">
      <c r="B147" s="120"/>
      <c r="D147" s="121" t="s">
        <v>76</v>
      </c>
      <c r="E147" s="130" t="s">
        <v>132</v>
      </c>
      <c r="F147" s="130" t="s">
        <v>1320</v>
      </c>
      <c r="I147" s="123"/>
      <c r="J147" s="131">
        <f>BK147</f>
        <v>0</v>
      </c>
      <c r="L147" s="120"/>
      <c r="M147" s="125"/>
      <c r="P147" s="126">
        <f>SUM(P148:P150)</f>
        <v>0</v>
      </c>
      <c r="R147" s="126">
        <f>SUM(R148:R150)</f>
        <v>2.0666000000000002</v>
      </c>
      <c r="T147" s="127">
        <f>SUM(T148:T150)</f>
        <v>0</v>
      </c>
      <c r="AR147" s="121" t="s">
        <v>85</v>
      </c>
      <c r="AT147" s="128" t="s">
        <v>76</v>
      </c>
      <c r="AU147" s="128" t="s">
        <v>85</v>
      </c>
      <c r="AY147" s="121" t="s">
        <v>133</v>
      </c>
      <c r="BK147" s="129">
        <f>SUM(BK148:BK150)</f>
        <v>0</v>
      </c>
    </row>
    <row r="148" spans="2:65" s="1" customFormat="1" ht="16.5" customHeight="1">
      <c r="B148" s="32"/>
      <c r="C148" s="132" t="s">
        <v>8</v>
      </c>
      <c r="D148" s="132" t="s">
        <v>136</v>
      </c>
      <c r="E148" s="133" t="s">
        <v>1321</v>
      </c>
      <c r="F148" s="134" t="s">
        <v>1322</v>
      </c>
      <c r="G148" s="135" t="s">
        <v>197</v>
      </c>
      <c r="H148" s="136">
        <v>10</v>
      </c>
      <c r="I148" s="137"/>
      <c r="J148" s="138">
        <f>ROUND(I148*H148,2)</f>
        <v>0</v>
      </c>
      <c r="K148" s="134" t="s">
        <v>1</v>
      </c>
      <c r="L148" s="32"/>
      <c r="M148" s="139" t="s">
        <v>1</v>
      </c>
      <c r="N148" s="140" t="s">
        <v>42</v>
      </c>
      <c r="P148" s="141">
        <f>O148*H148</f>
        <v>0</v>
      </c>
      <c r="Q148" s="141">
        <v>0.19536000000000001</v>
      </c>
      <c r="R148" s="141">
        <f>Q148*H148</f>
        <v>1.9536</v>
      </c>
      <c r="S148" s="141">
        <v>0</v>
      </c>
      <c r="T148" s="142">
        <f>S148*H148</f>
        <v>0</v>
      </c>
      <c r="AR148" s="143" t="s">
        <v>152</v>
      </c>
      <c r="AT148" s="143" t="s">
        <v>136</v>
      </c>
      <c r="AU148" s="143" t="s">
        <v>87</v>
      </c>
      <c r="AY148" s="17" t="s">
        <v>133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85</v>
      </c>
      <c r="BK148" s="144">
        <f>ROUND(I148*H148,2)</f>
        <v>0</v>
      </c>
      <c r="BL148" s="17" t="s">
        <v>152</v>
      </c>
      <c r="BM148" s="143" t="s">
        <v>1323</v>
      </c>
    </row>
    <row r="149" spans="2:65" s="1" customFormat="1" ht="16.5" customHeight="1">
      <c r="B149" s="32"/>
      <c r="C149" s="185" t="s">
        <v>266</v>
      </c>
      <c r="D149" s="185" t="s">
        <v>614</v>
      </c>
      <c r="E149" s="186" t="s">
        <v>1324</v>
      </c>
      <c r="F149" s="187" t="s">
        <v>1325</v>
      </c>
      <c r="G149" s="188" t="s">
        <v>197</v>
      </c>
      <c r="H149" s="189">
        <v>1</v>
      </c>
      <c r="I149" s="190"/>
      <c r="J149" s="191">
        <f>ROUND(I149*H149,2)</f>
        <v>0</v>
      </c>
      <c r="K149" s="187" t="s">
        <v>1</v>
      </c>
      <c r="L149" s="192"/>
      <c r="M149" s="193" t="s">
        <v>1</v>
      </c>
      <c r="N149" s="194" t="s">
        <v>42</v>
      </c>
      <c r="P149" s="141">
        <f>O149*H149</f>
        <v>0</v>
      </c>
      <c r="Q149" s="141">
        <v>0.113</v>
      </c>
      <c r="R149" s="141">
        <f>Q149*H149</f>
        <v>0.113</v>
      </c>
      <c r="S149" s="141">
        <v>0</v>
      </c>
      <c r="T149" s="142">
        <f>S149*H149</f>
        <v>0</v>
      </c>
      <c r="AR149" s="143" t="s">
        <v>172</v>
      </c>
      <c r="AT149" s="143" t="s">
        <v>614</v>
      </c>
      <c r="AU149" s="143" t="s">
        <v>87</v>
      </c>
      <c r="AY149" s="17" t="s">
        <v>133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85</v>
      </c>
      <c r="BK149" s="144">
        <f>ROUND(I149*H149,2)</f>
        <v>0</v>
      </c>
      <c r="BL149" s="17" t="s">
        <v>152</v>
      </c>
      <c r="BM149" s="143" t="s">
        <v>1326</v>
      </c>
    </row>
    <row r="150" spans="2:65" s="1" customFormat="1" ht="16.5" customHeight="1">
      <c r="B150" s="32"/>
      <c r="C150" s="132" t="s">
        <v>270</v>
      </c>
      <c r="D150" s="132" t="s">
        <v>136</v>
      </c>
      <c r="E150" s="133" t="s">
        <v>1327</v>
      </c>
      <c r="F150" s="134" t="s">
        <v>1328</v>
      </c>
      <c r="G150" s="135" t="s">
        <v>197</v>
      </c>
      <c r="H150" s="136">
        <v>10</v>
      </c>
      <c r="I150" s="137"/>
      <c r="J150" s="138">
        <f>ROUND(I150*H150,2)</f>
        <v>0</v>
      </c>
      <c r="K150" s="134" t="s">
        <v>1</v>
      </c>
      <c r="L150" s="32"/>
      <c r="M150" s="139" t="s">
        <v>1</v>
      </c>
      <c r="N150" s="140" t="s">
        <v>42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152</v>
      </c>
      <c r="AT150" s="143" t="s">
        <v>136</v>
      </c>
      <c r="AU150" s="143" t="s">
        <v>87</v>
      </c>
      <c r="AY150" s="17" t="s">
        <v>133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7" t="s">
        <v>85</v>
      </c>
      <c r="BK150" s="144">
        <f>ROUND(I150*H150,2)</f>
        <v>0</v>
      </c>
      <c r="BL150" s="17" t="s">
        <v>152</v>
      </c>
      <c r="BM150" s="143" t="s">
        <v>1329</v>
      </c>
    </row>
    <row r="151" spans="2:65" s="11" customFormat="1" ht="25.9" customHeight="1">
      <c r="B151" s="120"/>
      <c r="D151" s="121" t="s">
        <v>76</v>
      </c>
      <c r="E151" s="122" t="s">
        <v>320</v>
      </c>
      <c r="F151" s="122" t="s">
        <v>1330</v>
      </c>
      <c r="I151" s="123"/>
      <c r="J151" s="124">
        <f>BK151</f>
        <v>0</v>
      </c>
      <c r="L151" s="120"/>
      <c r="M151" s="125"/>
      <c r="P151" s="126">
        <f>P152+P165+P170+P178+P189+P204+P208</f>
        <v>0</v>
      </c>
      <c r="R151" s="126">
        <f>R152+R165+R170+R178+R189+R204+R208</f>
        <v>0</v>
      </c>
      <c r="T151" s="127">
        <f>T152+T165+T170+T178+T189+T204+T208</f>
        <v>0</v>
      </c>
      <c r="AR151" s="121" t="s">
        <v>87</v>
      </c>
      <c r="AT151" s="128" t="s">
        <v>76</v>
      </c>
      <c r="AU151" s="128" t="s">
        <v>77</v>
      </c>
      <c r="AY151" s="121" t="s">
        <v>133</v>
      </c>
      <c r="BK151" s="129">
        <f>BK152+BK165+BK170+BK178+BK189+BK204+BK208</f>
        <v>0</v>
      </c>
    </row>
    <row r="152" spans="2:65" s="11" customFormat="1" ht="22.9" customHeight="1">
      <c r="B152" s="120"/>
      <c r="D152" s="121" t="s">
        <v>76</v>
      </c>
      <c r="E152" s="130" t="s">
        <v>1331</v>
      </c>
      <c r="F152" s="130" t="s">
        <v>1332</v>
      </c>
      <c r="I152" s="123"/>
      <c r="J152" s="131">
        <f>BK152</f>
        <v>0</v>
      </c>
      <c r="L152" s="120"/>
      <c r="M152" s="125"/>
      <c r="P152" s="126">
        <f>SUM(P153:P164)</f>
        <v>0</v>
      </c>
      <c r="R152" s="126">
        <f>SUM(R153:R164)</f>
        <v>0</v>
      </c>
      <c r="T152" s="127">
        <f>SUM(T153:T164)</f>
        <v>0</v>
      </c>
      <c r="AR152" s="121" t="s">
        <v>87</v>
      </c>
      <c r="AT152" s="128" t="s">
        <v>76</v>
      </c>
      <c r="AU152" s="128" t="s">
        <v>85</v>
      </c>
      <c r="AY152" s="121" t="s">
        <v>133</v>
      </c>
      <c r="BK152" s="129">
        <f>SUM(BK153:BK164)</f>
        <v>0</v>
      </c>
    </row>
    <row r="153" spans="2:65" s="1" customFormat="1" ht="16.5" customHeight="1">
      <c r="B153" s="32"/>
      <c r="C153" s="132" t="s">
        <v>274</v>
      </c>
      <c r="D153" s="132" t="s">
        <v>136</v>
      </c>
      <c r="E153" s="133" t="s">
        <v>1333</v>
      </c>
      <c r="F153" s="134" t="s">
        <v>1334</v>
      </c>
      <c r="G153" s="135" t="s">
        <v>257</v>
      </c>
      <c r="H153" s="136">
        <v>1</v>
      </c>
      <c r="I153" s="137"/>
      <c r="J153" s="138">
        <f t="shared" ref="J153:J164" si="0">ROUND(I153*H153,2)</f>
        <v>0</v>
      </c>
      <c r="K153" s="134" t="s">
        <v>1</v>
      </c>
      <c r="L153" s="32"/>
      <c r="M153" s="139" t="s">
        <v>1</v>
      </c>
      <c r="N153" s="140" t="s">
        <v>42</v>
      </c>
      <c r="P153" s="141">
        <f t="shared" ref="P153:P164" si="1">O153*H153</f>
        <v>0</v>
      </c>
      <c r="Q153" s="141">
        <v>0</v>
      </c>
      <c r="R153" s="141">
        <f t="shared" ref="R153:R164" si="2">Q153*H153</f>
        <v>0</v>
      </c>
      <c r="S153" s="141">
        <v>0</v>
      </c>
      <c r="T153" s="142">
        <f t="shared" ref="T153:T164" si="3">S153*H153</f>
        <v>0</v>
      </c>
      <c r="AR153" s="143" t="s">
        <v>278</v>
      </c>
      <c r="AT153" s="143" t="s">
        <v>136</v>
      </c>
      <c r="AU153" s="143" t="s">
        <v>87</v>
      </c>
      <c r="AY153" s="17" t="s">
        <v>133</v>
      </c>
      <c r="BE153" s="144">
        <f t="shared" ref="BE153:BE164" si="4">IF(N153="základní",J153,0)</f>
        <v>0</v>
      </c>
      <c r="BF153" s="144">
        <f t="shared" ref="BF153:BF164" si="5">IF(N153="snížená",J153,0)</f>
        <v>0</v>
      </c>
      <c r="BG153" s="144">
        <f t="shared" ref="BG153:BG164" si="6">IF(N153="zákl. přenesená",J153,0)</f>
        <v>0</v>
      </c>
      <c r="BH153" s="144">
        <f t="shared" ref="BH153:BH164" si="7">IF(N153="sníž. přenesená",J153,0)</f>
        <v>0</v>
      </c>
      <c r="BI153" s="144">
        <f t="shared" ref="BI153:BI164" si="8">IF(N153="nulová",J153,0)</f>
        <v>0</v>
      </c>
      <c r="BJ153" s="17" t="s">
        <v>85</v>
      </c>
      <c r="BK153" s="144">
        <f t="shared" ref="BK153:BK164" si="9">ROUND(I153*H153,2)</f>
        <v>0</v>
      </c>
      <c r="BL153" s="17" t="s">
        <v>278</v>
      </c>
      <c r="BM153" s="143" t="s">
        <v>1335</v>
      </c>
    </row>
    <row r="154" spans="2:65" s="1" customFormat="1" ht="16.5" customHeight="1">
      <c r="B154" s="32"/>
      <c r="C154" s="185" t="s">
        <v>278</v>
      </c>
      <c r="D154" s="185" t="s">
        <v>614</v>
      </c>
      <c r="E154" s="186" t="s">
        <v>1336</v>
      </c>
      <c r="F154" s="187" t="s">
        <v>1337</v>
      </c>
      <c r="G154" s="188" t="s">
        <v>257</v>
      </c>
      <c r="H154" s="189">
        <v>1</v>
      </c>
      <c r="I154" s="190"/>
      <c r="J154" s="191">
        <f t="shared" si="0"/>
        <v>0</v>
      </c>
      <c r="K154" s="187" t="s">
        <v>1</v>
      </c>
      <c r="L154" s="192"/>
      <c r="M154" s="193" t="s">
        <v>1</v>
      </c>
      <c r="N154" s="194" t="s">
        <v>42</v>
      </c>
      <c r="P154" s="141">
        <f t="shared" si="1"/>
        <v>0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AR154" s="143" t="s">
        <v>366</v>
      </c>
      <c r="AT154" s="143" t="s">
        <v>614</v>
      </c>
      <c r="AU154" s="143" t="s">
        <v>87</v>
      </c>
      <c r="AY154" s="17" t="s">
        <v>133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7" t="s">
        <v>85</v>
      </c>
      <c r="BK154" s="144">
        <f t="shared" si="9"/>
        <v>0</v>
      </c>
      <c r="BL154" s="17" t="s">
        <v>278</v>
      </c>
      <c r="BM154" s="143" t="s">
        <v>1338</v>
      </c>
    </row>
    <row r="155" spans="2:65" s="1" customFormat="1" ht="16.5" customHeight="1">
      <c r="B155" s="32"/>
      <c r="C155" s="185" t="s">
        <v>282</v>
      </c>
      <c r="D155" s="185" t="s">
        <v>614</v>
      </c>
      <c r="E155" s="186" t="s">
        <v>1339</v>
      </c>
      <c r="F155" s="187" t="s">
        <v>1340</v>
      </c>
      <c r="G155" s="188" t="s">
        <v>257</v>
      </c>
      <c r="H155" s="189">
        <v>1</v>
      </c>
      <c r="I155" s="190"/>
      <c r="J155" s="191">
        <f t="shared" si="0"/>
        <v>0</v>
      </c>
      <c r="K155" s="187" t="s">
        <v>1</v>
      </c>
      <c r="L155" s="192"/>
      <c r="M155" s="193" t="s">
        <v>1</v>
      </c>
      <c r="N155" s="194" t="s">
        <v>42</v>
      </c>
      <c r="P155" s="141">
        <f t="shared" si="1"/>
        <v>0</v>
      </c>
      <c r="Q155" s="141">
        <v>0</v>
      </c>
      <c r="R155" s="141">
        <f t="shared" si="2"/>
        <v>0</v>
      </c>
      <c r="S155" s="141">
        <v>0</v>
      </c>
      <c r="T155" s="142">
        <f t="shared" si="3"/>
        <v>0</v>
      </c>
      <c r="AR155" s="143" t="s">
        <v>366</v>
      </c>
      <c r="AT155" s="143" t="s">
        <v>614</v>
      </c>
      <c r="AU155" s="143" t="s">
        <v>87</v>
      </c>
      <c r="AY155" s="17" t="s">
        <v>133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7" t="s">
        <v>85</v>
      </c>
      <c r="BK155" s="144">
        <f t="shared" si="9"/>
        <v>0</v>
      </c>
      <c r="BL155" s="17" t="s">
        <v>278</v>
      </c>
      <c r="BM155" s="143" t="s">
        <v>1341</v>
      </c>
    </row>
    <row r="156" spans="2:65" s="1" customFormat="1" ht="16.5" customHeight="1">
      <c r="B156" s="32"/>
      <c r="C156" s="185" t="s">
        <v>286</v>
      </c>
      <c r="D156" s="185" t="s">
        <v>614</v>
      </c>
      <c r="E156" s="186" t="s">
        <v>1342</v>
      </c>
      <c r="F156" s="187" t="s">
        <v>1343</v>
      </c>
      <c r="G156" s="188" t="s">
        <v>257</v>
      </c>
      <c r="H156" s="189">
        <v>1</v>
      </c>
      <c r="I156" s="190"/>
      <c r="J156" s="191">
        <f t="shared" si="0"/>
        <v>0</v>
      </c>
      <c r="K156" s="187" t="s">
        <v>1</v>
      </c>
      <c r="L156" s="192"/>
      <c r="M156" s="193" t="s">
        <v>1</v>
      </c>
      <c r="N156" s="194" t="s">
        <v>42</v>
      </c>
      <c r="P156" s="141">
        <f t="shared" si="1"/>
        <v>0</v>
      </c>
      <c r="Q156" s="141">
        <v>0</v>
      </c>
      <c r="R156" s="141">
        <f t="shared" si="2"/>
        <v>0</v>
      </c>
      <c r="S156" s="141">
        <v>0</v>
      </c>
      <c r="T156" s="142">
        <f t="shared" si="3"/>
        <v>0</v>
      </c>
      <c r="AR156" s="143" t="s">
        <v>366</v>
      </c>
      <c r="AT156" s="143" t="s">
        <v>614</v>
      </c>
      <c r="AU156" s="143" t="s">
        <v>87</v>
      </c>
      <c r="AY156" s="17" t="s">
        <v>133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17" t="s">
        <v>85</v>
      </c>
      <c r="BK156" s="144">
        <f t="shared" si="9"/>
        <v>0</v>
      </c>
      <c r="BL156" s="17" t="s">
        <v>278</v>
      </c>
      <c r="BM156" s="143" t="s">
        <v>1344</v>
      </c>
    </row>
    <row r="157" spans="2:65" s="1" customFormat="1" ht="16.5" customHeight="1">
      <c r="B157" s="32"/>
      <c r="C157" s="185" t="s">
        <v>290</v>
      </c>
      <c r="D157" s="185" t="s">
        <v>614</v>
      </c>
      <c r="E157" s="186" t="s">
        <v>1345</v>
      </c>
      <c r="F157" s="187" t="s">
        <v>1346</v>
      </c>
      <c r="G157" s="188" t="s">
        <v>257</v>
      </c>
      <c r="H157" s="189">
        <v>9</v>
      </c>
      <c r="I157" s="190"/>
      <c r="J157" s="191">
        <f t="shared" si="0"/>
        <v>0</v>
      </c>
      <c r="K157" s="187" t="s">
        <v>1</v>
      </c>
      <c r="L157" s="192"/>
      <c r="M157" s="193" t="s">
        <v>1</v>
      </c>
      <c r="N157" s="194" t="s">
        <v>42</v>
      </c>
      <c r="P157" s="141">
        <f t="shared" si="1"/>
        <v>0</v>
      </c>
      <c r="Q157" s="141">
        <v>0</v>
      </c>
      <c r="R157" s="141">
        <f t="shared" si="2"/>
        <v>0</v>
      </c>
      <c r="S157" s="141">
        <v>0</v>
      </c>
      <c r="T157" s="142">
        <f t="shared" si="3"/>
        <v>0</v>
      </c>
      <c r="AR157" s="143" t="s">
        <v>366</v>
      </c>
      <c r="AT157" s="143" t="s">
        <v>614</v>
      </c>
      <c r="AU157" s="143" t="s">
        <v>87</v>
      </c>
      <c r="AY157" s="17" t="s">
        <v>133</v>
      </c>
      <c r="BE157" s="144">
        <f t="shared" si="4"/>
        <v>0</v>
      </c>
      <c r="BF157" s="144">
        <f t="shared" si="5"/>
        <v>0</v>
      </c>
      <c r="BG157" s="144">
        <f t="shared" si="6"/>
        <v>0</v>
      </c>
      <c r="BH157" s="144">
        <f t="shared" si="7"/>
        <v>0</v>
      </c>
      <c r="BI157" s="144">
        <f t="shared" si="8"/>
        <v>0</v>
      </c>
      <c r="BJ157" s="17" t="s">
        <v>85</v>
      </c>
      <c r="BK157" s="144">
        <f t="shared" si="9"/>
        <v>0</v>
      </c>
      <c r="BL157" s="17" t="s">
        <v>278</v>
      </c>
      <c r="BM157" s="143" t="s">
        <v>1347</v>
      </c>
    </row>
    <row r="158" spans="2:65" s="1" customFormat="1" ht="16.5" customHeight="1">
      <c r="B158" s="32"/>
      <c r="C158" s="185" t="s">
        <v>294</v>
      </c>
      <c r="D158" s="185" t="s">
        <v>614</v>
      </c>
      <c r="E158" s="186" t="s">
        <v>1348</v>
      </c>
      <c r="F158" s="187" t="s">
        <v>1349</v>
      </c>
      <c r="G158" s="188" t="s">
        <v>257</v>
      </c>
      <c r="H158" s="189">
        <v>1</v>
      </c>
      <c r="I158" s="190"/>
      <c r="J158" s="191">
        <f t="shared" si="0"/>
        <v>0</v>
      </c>
      <c r="K158" s="187" t="s">
        <v>1</v>
      </c>
      <c r="L158" s="192"/>
      <c r="M158" s="193" t="s">
        <v>1</v>
      </c>
      <c r="N158" s="194" t="s">
        <v>42</v>
      </c>
      <c r="P158" s="141">
        <f t="shared" si="1"/>
        <v>0</v>
      </c>
      <c r="Q158" s="141">
        <v>0</v>
      </c>
      <c r="R158" s="141">
        <f t="shared" si="2"/>
        <v>0</v>
      </c>
      <c r="S158" s="141">
        <v>0</v>
      </c>
      <c r="T158" s="142">
        <f t="shared" si="3"/>
        <v>0</v>
      </c>
      <c r="AR158" s="143" t="s">
        <v>366</v>
      </c>
      <c r="AT158" s="143" t="s">
        <v>614</v>
      </c>
      <c r="AU158" s="143" t="s">
        <v>87</v>
      </c>
      <c r="AY158" s="17" t="s">
        <v>133</v>
      </c>
      <c r="BE158" s="144">
        <f t="shared" si="4"/>
        <v>0</v>
      </c>
      <c r="BF158" s="144">
        <f t="shared" si="5"/>
        <v>0</v>
      </c>
      <c r="BG158" s="144">
        <f t="shared" si="6"/>
        <v>0</v>
      </c>
      <c r="BH158" s="144">
        <f t="shared" si="7"/>
        <v>0</v>
      </c>
      <c r="BI158" s="144">
        <f t="shared" si="8"/>
        <v>0</v>
      </c>
      <c r="BJ158" s="17" t="s">
        <v>85</v>
      </c>
      <c r="BK158" s="144">
        <f t="shared" si="9"/>
        <v>0</v>
      </c>
      <c r="BL158" s="17" t="s">
        <v>278</v>
      </c>
      <c r="BM158" s="143" t="s">
        <v>1350</v>
      </c>
    </row>
    <row r="159" spans="2:65" s="1" customFormat="1" ht="16.5" customHeight="1">
      <c r="B159" s="32"/>
      <c r="C159" s="185" t="s">
        <v>7</v>
      </c>
      <c r="D159" s="185" t="s">
        <v>614</v>
      </c>
      <c r="E159" s="186" t="s">
        <v>1351</v>
      </c>
      <c r="F159" s="187" t="s">
        <v>1352</v>
      </c>
      <c r="G159" s="188" t="s">
        <v>257</v>
      </c>
      <c r="H159" s="189">
        <v>1</v>
      </c>
      <c r="I159" s="190"/>
      <c r="J159" s="191">
        <f t="shared" si="0"/>
        <v>0</v>
      </c>
      <c r="K159" s="187" t="s">
        <v>1</v>
      </c>
      <c r="L159" s="192"/>
      <c r="M159" s="193" t="s">
        <v>1</v>
      </c>
      <c r="N159" s="194" t="s">
        <v>42</v>
      </c>
      <c r="P159" s="141">
        <f t="shared" si="1"/>
        <v>0</v>
      </c>
      <c r="Q159" s="141">
        <v>0</v>
      </c>
      <c r="R159" s="141">
        <f t="shared" si="2"/>
        <v>0</v>
      </c>
      <c r="S159" s="141">
        <v>0</v>
      </c>
      <c r="T159" s="142">
        <f t="shared" si="3"/>
        <v>0</v>
      </c>
      <c r="AR159" s="143" t="s">
        <v>366</v>
      </c>
      <c r="AT159" s="143" t="s">
        <v>614</v>
      </c>
      <c r="AU159" s="143" t="s">
        <v>87</v>
      </c>
      <c r="AY159" s="17" t="s">
        <v>133</v>
      </c>
      <c r="BE159" s="144">
        <f t="shared" si="4"/>
        <v>0</v>
      </c>
      <c r="BF159" s="144">
        <f t="shared" si="5"/>
        <v>0</v>
      </c>
      <c r="BG159" s="144">
        <f t="shared" si="6"/>
        <v>0</v>
      </c>
      <c r="BH159" s="144">
        <f t="shared" si="7"/>
        <v>0</v>
      </c>
      <c r="BI159" s="144">
        <f t="shared" si="8"/>
        <v>0</v>
      </c>
      <c r="BJ159" s="17" t="s">
        <v>85</v>
      </c>
      <c r="BK159" s="144">
        <f t="shared" si="9"/>
        <v>0</v>
      </c>
      <c r="BL159" s="17" t="s">
        <v>278</v>
      </c>
      <c r="BM159" s="143" t="s">
        <v>1353</v>
      </c>
    </row>
    <row r="160" spans="2:65" s="1" customFormat="1" ht="16.5" customHeight="1">
      <c r="B160" s="32"/>
      <c r="C160" s="185" t="s">
        <v>303</v>
      </c>
      <c r="D160" s="185" t="s">
        <v>614</v>
      </c>
      <c r="E160" s="186" t="s">
        <v>1354</v>
      </c>
      <c r="F160" s="187" t="s">
        <v>1355</v>
      </c>
      <c r="G160" s="188" t="s">
        <v>257</v>
      </c>
      <c r="H160" s="189">
        <v>1</v>
      </c>
      <c r="I160" s="190"/>
      <c r="J160" s="191">
        <f t="shared" si="0"/>
        <v>0</v>
      </c>
      <c r="K160" s="187" t="s">
        <v>1</v>
      </c>
      <c r="L160" s="192"/>
      <c r="M160" s="193" t="s">
        <v>1</v>
      </c>
      <c r="N160" s="194" t="s">
        <v>42</v>
      </c>
      <c r="P160" s="141">
        <f t="shared" si="1"/>
        <v>0</v>
      </c>
      <c r="Q160" s="141">
        <v>0</v>
      </c>
      <c r="R160" s="141">
        <f t="shared" si="2"/>
        <v>0</v>
      </c>
      <c r="S160" s="141">
        <v>0</v>
      </c>
      <c r="T160" s="142">
        <f t="shared" si="3"/>
        <v>0</v>
      </c>
      <c r="AR160" s="143" t="s">
        <v>366</v>
      </c>
      <c r="AT160" s="143" t="s">
        <v>614</v>
      </c>
      <c r="AU160" s="143" t="s">
        <v>87</v>
      </c>
      <c r="AY160" s="17" t="s">
        <v>133</v>
      </c>
      <c r="BE160" s="144">
        <f t="shared" si="4"/>
        <v>0</v>
      </c>
      <c r="BF160" s="144">
        <f t="shared" si="5"/>
        <v>0</v>
      </c>
      <c r="BG160" s="144">
        <f t="shared" si="6"/>
        <v>0</v>
      </c>
      <c r="BH160" s="144">
        <f t="shared" si="7"/>
        <v>0</v>
      </c>
      <c r="BI160" s="144">
        <f t="shared" si="8"/>
        <v>0</v>
      </c>
      <c r="BJ160" s="17" t="s">
        <v>85</v>
      </c>
      <c r="BK160" s="144">
        <f t="shared" si="9"/>
        <v>0</v>
      </c>
      <c r="BL160" s="17" t="s">
        <v>278</v>
      </c>
      <c r="BM160" s="143" t="s">
        <v>1356</v>
      </c>
    </row>
    <row r="161" spans="2:65" s="1" customFormat="1" ht="16.5" customHeight="1">
      <c r="B161" s="32"/>
      <c r="C161" s="185" t="s">
        <v>308</v>
      </c>
      <c r="D161" s="185" t="s">
        <v>614</v>
      </c>
      <c r="E161" s="186" t="s">
        <v>1357</v>
      </c>
      <c r="F161" s="187" t="s">
        <v>1358</v>
      </c>
      <c r="G161" s="188" t="s">
        <v>257</v>
      </c>
      <c r="H161" s="189">
        <v>9</v>
      </c>
      <c r="I161" s="190"/>
      <c r="J161" s="191">
        <f t="shared" si="0"/>
        <v>0</v>
      </c>
      <c r="K161" s="187" t="s">
        <v>1</v>
      </c>
      <c r="L161" s="192"/>
      <c r="M161" s="193" t="s">
        <v>1</v>
      </c>
      <c r="N161" s="194" t="s">
        <v>42</v>
      </c>
      <c r="P161" s="141">
        <f t="shared" si="1"/>
        <v>0</v>
      </c>
      <c r="Q161" s="141">
        <v>0</v>
      </c>
      <c r="R161" s="141">
        <f t="shared" si="2"/>
        <v>0</v>
      </c>
      <c r="S161" s="141">
        <v>0</v>
      </c>
      <c r="T161" s="142">
        <f t="shared" si="3"/>
        <v>0</v>
      </c>
      <c r="AR161" s="143" t="s">
        <v>366</v>
      </c>
      <c r="AT161" s="143" t="s">
        <v>614</v>
      </c>
      <c r="AU161" s="143" t="s">
        <v>87</v>
      </c>
      <c r="AY161" s="17" t="s">
        <v>133</v>
      </c>
      <c r="BE161" s="144">
        <f t="shared" si="4"/>
        <v>0</v>
      </c>
      <c r="BF161" s="144">
        <f t="shared" si="5"/>
        <v>0</v>
      </c>
      <c r="BG161" s="144">
        <f t="shared" si="6"/>
        <v>0</v>
      </c>
      <c r="BH161" s="144">
        <f t="shared" si="7"/>
        <v>0</v>
      </c>
      <c r="BI161" s="144">
        <f t="shared" si="8"/>
        <v>0</v>
      </c>
      <c r="BJ161" s="17" t="s">
        <v>85</v>
      </c>
      <c r="BK161" s="144">
        <f t="shared" si="9"/>
        <v>0</v>
      </c>
      <c r="BL161" s="17" t="s">
        <v>278</v>
      </c>
      <c r="BM161" s="143" t="s">
        <v>1359</v>
      </c>
    </row>
    <row r="162" spans="2:65" s="1" customFormat="1" ht="16.5" customHeight="1">
      <c r="B162" s="32"/>
      <c r="C162" s="185" t="s">
        <v>312</v>
      </c>
      <c r="D162" s="185" t="s">
        <v>614</v>
      </c>
      <c r="E162" s="186" t="s">
        <v>1360</v>
      </c>
      <c r="F162" s="187" t="s">
        <v>1361</v>
      </c>
      <c r="G162" s="188" t="s">
        <v>257</v>
      </c>
      <c r="H162" s="189">
        <v>2</v>
      </c>
      <c r="I162" s="190"/>
      <c r="J162" s="191">
        <f t="shared" si="0"/>
        <v>0</v>
      </c>
      <c r="K162" s="187" t="s">
        <v>1</v>
      </c>
      <c r="L162" s="192"/>
      <c r="M162" s="193" t="s">
        <v>1</v>
      </c>
      <c r="N162" s="194" t="s">
        <v>42</v>
      </c>
      <c r="P162" s="141">
        <f t="shared" si="1"/>
        <v>0</v>
      </c>
      <c r="Q162" s="141">
        <v>0</v>
      </c>
      <c r="R162" s="141">
        <f t="shared" si="2"/>
        <v>0</v>
      </c>
      <c r="S162" s="141">
        <v>0</v>
      </c>
      <c r="T162" s="142">
        <f t="shared" si="3"/>
        <v>0</v>
      </c>
      <c r="AR162" s="143" t="s">
        <v>366</v>
      </c>
      <c r="AT162" s="143" t="s">
        <v>614</v>
      </c>
      <c r="AU162" s="143" t="s">
        <v>87</v>
      </c>
      <c r="AY162" s="17" t="s">
        <v>133</v>
      </c>
      <c r="BE162" s="144">
        <f t="shared" si="4"/>
        <v>0</v>
      </c>
      <c r="BF162" s="144">
        <f t="shared" si="5"/>
        <v>0</v>
      </c>
      <c r="BG162" s="144">
        <f t="shared" si="6"/>
        <v>0</v>
      </c>
      <c r="BH162" s="144">
        <f t="shared" si="7"/>
        <v>0</v>
      </c>
      <c r="BI162" s="144">
        <f t="shared" si="8"/>
        <v>0</v>
      </c>
      <c r="BJ162" s="17" t="s">
        <v>85</v>
      </c>
      <c r="BK162" s="144">
        <f t="shared" si="9"/>
        <v>0</v>
      </c>
      <c r="BL162" s="17" t="s">
        <v>278</v>
      </c>
      <c r="BM162" s="143" t="s">
        <v>1362</v>
      </c>
    </row>
    <row r="163" spans="2:65" s="1" customFormat="1" ht="16.5" customHeight="1">
      <c r="B163" s="32"/>
      <c r="C163" s="185" t="s">
        <v>316</v>
      </c>
      <c r="D163" s="185" t="s">
        <v>614</v>
      </c>
      <c r="E163" s="186" t="s">
        <v>1363</v>
      </c>
      <c r="F163" s="187" t="s">
        <v>1364</v>
      </c>
      <c r="G163" s="188" t="s">
        <v>257</v>
      </c>
      <c r="H163" s="189">
        <v>1</v>
      </c>
      <c r="I163" s="190"/>
      <c r="J163" s="191">
        <f t="shared" si="0"/>
        <v>0</v>
      </c>
      <c r="K163" s="187" t="s">
        <v>1</v>
      </c>
      <c r="L163" s="192"/>
      <c r="M163" s="193" t="s">
        <v>1</v>
      </c>
      <c r="N163" s="194" t="s">
        <v>42</v>
      </c>
      <c r="P163" s="141">
        <f t="shared" si="1"/>
        <v>0</v>
      </c>
      <c r="Q163" s="141">
        <v>0</v>
      </c>
      <c r="R163" s="141">
        <f t="shared" si="2"/>
        <v>0</v>
      </c>
      <c r="S163" s="141">
        <v>0</v>
      </c>
      <c r="T163" s="142">
        <f t="shared" si="3"/>
        <v>0</v>
      </c>
      <c r="AR163" s="143" t="s">
        <v>366</v>
      </c>
      <c r="AT163" s="143" t="s">
        <v>614</v>
      </c>
      <c r="AU163" s="143" t="s">
        <v>87</v>
      </c>
      <c r="AY163" s="17" t="s">
        <v>133</v>
      </c>
      <c r="BE163" s="144">
        <f t="shared" si="4"/>
        <v>0</v>
      </c>
      <c r="BF163" s="144">
        <f t="shared" si="5"/>
        <v>0</v>
      </c>
      <c r="BG163" s="144">
        <f t="shared" si="6"/>
        <v>0</v>
      </c>
      <c r="BH163" s="144">
        <f t="shared" si="7"/>
        <v>0</v>
      </c>
      <c r="BI163" s="144">
        <f t="shared" si="8"/>
        <v>0</v>
      </c>
      <c r="BJ163" s="17" t="s">
        <v>85</v>
      </c>
      <c r="BK163" s="144">
        <f t="shared" si="9"/>
        <v>0</v>
      </c>
      <c r="BL163" s="17" t="s">
        <v>278</v>
      </c>
      <c r="BM163" s="143" t="s">
        <v>1365</v>
      </c>
    </row>
    <row r="164" spans="2:65" s="1" customFormat="1" ht="16.5" customHeight="1">
      <c r="B164" s="32"/>
      <c r="C164" s="185" t="s">
        <v>324</v>
      </c>
      <c r="D164" s="185" t="s">
        <v>614</v>
      </c>
      <c r="E164" s="186" t="s">
        <v>1366</v>
      </c>
      <c r="F164" s="187" t="s">
        <v>1367</v>
      </c>
      <c r="G164" s="188" t="s">
        <v>139</v>
      </c>
      <c r="H164" s="189">
        <v>1</v>
      </c>
      <c r="I164" s="190"/>
      <c r="J164" s="191">
        <f t="shared" si="0"/>
        <v>0</v>
      </c>
      <c r="K164" s="187" t="s">
        <v>1</v>
      </c>
      <c r="L164" s="192"/>
      <c r="M164" s="193" t="s">
        <v>1</v>
      </c>
      <c r="N164" s="194" t="s">
        <v>42</v>
      </c>
      <c r="P164" s="141">
        <f t="shared" si="1"/>
        <v>0</v>
      </c>
      <c r="Q164" s="141">
        <v>0</v>
      </c>
      <c r="R164" s="141">
        <f t="shared" si="2"/>
        <v>0</v>
      </c>
      <c r="S164" s="141">
        <v>0</v>
      </c>
      <c r="T164" s="142">
        <f t="shared" si="3"/>
        <v>0</v>
      </c>
      <c r="AR164" s="143" t="s">
        <v>366</v>
      </c>
      <c r="AT164" s="143" t="s">
        <v>614</v>
      </c>
      <c r="AU164" s="143" t="s">
        <v>87</v>
      </c>
      <c r="AY164" s="17" t="s">
        <v>133</v>
      </c>
      <c r="BE164" s="144">
        <f t="shared" si="4"/>
        <v>0</v>
      </c>
      <c r="BF164" s="144">
        <f t="shared" si="5"/>
        <v>0</v>
      </c>
      <c r="BG164" s="144">
        <f t="shared" si="6"/>
        <v>0</v>
      </c>
      <c r="BH164" s="144">
        <f t="shared" si="7"/>
        <v>0</v>
      </c>
      <c r="BI164" s="144">
        <f t="shared" si="8"/>
        <v>0</v>
      </c>
      <c r="BJ164" s="17" t="s">
        <v>85</v>
      </c>
      <c r="BK164" s="144">
        <f t="shared" si="9"/>
        <v>0</v>
      </c>
      <c r="BL164" s="17" t="s">
        <v>278</v>
      </c>
      <c r="BM164" s="143" t="s">
        <v>1368</v>
      </c>
    </row>
    <row r="165" spans="2:65" s="11" customFormat="1" ht="22.9" customHeight="1">
      <c r="B165" s="120"/>
      <c r="D165" s="121" t="s">
        <v>76</v>
      </c>
      <c r="E165" s="130" t="s">
        <v>1369</v>
      </c>
      <c r="F165" s="130" t="s">
        <v>1370</v>
      </c>
      <c r="I165" s="123"/>
      <c r="J165" s="131">
        <f>BK165</f>
        <v>0</v>
      </c>
      <c r="L165" s="120"/>
      <c r="M165" s="125"/>
      <c r="P165" s="126">
        <f>SUM(P166:P169)</f>
        <v>0</v>
      </c>
      <c r="R165" s="126">
        <f>SUM(R166:R169)</f>
        <v>0</v>
      </c>
      <c r="T165" s="127">
        <f>SUM(T166:T169)</f>
        <v>0</v>
      </c>
      <c r="AR165" s="121" t="s">
        <v>87</v>
      </c>
      <c r="AT165" s="128" t="s">
        <v>76</v>
      </c>
      <c r="AU165" s="128" t="s">
        <v>85</v>
      </c>
      <c r="AY165" s="121" t="s">
        <v>133</v>
      </c>
      <c r="BK165" s="129">
        <f>SUM(BK166:BK169)</f>
        <v>0</v>
      </c>
    </row>
    <row r="166" spans="2:65" s="1" customFormat="1" ht="16.5" customHeight="1">
      <c r="B166" s="32"/>
      <c r="C166" s="132" t="s">
        <v>332</v>
      </c>
      <c r="D166" s="132" t="s">
        <v>136</v>
      </c>
      <c r="E166" s="133" t="s">
        <v>1371</v>
      </c>
      <c r="F166" s="134" t="s">
        <v>1372</v>
      </c>
      <c r="G166" s="135" t="s">
        <v>257</v>
      </c>
      <c r="H166" s="136">
        <v>1</v>
      </c>
      <c r="I166" s="137"/>
      <c r="J166" s="138">
        <f>ROUND(I166*H166,2)</f>
        <v>0</v>
      </c>
      <c r="K166" s="134" t="s">
        <v>1</v>
      </c>
      <c r="L166" s="32"/>
      <c r="M166" s="139" t="s">
        <v>1</v>
      </c>
      <c r="N166" s="140" t="s">
        <v>42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278</v>
      </c>
      <c r="AT166" s="143" t="s">
        <v>136</v>
      </c>
      <c r="AU166" s="143" t="s">
        <v>87</v>
      </c>
      <c r="AY166" s="17" t="s">
        <v>133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85</v>
      </c>
      <c r="BK166" s="144">
        <f>ROUND(I166*H166,2)</f>
        <v>0</v>
      </c>
      <c r="BL166" s="17" t="s">
        <v>278</v>
      </c>
      <c r="BM166" s="143" t="s">
        <v>1373</v>
      </c>
    </row>
    <row r="167" spans="2:65" s="1" customFormat="1" ht="16.5" customHeight="1">
      <c r="B167" s="32"/>
      <c r="C167" s="185" t="s">
        <v>339</v>
      </c>
      <c r="D167" s="185" t="s">
        <v>614</v>
      </c>
      <c r="E167" s="186" t="s">
        <v>1374</v>
      </c>
      <c r="F167" s="187" t="s">
        <v>1346</v>
      </c>
      <c r="G167" s="188" t="s">
        <v>257</v>
      </c>
      <c r="H167" s="189">
        <v>4</v>
      </c>
      <c r="I167" s="190"/>
      <c r="J167" s="191">
        <f>ROUND(I167*H167,2)</f>
        <v>0</v>
      </c>
      <c r="K167" s="187" t="s">
        <v>1</v>
      </c>
      <c r="L167" s="192"/>
      <c r="M167" s="193" t="s">
        <v>1</v>
      </c>
      <c r="N167" s="194" t="s">
        <v>42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366</v>
      </c>
      <c r="AT167" s="143" t="s">
        <v>614</v>
      </c>
      <c r="AU167" s="143" t="s">
        <v>87</v>
      </c>
      <c r="AY167" s="17" t="s">
        <v>133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85</v>
      </c>
      <c r="BK167" s="144">
        <f>ROUND(I167*H167,2)</f>
        <v>0</v>
      </c>
      <c r="BL167" s="17" t="s">
        <v>278</v>
      </c>
      <c r="BM167" s="143" t="s">
        <v>1375</v>
      </c>
    </row>
    <row r="168" spans="2:65" s="1" customFormat="1" ht="16.5" customHeight="1">
      <c r="B168" s="32"/>
      <c r="C168" s="185" t="s">
        <v>346</v>
      </c>
      <c r="D168" s="185" t="s">
        <v>614</v>
      </c>
      <c r="E168" s="186" t="s">
        <v>1376</v>
      </c>
      <c r="F168" s="187" t="s">
        <v>1352</v>
      </c>
      <c r="G168" s="188" t="s">
        <v>257</v>
      </c>
      <c r="H168" s="189">
        <v>1</v>
      </c>
      <c r="I168" s="190"/>
      <c r="J168" s="191">
        <f>ROUND(I168*H168,2)</f>
        <v>0</v>
      </c>
      <c r="K168" s="187" t="s">
        <v>1</v>
      </c>
      <c r="L168" s="192"/>
      <c r="M168" s="193" t="s">
        <v>1</v>
      </c>
      <c r="N168" s="194" t="s">
        <v>42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366</v>
      </c>
      <c r="AT168" s="143" t="s">
        <v>614</v>
      </c>
      <c r="AU168" s="143" t="s">
        <v>87</v>
      </c>
      <c r="AY168" s="17" t="s">
        <v>133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85</v>
      </c>
      <c r="BK168" s="144">
        <f>ROUND(I168*H168,2)</f>
        <v>0</v>
      </c>
      <c r="BL168" s="17" t="s">
        <v>278</v>
      </c>
      <c r="BM168" s="143" t="s">
        <v>1377</v>
      </c>
    </row>
    <row r="169" spans="2:65" s="1" customFormat="1" ht="16.5" customHeight="1">
      <c r="B169" s="32"/>
      <c r="C169" s="185" t="s">
        <v>352</v>
      </c>
      <c r="D169" s="185" t="s">
        <v>614</v>
      </c>
      <c r="E169" s="186" t="s">
        <v>1378</v>
      </c>
      <c r="F169" s="187" t="s">
        <v>1367</v>
      </c>
      <c r="G169" s="188" t="s">
        <v>257</v>
      </c>
      <c r="H169" s="189">
        <v>1</v>
      </c>
      <c r="I169" s="190"/>
      <c r="J169" s="191">
        <f>ROUND(I169*H169,2)</f>
        <v>0</v>
      </c>
      <c r="K169" s="187" t="s">
        <v>1</v>
      </c>
      <c r="L169" s="192"/>
      <c r="M169" s="193" t="s">
        <v>1</v>
      </c>
      <c r="N169" s="194" t="s">
        <v>42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366</v>
      </c>
      <c r="AT169" s="143" t="s">
        <v>614</v>
      </c>
      <c r="AU169" s="143" t="s">
        <v>87</v>
      </c>
      <c r="AY169" s="17" t="s">
        <v>133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85</v>
      </c>
      <c r="BK169" s="144">
        <f>ROUND(I169*H169,2)</f>
        <v>0</v>
      </c>
      <c r="BL169" s="17" t="s">
        <v>278</v>
      </c>
      <c r="BM169" s="143" t="s">
        <v>1379</v>
      </c>
    </row>
    <row r="170" spans="2:65" s="11" customFormat="1" ht="22.9" customHeight="1">
      <c r="B170" s="120"/>
      <c r="D170" s="121" t="s">
        <v>76</v>
      </c>
      <c r="E170" s="130" t="s">
        <v>1380</v>
      </c>
      <c r="F170" s="130" t="s">
        <v>1381</v>
      </c>
      <c r="I170" s="123"/>
      <c r="J170" s="131">
        <f>BK170</f>
        <v>0</v>
      </c>
      <c r="L170" s="120"/>
      <c r="M170" s="125"/>
      <c r="P170" s="126">
        <f>SUM(P171:P177)</f>
        <v>0</v>
      </c>
      <c r="R170" s="126">
        <f>SUM(R171:R177)</f>
        <v>0</v>
      </c>
      <c r="T170" s="127">
        <f>SUM(T171:T177)</f>
        <v>0</v>
      </c>
      <c r="AR170" s="121" t="s">
        <v>87</v>
      </c>
      <c r="AT170" s="128" t="s">
        <v>76</v>
      </c>
      <c r="AU170" s="128" t="s">
        <v>85</v>
      </c>
      <c r="AY170" s="121" t="s">
        <v>133</v>
      </c>
      <c r="BK170" s="129">
        <f>SUM(BK171:BK177)</f>
        <v>0</v>
      </c>
    </row>
    <row r="171" spans="2:65" s="1" customFormat="1" ht="16.5" customHeight="1">
      <c r="B171" s="32"/>
      <c r="C171" s="132" t="s">
        <v>357</v>
      </c>
      <c r="D171" s="132" t="s">
        <v>136</v>
      </c>
      <c r="E171" s="133" t="s">
        <v>1382</v>
      </c>
      <c r="F171" s="134" t="s">
        <v>1383</v>
      </c>
      <c r="G171" s="135" t="s">
        <v>257</v>
      </c>
      <c r="H171" s="136">
        <v>61</v>
      </c>
      <c r="I171" s="137"/>
      <c r="J171" s="138">
        <f t="shared" ref="J171:J177" si="10">ROUND(I171*H171,2)</f>
        <v>0</v>
      </c>
      <c r="K171" s="134" t="s">
        <v>1</v>
      </c>
      <c r="L171" s="32"/>
      <c r="M171" s="139" t="s">
        <v>1</v>
      </c>
      <c r="N171" s="140" t="s">
        <v>42</v>
      </c>
      <c r="P171" s="141">
        <f t="shared" ref="P171:P177" si="11">O171*H171</f>
        <v>0</v>
      </c>
      <c r="Q171" s="141">
        <v>0</v>
      </c>
      <c r="R171" s="141">
        <f t="shared" ref="R171:R177" si="12">Q171*H171</f>
        <v>0</v>
      </c>
      <c r="S171" s="141">
        <v>0</v>
      </c>
      <c r="T171" s="142">
        <f t="shared" ref="T171:T177" si="13">S171*H171</f>
        <v>0</v>
      </c>
      <c r="AR171" s="143" t="s">
        <v>278</v>
      </c>
      <c r="AT171" s="143" t="s">
        <v>136</v>
      </c>
      <c r="AU171" s="143" t="s">
        <v>87</v>
      </c>
      <c r="AY171" s="17" t="s">
        <v>133</v>
      </c>
      <c r="BE171" s="144">
        <f t="shared" ref="BE171:BE177" si="14">IF(N171="základní",J171,0)</f>
        <v>0</v>
      </c>
      <c r="BF171" s="144">
        <f t="shared" ref="BF171:BF177" si="15">IF(N171="snížená",J171,0)</f>
        <v>0</v>
      </c>
      <c r="BG171" s="144">
        <f t="shared" ref="BG171:BG177" si="16">IF(N171="zákl. přenesená",J171,0)</f>
        <v>0</v>
      </c>
      <c r="BH171" s="144">
        <f t="shared" ref="BH171:BH177" si="17">IF(N171="sníž. přenesená",J171,0)</f>
        <v>0</v>
      </c>
      <c r="BI171" s="144">
        <f t="shared" ref="BI171:BI177" si="18">IF(N171="nulová",J171,0)</f>
        <v>0</v>
      </c>
      <c r="BJ171" s="17" t="s">
        <v>85</v>
      </c>
      <c r="BK171" s="144">
        <f t="shared" ref="BK171:BK177" si="19">ROUND(I171*H171,2)</f>
        <v>0</v>
      </c>
      <c r="BL171" s="17" t="s">
        <v>278</v>
      </c>
      <c r="BM171" s="143" t="s">
        <v>1384</v>
      </c>
    </row>
    <row r="172" spans="2:65" s="1" customFormat="1" ht="16.5" customHeight="1">
      <c r="B172" s="32"/>
      <c r="C172" s="185" t="s">
        <v>366</v>
      </c>
      <c r="D172" s="185" t="s">
        <v>614</v>
      </c>
      <c r="E172" s="186" t="s">
        <v>1385</v>
      </c>
      <c r="F172" s="187" t="s">
        <v>1386</v>
      </c>
      <c r="G172" s="188" t="s">
        <v>257</v>
      </c>
      <c r="H172" s="189">
        <v>49</v>
      </c>
      <c r="I172" s="190"/>
      <c r="J172" s="191">
        <f t="shared" si="10"/>
        <v>0</v>
      </c>
      <c r="K172" s="187" t="s">
        <v>1</v>
      </c>
      <c r="L172" s="192"/>
      <c r="M172" s="193" t="s">
        <v>1</v>
      </c>
      <c r="N172" s="194" t="s">
        <v>42</v>
      </c>
      <c r="P172" s="141">
        <f t="shared" si="11"/>
        <v>0</v>
      </c>
      <c r="Q172" s="141">
        <v>0</v>
      </c>
      <c r="R172" s="141">
        <f t="shared" si="12"/>
        <v>0</v>
      </c>
      <c r="S172" s="141">
        <v>0</v>
      </c>
      <c r="T172" s="142">
        <f t="shared" si="13"/>
        <v>0</v>
      </c>
      <c r="AR172" s="143" t="s">
        <v>366</v>
      </c>
      <c r="AT172" s="143" t="s">
        <v>614</v>
      </c>
      <c r="AU172" s="143" t="s">
        <v>87</v>
      </c>
      <c r="AY172" s="17" t="s">
        <v>133</v>
      </c>
      <c r="BE172" s="144">
        <f t="shared" si="14"/>
        <v>0</v>
      </c>
      <c r="BF172" s="144">
        <f t="shared" si="15"/>
        <v>0</v>
      </c>
      <c r="BG172" s="144">
        <f t="shared" si="16"/>
        <v>0</v>
      </c>
      <c r="BH172" s="144">
        <f t="shared" si="17"/>
        <v>0</v>
      </c>
      <c r="BI172" s="144">
        <f t="shared" si="18"/>
        <v>0</v>
      </c>
      <c r="BJ172" s="17" t="s">
        <v>85</v>
      </c>
      <c r="BK172" s="144">
        <f t="shared" si="19"/>
        <v>0</v>
      </c>
      <c r="BL172" s="17" t="s">
        <v>278</v>
      </c>
      <c r="BM172" s="143" t="s">
        <v>1387</v>
      </c>
    </row>
    <row r="173" spans="2:65" s="1" customFormat="1" ht="16.5" customHeight="1">
      <c r="B173" s="32"/>
      <c r="C173" s="185" t="s">
        <v>374</v>
      </c>
      <c r="D173" s="185" t="s">
        <v>614</v>
      </c>
      <c r="E173" s="186" t="s">
        <v>1388</v>
      </c>
      <c r="F173" s="187" t="s">
        <v>1389</v>
      </c>
      <c r="G173" s="188" t="s">
        <v>257</v>
      </c>
      <c r="H173" s="189">
        <v>1</v>
      </c>
      <c r="I173" s="190"/>
      <c r="J173" s="191">
        <f t="shared" si="10"/>
        <v>0</v>
      </c>
      <c r="K173" s="187" t="s">
        <v>1</v>
      </c>
      <c r="L173" s="192"/>
      <c r="M173" s="193" t="s">
        <v>1</v>
      </c>
      <c r="N173" s="194" t="s">
        <v>42</v>
      </c>
      <c r="P173" s="141">
        <f t="shared" si="11"/>
        <v>0</v>
      </c>
      <c r="Q173" s="141">
        <v>0</v>
      </c>
      <c r="R173" s="141">
        <f t="shared" si="12"/>
        <v>0</v>
      </c>
      <c r="S173" s="141">
        <v>0</v>
      </c>
      <c r="T173" s="142">
        <f t="shared" si="13"/>
        <v>0</v>
      </c>
      <c r="AR173" s="143" t="s">
        <v>366</v>
      </c>
      <c r="AT173" s="143" t="s">
        <v>614</v>
      </c>
      <c r="AU173" s="143" t="s">
        <v>87</v>
      </c>
      <c r="AY173" s="17" t="s">
        <v>133</v>
      </c>
      <c r="BE173" s="144">
        <f t="shared" si="14"/>
        <v>0</v>
      </c>
      <c r="BF173" s="144">
        <f t="shared" si="15"/>
        <v>0</v>
      </c>
      <c r="BG173" s="144">
        <f t="shared" si="16"/>
        <v>0</v>
      </c>
      <c r="BH173" s="144">
        <f t="shared" si="17"/>
        <v>0</v>
      </c>
      <c r="BI173" s="144">
        <f t="shared" si="18"/>
        <v>0</v>
      </c>
      <c r="BJ173" s="17" t="s">
        <v>85</v>
      </c>
      <c r="BK173" s="144">
        <f t="shared" si="19"/>
        <v>0</v>
      </c>
      <c r="BL173" s="17" t="s">
        <v>278</v>
      </c>
      <c r="BM173" s="143" t="s">
        <v>1390</v>
      </c>
    </row>
    <row r="174" spans="2:65" s="1" customFormat="1" ht="16.5" customHeight="1">
      <c r="B174" s="32"/>
      <c r="C174" s="185" t="s">
        <v>434</v>
      </c>
      <c r="D174" s="185" t="s">
        <v>614</v>
      </c>
      <c r="E174" s="186" t="s">
        <v>1391</v>
      </c>
      <c r="F174" s="187" t="s">
        <v>1392</v>
      </c>
      <c r="G174" s="188" t="s">
        <v>257</v>
      </c>
      <c r="H174" s="189">
        <v>8</v>
      </c>
      <c r="I174" s="190"/>
      <c r="J174" s="191">
        <f t="shared" si="10"/>
        <v>0</v>
      </c>
      <c r="K174" s="187" t="s">
        <v>1</v>
      </c>
      <c r="L174" s="192"/>
      <c r="M174" s="193" t="s">
        <v>1</v>
      </c>
      <c r="N174" s="194" t="s">
        <v>42</v>
      </c>
      <c r="P174" s="141">
        <f t="shared" si="11"/>
        <v>0</v>
      </c>
      <c r="Q174" s="141">
        <v>0</v>
      </c>
      <c r="R174" s="141">
        <f t="shared" si="12"/>
        <v>0</v>
      </c>
      <c r="S174" s="141">
        <v>0</v>
      </c>
      <c r="T174" s="142">
        <f t="shared" si="13"/>
        <v>0</v>
      </c>
      <c r="AR174" s="143" t="s">
        <v>366</v>
      </c>
      <c r="AT174" s="143" t="s">
        <v>614</v>
      </c>
      <c r="AU174" s="143" t="s">
        <v>87</v>
      </c>
      <c r="AY174" s="17" t="s">
        <v>133</v>
      </c>
      <c r="BE174" s="144">
        <f t="shared" si="14"/>
        <v>0</v>
      </c>
      <c r="BF174" s="144">
        <f t="shared" si="15"/>
        <v>0</v>
      </c>
      <c r="BG174" s="144">
        <f t="shared" si="16"/>
        <v>0</v>
      </c>
      <c r="BH174" s="144">
        <f t="shared" si="17"/>
        <v>0</v>
      </c>
      <c r="BI174" s="144">
        <f t="shared" si="18"/>
        <v>0</v>
      </c>
      <c r="BJ174" s="17" t="s">
        <v>85</v>
      </c>
      <c r="BK174" s="144">
        <f t="shared" si="19"/>
        <v>0</v>
      </c>
      <c r="BL174" s="17" t="s">
        <v>278</v>
      </c>
      <c r="BM174" s="143" t="s">
        <v>1393</v>
      </c>
    </row>
    <row r="175" spans="2:65" s="1" customFormat="1" ht="16.5" customHeight="1">
      <c r="B175" s="32"/>
      <c r="C175" s="185" t="s">
        <v>627</v>
      </c>
      <c r="D175" s="185" t="s">
        <v>614</v>
      </c>
      <c r="E175" s="186" t="s">
        <v>1394</v>
      </c>
      <c r="F175" s="187" t="s">
        <v>1395</v>
      </c>
      <c r="G175" s="188" t="s">
        <v>257</v>
      </c>
      <c r="H175" s="189">
        <v>3</v>
      </c>
      <c r="I175" s="190"/>
      <c r="J175" s="191">
        <f t="shared" si="10"/>
        <v>0</v>
      </c>
      <c r="K175" s="187" t="s">
        <v>1</v>
      </c>
      <c r="L175" s="192"/>
      <c r="M175" s="193" t="s">
        <v>1</v>
      </c>
      <c r="N175" s="194" t="s">
        <v>42</v>
      </c>
      <c r="P175" s="141">
        <f t="shared" si="11"/>
        <v>0</v>
      </c>
      <c r="Q175" s="141">
        <v>0</v>
      </c>
      <c r="R175" s="141">
        <f t="shared" si="12"/>
        <v>0</v>
      </c>
      <c r="S175" s="141">
        <v>0</v>
      </c>
      <c r="T175" s="142">
        <f t="shared" si="13"/>
        <v>0</v>
      </c>
      <c r="AR175" s="143" t="s">
        <v>366</v>
      </c>
      <c r="AT175" s="143" t="s">
        <v>614</v>
      </c>
      <c r="AU175" s="143" t="s">
        <v>87</v>
      </c>
      <c r="AY175" s="17" t="s">
        <v>133</v>
      </c>
      <c r="BE175" s="144">
        <f t="shared" si="14"/>
        <v>0</v>
      </c>
      <c r="BF175" s="144">
        <f t="shared" si="15"/>
        <v>0</v>
      </c>
      <c r="BG175" s="144">
        <f t="shared" si="16"/>
        <v>0</v>
      </c>
      <c r="BH175" s="144">
        <f t="shared" si="17"/>
        <v>0</v>
      </c>
      <c r="BI175" s="144">
        <f t="shared" si="18"/>
        <v>0</v>
      </c>
      <c r="BJ175" s="17" t="s">
        <v>85</v>
      </c>
      <c r="BK175" s="144">
        <f t="shared" si="19"/>
        <v>0</v>
      </c>
      <c r="BL175" s="17" t="s">
        <v>278</v>
      </c>
      <c r="BM175" s="143" t="s">
        <v>1396</v>
      </c>
    </row>
    <row r="176" spans="2:65" s="1" customFormat="1" ht="16.5" customHeight="1">
      <c r="B176" s="32"/>
      <c r="C176" s="132" t="s">
        <v>632</v>
      </c>
      <c r="D176" s="132" t="s">
        <v>136</v>
      </c>
      <c r="E176" s="133" t="s">
        <v>1397</v>
      </c>
      <c r="F176" s="134" t="s">
        <v>1398</v>
      </c>
      <c r="G176" s="135" t="s">
        <v>257</v>
      </c>
      <c r="H176" s="136">
        <v>60</v>
      </c>
      <c r="I176" s="137"/>
      <c r="J176" s="138">
        <f t="shared" si="10"/>
        <v>0</v>
      </c>
      <c r="K176" s="134" t="s">
        <v>1</v>
      </c>
      <c r="L176" s="32"/>
      <c r="M176" s="139" t="s">
        <v>1</v>
      </c>
      <c r="N176" s="140" t="s">
        <v>42</v>
      </c>
      <c r="P176" s="141">
        <f t="shared" si="11"/>
        <v>0</v>
      </c>
      <c r="Q176" s="141">
        <v>0</v>
      </c>
      <c r="R176" s="141">
        <f t="shared" si="12"/>
        <v>0</v>
      </c>
      <c r="S176" s="141">
        <v>0</v>
      </c>
      <c r="T176" s="142">
        <f t="shared" si="13"/>
        <v>0</v>
      </c>
      <c r="AR176" s="143" t="s">
        <v>278</v>
      </c>
      <c r="AT176" s="143" t="s">
        <v>136</v>
      </c>
      <c r="AU176" s="143" t="s">
        <v>87</v>
      </c>
      <c r="AY176" s="17" t="s">
        <v>133</v>
      </c>
      <c r="BE176" s="144">
        <f t="shared" si="14"/>
        <v>0</v>
      </c>
      <c r="BF176" s="144">
        <f t="shared" si="15"/>
        <v>0</v>
      </c>
      <c r="BG176" s="144">
        <f t="shared" si="16"/>
        <v>0</v>
      </c>
      <c r="BH176" s="144">
        <f t="shared" si="17"/>
        <v>0</v>
      </c>
      <c r="BI176" s="144">
        <f t="shared" si="18"/>
        <v>0</v>
      </c>
      <c r="BJ176" s="17" t="s">
        <v>85</v>
      </c>
      <c r="BK176" s="144">
        <f t="shared" si="19"/>
        <v>0</v>
      </c>
      <c r="BL176" s="17" t="s">
        <v>278</v>
      </c>
      <c r="BM176" s="143" t="s">
        <v>1399</v>
      </c>
    </row>
    <row r="177" spans="2:65" s="1" customFormat="1" ht="16.5" customHeight="1">
      <c r="B177" s="32"/>
      <c r="C177" s="185" t="s">
        <v>636</v>
      </c>
      <c r="D177" s="185" t="s">
        <v>614</v>
      </c>
      <c r="E177" s="186" t="s">
        <v>1400</v>
      </c>
      <c r="F177" s="187" t="s">
        <v>1401</v>
      </c>
      <c r="G177" s="188" t="s">
        <v>257</v>
      </c>
      <c r="H177" s="189">
        <v>60</v>
      </c>
      <c r="I177" s="190"/>
      <c r="J177" s="191">
        <f t="shared" si="10"/>
        <v>0</v>
      </c>
      <c r="K177" s="187" t="s">
        <v>1</v>
      </c>
      <c r="L177" s="192"/>
      <c r="M177" s="193" t="s">
        <v>1</v>
      </c>
      <c r="N177" s="194" t="s">
        <v>42</v>
      </c>
      <c r="P177" s="141">
        <f t="shared" si="11"/>
        <v>0</v>
      </c>
      <c r="Q177" s="141">
        <v>0</v>
      </c>
      <c r="R177" s="141">
        <f t="shared" si="12"/>
        <v>0</v>
      </c>
      <c r="S177" s="141">
        <v>0</v>
      </c>
      <c r="T177" s="142">
        <f t="shared" si="13"/>
        <v>0</v>
      </c>
      <c r="AR177" s="143" t="s">
        <v>366</v>
      </c>
      <c r="AT177" s="143" t="s">
        <v>614</v>
      </c>
      <c r="AU177" s="143" t="s">
        <v>87</v>
      </c>
      <c r="AY177" s="17" t="s">
        <v>133</v>
      </c>
      <c r="BE177" s="144">
        <f t="shared" si="14"/>
        <v>0</v>
      </c>
      <c r="BF177" s="144">
        <f t="shared" si="15"/>
        <v>0</v>
      </c>
      <c r="BG177" s="144">
        <f t="shared" si="16"/>
        <v>0</v>
      </c>
      <c r="BH177" s="144">
        <f t="shared" si="17"/>
        <v>0</v>
      </c>
      <c r="BI177" s="144">
        <f t="shared" si="18"/>
        <v>0</v>
      </c>
      <c r="BJ177" s="17" t="s">
        <v>85</v>
      </c>
      <c r="BK177" s="144">
        <f t="shared" si="19"/>
        <v>0</v>
      </c>
      <c r="BL177" s="17" t="s">
        <v>278</v>
      </c>
      <c r="BM177" s="143" t="s">
        <v>1402</v>
      </c>
    </row>
    <row r="178" spans="2:65" s="11" customFormat="1" ht="22.9" customHeight="1">
      <c r="B178" s="120"/>
      <c r="D178" s="121" t="s">
        <v>76</v>
      </c>
      <c r="E178" s="130" t="s">
        <v>1403</v>
      </c>
      <c r="F178" s="130" t="s">
        <v>1404</v>
      </c>
      <c r="I178" s="123"/>
      <c r="J178" s="131">
        <f>BK178</f>
        <v>0</v>
      </c>
      <c r="L178" s="120"/>
      <c r="M178" s="125"/>
      <c r="P178" s="126">
        <f>SUM(P179:P188)</f>
        <v>0</v>
      </c>
      <c r="R178" s="126">
        <f>SUM(R179:R188)</f>
        <v>0</v>
      </c>
      <c r="T178" s="127">
        <f>SUM(T179:T188)</f>
        <v>0</v>
      </c>
      <c r="AR178" s="121" t="s">
        <v>87</v>
      </c>
      <c r="AT178" s="128" t="s">
        <v>76</v>
      </c>
      <c r="AU178" s="128" t="s">
        <v>85</v>
      </c>
      <c r="AY178" s="121" t="s">
        <v>133</v>
      </c>
      <c r="BK178" s="129">
        <f>SUM(BK179:BK188)</f>
        <v>0</v>
      </c>
    </row>
    <row r="179" spans="2:65" s="1" customFormat="1" ht="16.5" customHeight="1">
      <c r="B179" s="32"/>
      <c r="C179" s="132" t="s">
        <v>641</v>
      </c>
      <c r="D179" s="132" t="s">
        <v>136</v>
      </c>
      <c r="E179" s="133" t="s">
        <v>1405</v>
      </c>
      <c r="F179" s="134" t="s">
        <v>1406</v>
      </c>
      <c r="G179" s="135" t="s">
        <v>211</v>
      </c>
      <c r="H179" s="136">
        <v>1289</v>
      </c>
      <c r="I179" s="137"/>
      <c r="J179" s="138">
        <f t="shared" ref="J179:J188" si="20">ROUND(I179*H179,2)</f>
        <v>0</v>
      </c>
      <c r="K179" s="134" t="s">
        <v>1</v>
      </c>
      <c r="L179" s="32"/>
      <c r="M179" s="139" t="s">
        <v>1</v>
      </c>
      <c r="N179" s="140" t="s">
        <v>42</v>
      </c>
      <c r="P179" s="141">
        <f t="shared" ref="P179:P188" si="21">O179*H179</f>
        <v>0</v>
      </c>
      <c r="Q179" s="141">
        <v>0</v>
      </c>
      <c r="R179" s="141">
        <f t="shared" ref="R179:R188" si="22">Q179*H179</f>
        <v>0</v>
      </c>
      <c r="S179" s="141">
        <v>0</v>
      </c>
      <c r="T179" s="142">
        <f t="shared" ref="T179:T188" si="23">S179*H179</f>
        <v>0</v>
      </c>
      <c r="AR179" s="143" t="s">
        <v>278</v>
      </c>
      <c r="AT179" s="143" t="s">
        <v>136</v>
      </c>
      <c r="AU179" s="143" t="s">
        <v>87</v>
      </c>
      <c r="AY179" s="17" t="s">
        <v>133</v>
      </c>
      <c r="BE179" s="144">
        <f t="shared" ref="BE179:BE188" si="24">IF(N179="základní",J179,0)</f>
        <v>0</v>
      </c>
      <c r="BF179" s="144">
        <f t="shared" ref="BF179:BF188" si="25">IF(N179="snížená",J179,0)</f>
        <v>0</v>
      </c>
      <c r="BG179" s="144">
        <f t="shared" ref="BG179:BG188" si="26">IF(N179="zákl. přenesená",J179,0)</f>
        <v>0</v>
      </c>
      <c r="BH179" s="144">
        <f t="shared" ref="BH179:BH188" si="27">IF(N179="sníž. přenesená",J179,0)</f>
        <v>0</v>
      </c>
      <c r="BI179" s="144">
        <f t="shared" ref="BI179:BI188" si="28">IF(N179="nulová",J179,0)</f>
        <v>0</v>
      </c>
      <c r="BJ179" s="17" t="s">
        <v>85</v>
      </c>
      <c r="BK179" s="144">
        <f t="shared" ref="BK179:BK188" si="29">ROUND(I179*H179,2)</f>
        <v>0</v>
      </c>
      <c r="BL179" s="17" t="s">
        <v>278</v>
      </c>
      <c r="BM179" s="143" t="s">
        <v>1407</v>
      </c>
    </row>
    <row r="180" spans="2:65" s="1" customFormat="1" ht="16.5" customHeight="1">
      <c r="B180" s="32"/>
      <c r="C180" s="185" t="s">
        <v>646</v>
      </c>
      <c r="D180" s="185" t="s">
        <v>614</v>
      </c>
      <c r="E180" s="186" t="s">
        <v>1408</v>
      </c>
      <c r="F180" s="187" t="s">
        <v>1409</v>
      </c>
      <c r="G180" s="188" t="s">
        <v>211</v>
      </c>
      <c r="H180" s="189">
        <v>681</v>
      </c>
      <c r="I180" s="190"/>
      <c r="J180" s="191">
        <f t="shared" si="20"/>
        <v>0</v>
      </c>
      <c r="K180" s="187" t="s">
        <v>1</v>
      </c>
      <c r="L180" s="192"/>
      <c r="M180" s="193" t="s">
        <v>1</v>
      </c>
      <c r="N180" s="194" t="s">
        <v>42</v>
      </c>
      <c r="P180" s="141">
        <f t="shared" si="21"/>
        <v>0</v>
      </c>
      <c r="Q180" s="141">
        <v>0</v>
      </c>
      <c r="R180" s="141">
        <f t="shared" si="22"/>
        <v>0</v>
      </c>
      <c r="S180" s="141">
        <v>0</v>
      </c>
      <c r="T180" s="142">
        <f t="shared" si="23"/>
        <v>0</v>
      </c>
      <c r="AR180" s="143" t="s">
        <v>366</v>
      </c>
      <c r="AT180" s="143" t="s">
        <v>614</v>
      </c>
      <c r="AU180" s="143" t="s">
        <v>87</v>
      </c>
      <c r="AY180" s="17" t="s">
        <v>133</v>
      </c>
      <c r="BE180" s="144">
        <f t="shared" si="24"/>
        <v>0</v>
      </c>
      <c r="BF180" s="144">
        <f t="shared" si="25"/>
        <v>0</v>
      </c>
      <c r="BG180" s="144">
        <f t="shared" si="26"/>
        <v>0</v>
      </c>
      <c r="BH180" s="144">
        <f t="shared" si="27"/>
        <v>0</v>
      </c>
      <c r="BI180" s="144">
        <f t="shared" si="28"/>
        <v>0</v>
      </c>
      <c r="BJ180" s="17" t="s">
        <v>85</v>
      </c>
      <c r="BK180" s="144">
        <f t="shared" si="29"/>
        <v>0</v>
      </c>
      <c r="BL180" s="17" t="s">
        <v>278</v>
      </c>
      <c r="BM180" s="143" t="s">
        <v>1410</v>
      </c>
    </row>
    <row r="181" spans="2:65" s="1" customFormat="1" ht="16.5" customHeight="1">
      <c r="B181" s="32"/>
      <c r="C181" s="185" t="s">
        <v>651</v>
      </c>
      <c r="D181" s="185" t="s">
        <v>614</v>
      </c>
      <c r="E181" s="186" t="s">
        <v>1411</v>
      </c>
      <c r="F181" s="187" t="s">
        <v>1412</v>
      </c>
      <c r="G181" s="188" t="s">
        <v>211</v>
      </c>
      <c r="H181" s="189">
        <v>433</v>
      </c>
      <c r="I181" s="190"/>
      <c r="J181" s="191">
        <f t="shared" si="20"/>
        <v>0</v>
      </c>
      <c r="K181" s="187" t="s">
        <v>1</v>
      </c>
      <c r="L181" s="192"/>
      <c r="M181" s="193" t="s">
        <v>1</v>
      </c>
      <c r="N181" s="194" t="s">
        <v>42</v>
      </c>
      <c r="P181" s="141">
        <f t="shared" si="21"/>
        <v>0</v>
      </c>
      <c r="Q181" s="141">
        <v>0</v>
      </c>
      <c r="R181" s="141">
        <f t="shared" si="22"/>
        <v>0</v>
      </c>
      <c r="S181" s="141">
        <v>0</v>
      </c>
      <c r="T181" s="142">
        <f t="shared" si="23"/>
        <v>0</v>
      </c>
      <c r="AR181" s="143" t="s">
        <v>366</v>
      </c>
      <c r="AT181" s="143" t="s">
        <v>614</v>
      </c>
      <c r="AU181" s="143" t="s">
        <v>87</v>
      </c>
      <c r="AY181" s="17" t="s">
        <v>133</v>
      </c>
      <c r="BE181" s="144">
        <f t="shared" si="24"/>
        <v>0</v>
      </c>
      <c r="BF181" s="144">
        <f t="shared" si="25"/>
        <v>0</v>
      </c>
      <c r="BG181" s="144">
        <f t="shared" si="26"/>
        <v>0</v>
      </c>
      <c r="BH181" s="144">
        <f t="shared" si="27"/>
        <v>0</v>
      </c>
      <c r="BI181" s="144">
        <f t="shared" si="28"/>
        <v>0</v>
      </c>
      <c r="BJ181" s="17" t="s">
        <v>85</v>
      </c>
      <c r="BK181" s="144">
        <f t="shared" si="29"/>
        <v>0</v>
      </c>
      <c r="BL181" s="17" t="s">
        <v>278</v>
      </c>
      <c r="BM181" s="143" t="s">
        <v>1413</v>
      </c>
    </row>
    <row r="182" spans="2:65" s="1" customFormat="1" ht="16.5" customHeight="1">
      <c r="B182" s="32"/>
      <c r="C182" s="185" t="s">
        <v>655</v>
      </c>
      <c r="D182" s="185" t="s">
        <v>614</v>
      </c>
      <c r="E182" s="186" t="s">
        <v>1414</v>
      </c>
      <c r="F182" s="187" t="s">
        <v>1415</v>
      </c>
      <c r="G182" s="188" t="s">
        <v>211</v>
      </c>
      <c r="H182" s="189">
        <v>107</v>
      </c>
      <c r="I182" s="190"/>
      <c r="J182" s="191">
        <f t="shared" si="20"/>
        <v>0</v>
      </c>
      <c r="K182" s="187" t="s">
        <v>1</v>
      </c>
      <c r="L182" s="192"/>
      <c r="M182" s="193" t="s">
        <v>1</v>
      </c>
      <c r="N182" s="194" t="s">
        <v>42</v>
      </c>
      <c r="P182" s="141">
        <f t="shared" si="21"/>
        <v>0</v>
      </c>
      <c r="Q182" s="141">
        <v>0</v>
      </c>
      <c r="R182" s="141">
        <f t="shared" si="22"/>
        <v>0</v>
      </c>
      <c r="S182" s="141">
        <v>0</v>
      </c>
      <c r="T182" s="142">
        <f t="shared" si="23"/>
        <v>0</v>
      </c>
      <c r="AR182" s="143" t="s">
        <v>366</v>
      </c>
      <c r="AT182" s="143" t="s">
        <v>614</v>
      </c>
      <c r="AU182" s="143" t="s">
        <v>87</v>
      </c>
      <c r="AY182" s="17" t="s">
        <v>133</v>
      </c>
      <c r="BE182" s="144">
        <f t="shared" si="24"/>
        <v>0</v>
      </c>
      <c r="BF182" s="144">
        <f t="shared" si="25"/>
        <v>0</v>
      </c>
      <c r="BG182" s="144">
        <f t="shared" si="26"/>
        <v>0</v>
      </c>
      <c r="BH182" s="144">
        <f t="shared" si="27"/>
        <v>0</v>
      </c>
      <c r="BI182" s="144">
        <f t="shared" si="28"/>
        <v>0</v>
      </c>
      <c r="BJ182" s="17" t="s">
        <v>85</v>
      </c>
      <c r="BK182" s="144">
        <f t="shared" si="29"/>
        <v>0</v>
      </c>
      <c r="BL182" s="17" t="s">
        <v>278</v>
      </c>
      <c r="BM182" s="143" t="s">
        <v>1416</v>
      </c>
    </row>
    <row r="183" spans="2:65" s="1" customFormat="1" ht="16.5" customHeight="1">
      <c r="B183" s="32"/>
      <c r="C183" s="185" t="s">
        <v>660</v>
      </c>
      <c r="D183" s="185" t="s">
        <v>614</v>
      </c>
      <c r="E183" s="186" t="s">
        <v>1417</v>
      </c>
      <c r="F183" s="187" t="s">
        <v>1418</v>
      </c>
      <c r="G183" s="188" t="s">
        <v>211</v>
      </c>
      <c r="H183" s="189">
        <v>68</v>
      </c>
      <c r="I183" s="190"/>
      <c r="J183" s="191">
        <f t="shared" si="20"/>
        <v>0</v>
      </c>
      <c r="K183" s="187" t="s">
        <v>1</v>
      </c>
      <c r="L183" s="192"/>
      <c r="M183" s="193" t="s">
        <v>1</v>
      </c>
      <c r="N183" s="194" t="s">
        <v>42</v>
      </c>
      <c r="P183" s="141">
        <f t="shared" si="21"/>
        <v>0</v>
      </c>
      <c r="Q183" s="141">
        <v>0</v>
      </c>
      <c r="R183" s="141">
        <f t="shared" si="22"/>
        <v>0</v>
      </c>
      <c r="S183" s="141">
        <v>0</v>
      </c>
      <c r="T183" s="142">
        <f t="shared" si="23"/>
        <v>0</v>
      </c>
      <c r="AR183" s="143" t="s">
        <v>366</v>
      </c>
      <c r="AT183" s="143" t="s">
        <v>614</v>
      </c>
      <c r="AU183" s="143" t="s">
        <v>87</v>
      </c>
      <c r="AY183" s="17" t="s">
        <v>133</v>
      </c>
      <c r="BE183" s="144">
        <f t="shared" si="24"/>
        <v>0</v>
      </c>
      <c r="BF183" s="144">
        <f t="shared" si="25"/>
        <v>0</v>
      </c>
      <c r="BG183" s="144">
        <f t="shared" si="26"/>
        <v>0</v>
      </c>
      <c r="BH183" s="144">
        <f t="shared" si="27"/>
        <v>0</v>
      </c>
      <c r="BI183" s="144">
        <f t="shared" si="28"/>
        <v>0</v>
      </c>
      <c r="BJ183" s="17" t="s">
        <v>85</v>
      </c>
      <c r="BK183" s="144">
        <f t="shared" si="29"/>
        <v>0</v>
      </c>
      <c r="BL183" s="17" t="s">
        <v>278</v>
      </c>
      <c r="BM183" s="143" t="s">
        <v>1419</v>
      </c>
    </row>
    <row r="184" spans="2:65" s="1" customFormat="1" ht="16.5" customHeight="1">
      <c r="B184" s="32"/>
      <c r="C184" s="132" t="s">
        <v>665</v>
      </c>
      <c r="D184" s="132" t="s">
        <v>136</v>
      </c>
      <c r="E184" s="133" t="s">
        <v>1420</v>
      </c>
      <c r="F184" s="134" t="s">
        <v>1421</v>
      </c>
      <c r="G184" s="135" t="s">
        <v>211</v>
      </c>
      <c r="H184" s="136">
        <v>88</v>
      </c>
      <c r="I184" s="137"/>
      <c r="J184" s="138">
        <f t="shared" si="20"/>
        <v>0</v>
      </c>
      <c r="K184" s="134" t="s">
        <v>1</v>
      </c>
      <c r="L184" s="32"/>
      <c r="M184" s="139" t="s">
        <v>1</v>
      </c>
      <c r="N184" s="140" t="s">
        <v>42</v>
      </c>
      <c r="P184" s="141">
        <f t="shared" si="21"/>
        <v>0</v>
      </c>
      <c r="Q184" s="141">
        <v>0</v>
      </c>
      <c r="R184" s="141">
        <f t="shared" si="22"/>
        <v>0</v>
      </c>
      <c r="S184" s="141">
        <v>0</v>
      </c>
      <c r="T184" s="142">
        <f t="shared" si="23"/>
        <v>0</v>
      </c>
      <c r="AR184" s="143" t="s">
        <v>278</v>
      </c>
      <c r="AT184" s="143" t="s">
        <v>136</v>
      </c>
      <c r="AU184" s="143" t="s">
        <v>87</v>
      </c>
      <c r="AY184" s="17" t="s">
        <v>133</v>
      </c>
      <c r="BE184" s="144">
        <f t="shared" si="24"/>
        <v>0</v>
      </c>
      <c r="BF184" s="144">
        <f t="shared" si="25"/>
        <v>0</v>
      </c>
      <c r="BG184" s="144">
        <f t="shared" si="26"/>
        <v>0</v>
      </c>
      <c r="BH184" s="144">
        <f t="shared" si="27"/>
        <v>0</v>
      </c>
      <c r="BI184" s="144">
        <f t="shared" si="28"/>
        <v>0</v>
      </c>
      <c r="BJ184" s="17" t="s">
        <v>85</v>
      </c>
      <c r="BK184" s="144">
        <f t="shared" si="29"/>
        <v>0</v>
      </c>
      <c r="BL184" s="17" t="s">
        <v>278</v>
      </c>
      <c r="BM184" s="143" t="s">
        <v>1422</v>
      </c>
    </row>
    <row r="185" spans="2:65" s="1" customFormat="1" ht="16.5" customHeight="1">
      <c r="B185" s="32"/>
      <c r="C185" s="185" t="s">
        <v>669</v>
      </c>
      <c r="D185" s="185" t="s">
        <v>614</v>
      </c>
      <c r="E185" s="186" t="s">
        <v>1423</v>
      </c>
      <c r="F185" s="187" t="s">
        <v>1424</v>
      </c>
      <c r="G185" s="188" t="s">
        <v>211</v>
      </c>
      <c r="H185" s="189">
        <v>68</v>
      </c>
      <c r="I185" s="190"/>
      <c r="J185" s="191">
        <f t="shared" si="20"/>
        <v>0</v>
      </c>
      <c r="K185" s="187" t="s">
        <v>1</v>
      </c>
      <c r="L185" s="192"/>
      <c r="M185" s="193" t="s">
        <v>1</v>
      </c>
      <c r="N185" s="194" t="s">
        <v>42</v>
      </c>
      <c r="P185" s="141">
        <f t="shared" si="21"/>
        <v>0</v>
      </c>
      <c r="Q185" s="141">
        <v>0</v>
      </c>
      <c r="R185" s="141">
        <f t="shared" si="22"/>
        <v>0</v>
      </c>
      <c r="S185" s="141">
        <v>0</v>
      </c>
      <c r="T185" s="142">
        <f t="shared" si="23"/>
        <v>0</v>
      </c>
      <c r="AR185" s="143" t="s">
        <v>366</v>
      </c>
      <c r="AT185" s="143" t="s">
        <v>614</v>
      </c>
      <c r="AU185" s="143" t="s">
        <v>87</v>
      </c>
      <c r="AY185" s="17" t="s">
        <v>133</v>
      </c>
      <c r="BE185" s="144">
        <f t="shared" si="24"/>
        <v>0</v>
      </c>
      <c r="BF185" s="144">
        <f t="shared" si="25"/>
        <v>0</v>
      </c>
      <c r="BG185" s="144">
        <f t="shared" si="26"/>
        <v>0</v>
      </c>
      <c r="BH185" s="144">
        <f t="shared" si="27"/>
        <v>0</v>
      </c>
      <c r="BI185" s="144">
        <f t="shared" si="28"/>
        <v>0</v>
      </c>
      <c r="BJ185" s="17" t="s">
        <v>85</v>
      </c>
      <c r="BK185" s="144">
        <f t="shared" si="29"/>
        <v>0</v>
      </c>
      <c r="BL185" s="17" t="s">
        <v>278</v>
      </c>
      <c r="BM185" s="143" t="s">
        <v>1425</v>
      </c>
    </row>
    <row r="186" spans="2:65" s="1" customFormat="1" ht="16.5" customHeight="1">
      <c r="B186" s="32"/>
      <c r="C186" s="185" t="s">
        <v>673</v>
      </c>
      <c r="D186" s="185" t="s">
        <v>614</v>
      </c>
      <c r="E186" s="186" t="s">
        <v>1426</v>
      </c>
      <c r="F186" s="187" t="s">
        <v>1427</v>
      </c>
      <c r="G186" s="188" t="s">
        <v>211</v>
      </c>
      <c r="H186" s="189">
        <v>20</v>
      </c>
      <c r="I186" s="190"/>
      <c r="J186" s="191">
        <f t="shared" si="20"/>
        <v>0</v>
      </c>
      <c r="K186" s="187" t="s">
        <v>1</v>
      </c>
      <c r="L186" s="192"/>
      <c r="M186" s="193" t="s">
        <v>1</v>
      </c>
      <c r="N186" s="194" t="s">
        <v>42</v>
      </c>
      <c r="P186" s="141">
        <f t="shared" si="21"/>
        <v>0</v>
      </c>
      <c r="Q186" s="141">
        <v>0</v>
      </c>
      <c r="R186" s="141">
        <f t="shared" si="22"/>
        <v>0</v>
      </c>
      <c r="S186" s="141">
        <v>0</v>
      </c>
      <c r="T186" s="142">
        <f t="shared" si="23"/>
        <v>0</v>
      </c>
      <c r="AR186" s="143" t="s">
        <v>366</v>
      </c>
      <c r="AT186" s="143" t="s">
        <v>614</v>
      </c>
      <c r="AU186" s="143" t="s">
        <v>87</v>
      </c>
      <c r="AY186" s="17" t="s">
        <v>133</v>
      </c>
      <c r="BE186" s="144">
        <f t="shared" si="24"/>
        <v>0</v>
      </c>
      <c r="BF186" s="144">
        <f t="shared" si="25"/>
        <v>0</v>
      </c>
      <c r="BG186" s="144">
        <f t="shared" si="26"/>
        <v>0</v>
      </c>
      <c r="BH186" s="144">
        <f t="shared" si="27"/>
        <v>0</v>
      </c>
      <c r="BI186" s="144">
        <f t="shared" si="28"/>
        <v>0</v>
      </c>
      <c r="BJ186" s="17" t="s">
        <v>85</v>
      </c>
      <c r="BK186" s="144">
        <f t="shared" si="29"/>
        <v>0</v>
      </c>
      <c r="BL186" s="17" t="s">
        <v>278</v>
      </c>
      <c r="BM186" s="143" t="s">
        <v>1428</v>
      </c>
    </row>
    <row r="187" spans="2:65" s="1" customFormat="1" ht="16.5" customHeight="1">
      <c r="B187" s="32"/>
      <c r="C187" s="185" t="s">
        <v>677</v>
      </c>
      <c r="D187" s="185" t="s">
        <v>614</v>
      </c>
      <c r="E187" s="186" t="s">
        <v>1429</v>
      </c>
      <c r="F187" s="187" t="s">
        <v>1430</v>
      </c>
      <c r="G187" s="188" t="s">
        <v>211</v>
      </c>
      <c r="H187" s="189">
        <v>68</v>
      </c>
      <c r="I187" s="190"/>
      <c r="J187" s="191">
        <f t="shared" si="20"/>
        <v>0</v>
      </c>
      <c r="K187" s="187" t="s">
        <v>1</v>
      </c>
      <c r="L187" s="192"/>
      <c r="M187" s="193" t="s">
        <v>1</v>
      </c>
      <c r="N187" s="194" t="s">
        <v>42</v>
      </c>
      <c r="P187" s="141">
        <f t="shared" si="21"/>
        <v>0</v>
      </c>
      <c r="Q187" s="141">
        <v>0</v>
      </c>
      <c r="R187" s="141">
        <f t="shared" si="22"/>
        <v>0</v>
      </c>
      <c r="S187" s="141">
        <v>0</v>
      </c>
      <c r="T187" s="142">
        <f t="shared" si="23"/>
        <v>0</v>
      </c>
      <c r="AR187" s="143" t="s">
        <v>366</v>
      </c>
      <c r="AT187" s="143" t="s">
        <v>614</v>
      </c>
      <c r="AU187" s="143" t="s">
        <v>87</v>
      </c>
      <c r="AY187" s="17" t="s">
        <v>133</v>
      </c>
      <c r="BE187" s="144">
        <f t="shared" si="24"/>
        <v>0</v>
      </c>
      <c r="BF187" s="144">
        <f t="shared" si="25"/>
        <v>0</v>
      </c>
      <c r="BG187" s="144">
        <f t="shared" si="26"/>
        <v>0</v>
      </c>
      <c r="BH187" s="144">
        <f t="shared" si="27"/>
        <v>0</v>
      </c>
      <c r="BI187" s="144">
        <f t="shared" si="28"/>
        <v>0</v>
      </c>
      <c r="BJ187" s="17" t="s">
        <v>85</v>
      </c>
      <c r="BK187" s="144">
        <f t="shared" si="29"/>
        <v>0</v>
      </c>
      <c r="BL187" s="17" t="s">
        <v>278</v>
      </c>
      <c r="BM187" s="143" t="s">
        <v>1431</v>
      </c>
    </row>
    <row r="188" spans="2:65" s="1" customFormat="1" ht="16.5" customHeight="1">
      <c r="B188" s="32"/>
      <c r="C188" s="132" t="s">
        <v>682</v>
      </c>
      <c r="D188" s="132" t="s">
        <v>136</v>
      </c>
      <c r="E188" s="133" t="s">
        <v>1432</v>
      </c>
      <c r="F188" s="134" t="s">
        <v>1433</v>
      </c>
      <c r="G188" s="135" t="s">
        <v>211</v>
      </c>
      <c r="H188" s="136">
        <v>68</v>
      </c>
      <c r="I188" s="137"/>
      <c r="J188" s="138">
        <f t="shared" si="20"/>
        <v>0</v>
      </c>
      <c r="K188" s="134" t="s">
        <v>1</v>
      </c>
      <c r="L188" s="32"/>
      <c r="M188" s="139" t="s">
        <v>1</v>
      </c>
      <c r="N188" s="140" t="s">
        <v>42</v>
      </c>
      <c r="P188" s="141">
        <f t="shared" si="21"/>
        <v>0</v>
      </c>
      <c r="Q188" s="141">
        <v>0</v>
      </c>
      <c r="R188" s="141">
        <f t="shared" si="22"/>
        <v>0</v>
      </c>
      <c r="S188" s="141">
        <v>0</v>
      </c>
      <c r="T188" s="142">
        <f t="shared" si="23"/>
        <v>0</v>
      </c>
      <c r="AR188" s="143" t="s">
        <v>278</v>
      </c>
      <c r="AT188" s="143" t="s">
        <v>136</v>
      </c>
      <c r="AU188" s="143" t="s">
        <v>87</v>
      </c>
      <c r="AY188" s="17" t="s">
        <v>133</v>
      </c>
      <c r="BE188" s="144">
        <f t="shared" si="24"/>
        <v>0</v>
      </c>
      <c r="BF188" s="144">
        <f t="shared" si="25"/>
        <v>0</v>
      </c>
      <c r="BG188" s="144">
        <f t="shared" si="26"/>
        <v>0</v>
      </c>
      <c r="BH188" s="144">
        <f t="shared" si="27"/>
        <v>0</v>
      </c>
      <c r="BI188" s="144">
        <f t="shared" si="28"/>
        <v>0</v>
      </c>
      <c r="BJ188" s="17" t="s">
        <v>85</v>
      </c>
      <c r="BK188" s="144">
        <f t="shared" si="29"/>
        <v>0</v>
      </c>
      <c r="BL188" s="17" t="s">
        <v>278</v>
      </c>
      <c r="BM188" s="143" t="s">
        <v>1434</v>
      </c>
    </row>
    <row r="189" spans="2:65" s="11" customFormat="1" ht="22.9" customHeight="1">
      <c r="B189" s="120"/>
      <c r="D189" s="121" t="s">
        <v>76</v>
      </c>
      <c r="E189" s="130" t="s">
        <v>1435</v>
      </c>
      <c r="F189" s="130" t="s">
        <v>1436</v>
      </c>
      <c r="I189" s="123"/>
      <c r="J189" s="131">
        <f>BK189</f>
        <v>0</v>
      </c>
      <c r="L189" s="120"/>
      <c r="M189" s="125"/>
      <c r="P189" s="126">
        <f>SUM(P190:P203)</f>
        <v>0</v>
      </c>
      <c r="R189" s="126">
        <f>SUM(R190:R203)</f>
        <v>0</v>
      </c>
      <c r="T189" s="127">
        <f>SUM(T190:T203)</f>
        <v>0</v>
      </c>
      <c r="AR189" s="121" t="s">
        <v>87</v>
      </c>
      <c r="AT189" s="128" t="s">
        <v>76</v>
      </c>
      <c r="AU189" s="128" t="s">
        <v>85</v>
      </c>
      <c r="AY189" s="121" t="s">
        <v>133</v>
      </c>
      <c r="BK189" s="129">
        <f>SUM(BK190:BK203)</f>
        <v>0</v>
      </c>
    </row>
    <row r="190" spans="2:65" s="1" customFormat="1" ht="16.5" customHeight="1">
      <c r="B190" s="32"/>
      <c r="C190" s="132" t="s">
        <v>686</v>
      </c>
      <c r="D190" s="132" t="s">
        <v>136</v>
      </c>
      <c r="E190" s="133" t="s">
        <v>1437</v>
      </c>
      <c r="F190" s="134" t="s">
        <v>1438</v>
      </c>
      <c r="G190" s="135" t="s">
        <v>257</v>
      </c>
      <c r="H190" s="136">
        <v>270</v>
      </c>
      <c r="I190" s="137"/>
      <c r="J190" s="138">
        <f t="shared" ref="J190:J203" si="30">ROUND(I190*H190,2)</f>
        <v>0</v>
      </c>
      <c r="K190" s="134" t="s">
        <v>1</v>
      </c>
      <c r="L190" s="32"/>
      <c r="M190" s="139" t="s">
        <v>1</v>
      </c>
      <c r="N190" s="140" t="s">
        <v>42</v>
      </c>
      <c r="P190" s="141">
        <f t="shared" ref="P190:P203" si="31">O190*H190</f>
        <v>0</v>
      </c>
      <c r="Q190" s="141">
        <v>0</v>
      </c>
      <c r="R190" s="141">
        <f t="shared" ref="R190:R203" si="32">Q190*H190</f>
        <v>0</v>
      </c>
      <c r="S190" s="141">
        <v>0</v>
      </c>
      <c r="T190" s="142">
        <f t="shared" ref="T190:T203" si="33">S190*H190</f>
        <v>0</v>
      </c>
      <c r="AR190" s="143" t="s">
        <v>278</v>
      </c>
      <c r="AT190" s="143" t="s">
        <v>136</v>
      </c>
      <c r="AU190" s="143" t="s">
        <v>87</v>
      </c>
      <c r="AY190" s="17" t="s">
        <v>133</v>
      </c>
      <c r="BE190" s="144">
        <f t="shared" ref="BE190:BE203" si="34">IF(N190="základní",J190,0)</f>
        <v>0</v>
      </c>
      <c r="BF190" s="144">
        <f t="shared" ref="BF190:BF203" si="35">IF(N190="snížená",J190,0)</f>
        <v>0</v>
      </c>
      <c r="BG190" s="144">
        <f t="shared" ref="BG190:BG203" si="36">IF(N190="zákl. přenesená",J190,0)</f>
        <v>0</v>
      </c>
      <c r="BH190" s="144">
        <f t="shared" ref="BH190:BH203" si="37">IF(N190="sníž. přenesená",J190,0)</f>
        <v>0</v>
      </c>
      <c r="BI190" s="144">
        <f t="shared" ref="BI190:BI203" si="38">IF(N190="nulová",J190,0)</f>
        <v>0</v>
      </c>
      <c r="BJ190" s="17" t="s">
        <v>85</v>
      </c>
      <c r="BK190" s="144">
        <f t="shared" ref="BK190:BK203" si="39">ROUND(I190*H190,2)</f>
        <v>0</v>
      </c>
      <c r="BL190" s="17" t="s">
        <v>278</v>
      </c>
      <c r="BM190" s="143" t="s">
        <v>1439</v>
      </c>
    </row>
    <row r="191" spans="2:65" s="1" customFormat="1" ht="16.5" customHeight="1">
      <c r="B191" s="32"/>
      <c r="C191" s="185" t="s">
        <v>690</v>
      </c>
      <c r="D191" s="185" t="s">
        <v>614</v>
      </c>
      <c r="E191" s="186" t="s">
        <v>1440</v>
      </c>
      <c r="F191" s="187" t="s">
        <v>1441</v>
      </c>
      <c r="G191" s="188" t="s">
        <v>257</v>
      </c>
      <c r="H191" s="189">
        <v>140</v>
      </c>
      <c r="I191" s="190"/>
      <c r="J191" s="191">
        <f t="shared" si="30"/>
        <v>0</v>
      </c>
      <c r="K191" s="187" t="s">
        <v>1</v>
      </c>
      <c r="L191" s="192"/>
      <c r="M191" s="193" t="s">
        <v>1</v>
      </c>
      <c r="N191" s="194" t="s">
        <v>42</v>
      </c>
      <c r="P191" s="141">
        <f t="shared" si="31"/>
        <v>0</v>
      </c>
      <c r="Q191" s="141">
        <v>0</v>
      </c>
      <c r="R191" s="141">
        <f t="shared" si="32"/>
        <v>0</v>
      </c>
      <c r="S191" s="141">
        <v>0</v>
      </c>
      <c r="T191" s="142">
        <f t="shared" si="33"/>
        <v>0</v>
      </c>
      <c r="AR191" s="143" t="s">
        <v>366</v>
      </c>
      <c r="AT191" s="143" t="s">
        <v>614</v>
      </c>
      <c r="AU191" s="143" t="s">
        <v>87</v>
      </c>
      <c r="AY191" s="17" t="s">
        <v>133</v>
      </c>
      <c r="BE191" s="144">
        <f t="shared" si="34"/>
        <v>0</v>
      </c>
      <c r="BF191" s="144">
        <f t="shared" si="35"/>
        <v>0</v>
      </c>
      <c r="BG191" s="144">
        <f t="shared" si="36"/>
        <v>0</v>
      </c>
      <c r="BH191" s="144">
        <f t="shared" si="37"/>
        <v>0</v>
      </c>
      <c r="BI191" s="144">
        <f t="shared" si="38"/>
        <v>0</v>
      </c>
      <c r="BJ191" s="17" t="s">
        <v>85</v>
      </c>
      <c r="BK191" s="144">
        <f t="shared" si="39"/>
        <v>0</v>
      </c>
      <c r="BL191" s="17" t="s">
        <v>278</v>
      </c>
      <c r="BM191" s="143" t="s">
        <v>1442</v>
      </c>
    </row>
    <row r="192" spans="2:65" s="1" customFormat="1" ht="16.5" customHeight="1">
      <c r="B192" s="32"/>
      <c r="C192" s="185" t="s">
        <v>694</v>
      </c>
      <c r="D192" s="185" t="s">
        <v>614</v>
      </c>
      <c r="E192" s="186" t="s">
        <v>1443</v>
      </c>
      <c r="F192" s="187" t="s">
        <v>1444</v>
      </c>
      <c r="G192" s="188" t="s">
        <v>257</v>
      </c>
      <c r="H192" s="189">
        <v>130</v>
      </c>
      <c r="I192" s="190"/>
      <c r="J192" s="191">
        <f t="shared" si="30"/>
        <v>0</v>
      </c>
      <c r="K192" s="187" t="s">
        <v>1</v>
      </c>
      <c r="L192" s="192"/>
      <c r="M192" s="193" t="s">
        <v>1</v>
      </c>
      <c r="N192" s="194" t="s">
        <v>42</v>
      </c>
      <c r="P192" s="141">
        <f t="shared" si="31"/>
        <v>0</v>
      </c>
      <c r="Q192" s="141">
        <v>0</v>
      </c>
      <c r="R192" s="141">
        <f t="shared" si="32"/>
        <v>0</v>
      </c>
      <c r="S192" s="141">
        <v>0</v>
      </c>
      <c r="T192" s="142">
        <f t="shared" si="33"/>
        <v>0</v>
      </c>
      <c r="AR192" s="143" t="s">
        <v>366</v>
      </c>
      <c r="AT192" s="143" t="s">
        <v>614</v>
      </c>
      <c r="AU192" s="143" t="s">
        <v>87</v>
      </c>
      <c r="AY192" s="17" t="s">
        <v>133</v>
      </c>
      <c r="BE192" s="144">
        <f t="shared" si="34"/>
        <v>0</v>
      </c>
      <c r="BF192" s="144">
        <f t="shared" si="35"/>
        <v>0</v>
      </c>
      <c r="BG192" s="144">
        <f t="shared" si="36"/>
        <v>0</v>
      </c>
      <c r="BH192" s="144">
        <f t="shared" si="37"/>
        <v>0</v>
      </c>
      <c r="BI192" s="144">
        <f t="shared" si="38"/>
        <v>0</v>
      </c>
      <c r="BJ192" s="17" t="s">
        <v>85</v>
      </c>
      <c r="BK192" s="144">
        <f t="shared" si="39"/>
        <v>0</v>
      </c>
      <c r="BL192" s="17" t="s">
        <v>278</v>
      </c>
      <c r="BM192" s="143" t="s">
        <v>1445</v>
      </c>
    </row>
    <row r="193" spans="2:65" s="1" customFormat="1" ht="16.5" customHeight="1">
      <c r="B193" s="32"/>
      <c r="C193" s="132" t="s">
        <v>699</v>
      </c>
      <c r="D193" s="132" t="s">
        <v>136</v>
      </c>
      <c r="E193" s="133" t="s">
        <v>1446</v>
      </c>
      <c r="F193" s="134" t="s">
        <v>1447</v>
      </c>
      <c r="G193" s="135" t="s">
        <v>257</v>
      </c>
      <c r="H193" s="136">
        <v>2</v>
      </c>
      <c r="I193" s="137"/>
      <c r="J193" s="138">
        <f t="shared" si="30"/>
        <v>0</v>
      </c>
      <c r="K193" s="134" t="s">
        <v>1</v>
      </c>
      <c r="L193" s="32"/>
      <c r="M193" s="139" t="s">
        <v>1</v>
      </c>
      <c r="N193" s="140" t="s">
        <v>42</v>
      </c>
      <c r="P193" s="141">
        <f t="shared" si="31"/>
        <v>0</v>
      </c>
      <c r="Q193" s="141">
        <v>0</v>
      </c>
      <c r="R193" s="141">
        <f t="shared" si="32"/>
        <v>0</v>
      </c>
      <c r="S193" s="141">
        <v>0</v>
      </c>
      <c r="T193" s="142">
        <f t="shared" si="33"/>
        <v>0</v>
      </c>
      <c r="AR193" s="143" t="s">
        <v>278</v>
      </c>
      <c r="AT193" s="143" t="s">
        <v>136</v>
      </c>
      <c r="AU193" s="143" t="s">
        <v>87</v>
      </c>
      <c r="AY193" s="17" t="s">
        <v>133</v>
      </c>
      <c r="BE193" s="144">
        <f t="shared" si="34"/>
        <v>0</v>
      </c>
      <c r="BF193" s="144">
        <f t="shared" si="35"/>
        <v>0</v>
      </c>
      <c r="BG193" s="144">
        <f t="shared" si="36"/>
        <v>0</v>
      </c>
      <c r="BH193" s="144">
        <f t="shared" si="37"/>
        <v>0</v>
      </c>
      <c r="BI193" s="144">
        <f t="shared" si="38"/>
        <v>0</v>
      </c>
      <c r="BJ193" s="17" t="s">
        <v>85</v>
      </c>
      <c r="BK193" s="144">
        <f t="shared" si="39"/>
        <v>0</v>
      </c>
      <c r="BL193" s="17" t="s">
        <v>278</v>
      </c>
      <c r="BM193" s="143" t="s">
        <v>1448</v>
      </c>
    </row>
    <row r="194" spans="2:65" s="1" customFormat="1" ht="16.5" customHeight="1">
      <c r="B194" s="32"/>
      <c r="C194" s="185" t="s">
        <v>703</v>
      </c>
      <c r="D194" s="185" t="s">
        <v>614</v>
      </c>
      <c r="E194" s="186" t="s">
        <v>1449</v>
      </c>
      <c r="F194" s="187" t="s">
        <v>1450</v>
      </c>
      <c r="G194" s="188" t="s">
        <v>257</v>
      </c>
      <c r="H194" s="189">
        <v>2</v>
      </c>
      <c r="I194" s="190"/>
      <c r="J194" s="191">
        <f t="shared" si="30"/>
        <v>0</v>
      </c>
      <c r="K194" s="187" t="s">
        <v>1</v>
      </c>
      <c r="L194" s="192"/>
      <c r="M194" s="193" t="s">
        <v>1</v>
      </c>
      <c r="N194" s="194" t="s">
        <v>42</v>
      </c>
      <c r="P194" s="141">
        <f t="shared" si="31"/>
        <v>0</v>
      </c>
      <c r="Q194" s="141">
        <v>0</v>
      </c>
      <c r="R194" s="141">
        <f t="shared" si="32"/>
        <v>0</v>
      </c>
      <c r="S194" s="141">
        <v>0</v>
      </c>
      <c r="T194" s="142">
        <f t="shared" si="33"/>
        <v>0</v>
      </c>
      <c r="AR194" s="143" t="s">
        <v>366</v>
      </c>
      <c r="AT194" s="143" t="s">
        <v>614</v>
      </c>
      <c r="AU194" s="143" t="s">
        <v>87</v>
      </c>
      <c r="AY194" s="17" t="s">
        <v>133</v>
      </c>
      <c r="BE194" s="144">
        <f t="shared" si="34"/>
        <v>0</v>
      </c>
      <c r="BF194" s="144">
        <f t="shared" si="35"/>
        <v>0</v>
      </c>
      <c r="BG194" s="144">
        <f t="shared" si="36"/>
        <v>0</v>
      </c>
      <c r="BH194" s="144">
        <f t="shared" si="37"/>
        <v>0</v>
      </c>
      <c r="BI194" s="144">
        <f t="shared" si="38"/>
        <v>0</v>
      </c>
      <c r="BJ194" s="17" t="s">
        <v>85</v>
      </c>
      <c r="BK194" s="144">
        <f t="shared" si="39"/>
        <v>0</v>
      </c>
      <c r="BL194" s="17" t="s">
        <v>278</v>
      </c>
      <c r="BM194" s="143" t="s">
        <v>1451</v>
      </c>
    </row>
    <row r="195" spans="2:65" s="1" customFormat="1" ht="16.5" customHeight="1">
      <c r="B195" s="32"/>
      <c r="C195" s="132" t="s">
        <v>707</v>
      </c>
      <c r="D195" s="132" t="s">
        <v>136</v>
      </c>
      <c r="E195" s="133" t="s">
        <v>1452</v>
      </c>
      <c r="F195" s="134" t="s">
        <v>1453</v>
      </c>
      <c r="G195" s="135" t="s">
        <v>211</v>
      </c>
      <c r="H195" s="136">
        <v>40</v>
      </c>
      <c r="I195" s="137"/>
      <c r="J195" s="138">
        <f t="shared" si="30"/>
        <v>0</v>
      </c>
      <c r="K195" s="134" t="s">
        <v>1</v>
      </c>
      <c r="L195" s="32"/>
      <c r="M195" s="139" t="s">
        <v>1</v>
      </c>
      <c r="N195" s="140" t="s">
        <v>42</v>
      </c>
      <c r="P195" s="141">
        <f t="shared" si="31"/>
        <v>0</v>
      </c>
      <c r="Q195" s="141">
        <v>0</v>
      </c>
      <c r="R195" s="141">
        <f t="shared" si="32"/>
        <v>0</v>
      </c>
      <c r="S195" s="141">
        <v>0</v>
      </c>
      <c r="T195" s="142">
        <f t="shared" si="33"/>
        <v>0</v>
      </c>
      <c r="AR195" s="143" t="s">
        <v>278</v>
      </c>
      <c r="AT195" s="143" t="s">
        <v>136</v>
      </c>
      <c r="AU195" s="143" t="s">
        <v>87</v>
      </c>
      <c r="AY195" s="17" t="s">
        <v>133</v>
      </c>
      <c r="BE195" s="144">
        <f t="shared" si="34"/>
        <v>0</v>
      </c>
      <c r="BF195" s="144">
        <f t="shared" si="35"/>
        <v>0</v>
      </c>
      <c r="BG195" s="144">
        <f t="shared" si="36"/>
        <v>0</v>
      </c>
      <c r="BH195" s="144">
        <f t="shared" si="37"/>
        <v>0</v>
      </c>
      <c r="BI195" s="144">
        <f t="shared" si="38"/>
        <v>0</v>
      </c>
      <c r="BJ195" s="17" t="s">
        <v>85</v>
      </c>
      <c r="BK195" s="144">
        <f t="shared" si="39"/>
        <v>0</v>
      </c>
      <c r="BL195" s="17" t="s">
        <v>278</v>
      </c>
      <c r="BM195" s="143" t="s">
        <v>1454</v>
      </c>
    </row>
    <row r="196" spans="2:65" s="1" customFormat="1" ht="16.5" customHeight="1">
      <c r="B196" s="32"/>
      <c r="C196" s="185" t="s">
        <v>711</v>
      </c>
      <c r="D196" s="185" t="s">
        <v>614</v>
      </c>
      <c r="E196" s="186" t="s">
        <v>1455</v>
      </c>
      <c r="F196" s="187" t="s">
        <v>1456</v>
      </c>
      <c r="G196" s="188" t="s">
        <v>211</v>
      </c>
      <c r="H196" s="189">
        <v>10</v>
      </c>
      <c r="I196" s="190"/>
      <c r="J196" s="191">
        <f t="shared" si="30"/>
        <v>0</v>
      </c>
      <c r="K196" s="187" t="s">
        <v>1</v>
      </c>
      <c r="L196" s="192"/>
      <c r="M196" s="193" t="s">
        <v>1</v>
      </c>
      <c r="N196" s="194" t="s">
        <v>42</v>
      </c>
      <c r="P196" s="141">
        <f t="shared" si="31"/>
        <v>0</v>
      </c>
      <c r="Q196" s="141">
        <v>0</v>
      </c>
      <c r="R196" s="141">
        <f t="shared" si="32"/>
        <v>0</v>
      </c>
      <c r="S196" s="141">
        <v>0</v>
      </c>
      <c r="T196" s="142">
        <f t="shared" si="33"/>
        <v>0</v>
      </c>
      <c r="AR196" s="143" t="s">
        <v>366</v>
      </c>
      <c r="AT196" s="143" t="s">
        <v>614</v>
      </c>
      <c r="AU196" s="143" t="s">
        <v>87</v>
      </c>
      <c r="AY196" s="17" t="s">
        <v>133</v>
      </c>
      <c r="BE196" s="144">
        <f t="shared" si="34"/>
        <v>0</v>
      </c>
      <c r="BF196" s="144">
        <f t="shared" si="35"/>
        <v>0</v>
      </c>
      <c r="BG196" s="144">
        <f t="shared" si="36"/>
        <v>0</v>
      </c>
      <c r="BH196" s="144">
        <f t="shared" si="37"/>
        <v>0</v>
      </c>
      <c r="BI196" s="144">
        <f t="shared" si="38"/>
        <v>0</v>
      </c>
      <c r="BJ196" s="17" t="s">
        <v>85</v>
      </c>
      <c r="BK196" s="144">
        <f t="shared" si="39"/>
        <v>0</v>
      </c>
      <c r="BL196" s="17" t="s">
        <v>278</v>
      </c>
      <c r="BM196" s="143" t="s">
        <v>1457</v>
      </c>
    </row>
    <row r="197" spans="2:65" s="1" customFormat="1" ht="16.5" customHeight="1">
      <c r="B197" s="32"/>
      <c r="C197" s="185" t="s">
        <v>717</v>
      </c>
      <c r="D197" s="185" t="s">
        <v>614</v>
      </c>
      <c r="E197" s="186" t="s">
        <v>1458</v>
      </c>
      <c r="F197" s="187" t="s">
        <v>1459</v>
      </c>
      <c r="G197" s="188" t="s">
        <v>211</v>
      </c>
      <c r="H197" s="189">
        <v>30</v>
      </c>
      <c r="I197" s="190"/>
      <c r="J197" s="191">
        <f t="shared" si="30"/>
        <v>0</v>
      </c>
      <c r="K197" s="187" t="s">
        <v>1</v>
      </c>
      <c r="L197" s="192"/>
      <c r="M197" s="193" t="s">
        <v>1</v>
      </c>
      <c r="N197" s="194" t="s">
        <v>42</v>
      </c>
      <c r="P197" s="141">
        <f t="shared" si="31"/>
        <v>0</v>
      </c>
      <c r="Q197" s="141">
        <v>0</v>
      </c>
      <c r="R197" s="141">
        <f t="shared" si="32"/>
        <v>0</v>
      </c>
      <c r="S197" s="141">
        <v>0</v>
      </c>
      <c r="T197" s="142">
        <f t="shared" si="33"/>
        <v>0</v>
      </c>
      <c r="AR197" s="143" t="s">
        <v>366</v>
      </c>
      <c r="AT197" s="143" t="s">
        <v>614</v>
      </c>
      <c r="AU197" s="143" t="s">
        <v>87</v>
      </c>
      <c r="AY197" s="17" t="s">
        <v>133</v>
      </c>
      <c r="BE197" s="144">
        <f t="shared" si="34"/>
        <v>0</v>
      </c>
      <c r="BF197" s="144">
        <f t="shared" si="35"/>
        <v>0</v>
      </c>
      <c r="BG197" s="144">
        <f t="shared" si="36"/>
        <v>0</v>
      </c>
      <c r="BH197" s="144">
        <f t="shared" si="37"/>
        <v>0</v>
      </c>
      <c r="BI197" s="144">
        <f t="shared" si="38"/>
        <v>0</v>
      </c>
      <c r="BJ197" s="17" t="s">
        <v>85</v>
      </c>
      <c r="BK197" s="144">
        <f t="shared" si="39"/>
        <v>0</v>
      </c>
      <c r="BL197" s="17" t="s">
        <v>278</v>
      </c>
      <c r="BM197" s="143" t="s">
        <v>1460</v>
      </c>
    </row>
    <row r="198" spans="2:65" s="1" customFormat="1" ht="16.5" customHeight="1">
      <c r="B198" s="32"/>
      <c r="C198" s="132" t="s">
        <v>721</v>
      </c>
      <c r="D198" s="132" t="s">
        <v>136</v>
      </c>
      <c r="E198" s="133" t="s">
        <v>1461</v>
      </c>
      <c r="F198" s="134" t="s">
        <v>1462</v>
      </c>
      <c r="G198" s="135" t="s">
        <v>211</v>
      </c>
      <c r="H198" s="136">
        <v>125</v>
      </c>
      <c r="I198" s="137"/>
      <c r="J198" s="138">
        <f t="shared" si="30"/>
        <v>0</v>
      </c>
      <c r="K198" s="134" t="s">
        <v>1</v>
      </c>
      <c r="L198" s="32"/>
      <c r="M198" s="139" t="s">
        <v>1</v>
      </c>
      <c r="N198" s="140" t="s">
        <v>42</v>
      </c>
      <c r="P198" s="141">
        <f t="shared" si="31"/>
        <v>0</v>
      </c>
      <c r="Q198" s="141">
        <v>0</v>
      </c>
      <c r="R198" s="141">
        <f t="shared" si="32"/>
        <v>0</v>
      </c>
      <c r="S198" s="141">
        <v>0</v>
      </c>
      <c r="T198" s="142">
        <f t="shared" si="33"/>
        <v>0</v>
      </c>
      <c r="AR198" s="143" t="s">
        <v>278</v>
      </c>
      <c r="AT198" s="143" t="s">
        <v>136</v>
      </c>
      <c r="AU198" s="143" t="s">
        <v>87</v>
      </c>
      <c r="AY198" s="17" t="s">
        <v>133</v>
      </c>
      <c r="BE198" s="144">
        <f t="shared" si="34"/>
        <v>0</v>
      </c>
      <c r="BF198" s="144">
        <f t="shared" si="35"/>
        <v>0</v>
      </c>
      <c r="BG198" s="144">
        <f t="shared" si="36"/>
        <v>0</v>
      </c>
      <c r="BH198" s="144">
        <f t="shared" si="37"/>
        <v>0</v>
      </c>
      <c r="BI198" s="144">
        <f t="shared" si="38"/>
        <v>0</v>
      </c>
      <c r="BJ198" s="17" t="s">
        <v>85</v>
      </c>
      <c r="BK198" s="144">
        <f t="shared" si="39"/>
        <v>0</v>
      </c>
      <c r="BL198" s="17" t="s">
        <v>278</v>
      </c>
      <c r="BM198" s="143" t="s">
        <v>1463</v>
      </c>
    </row>
    <row r="199" spans="2:65" s="1" customFormat="1" ht="16.5" customHeight="1">
      <c r="B199" s="32"/>
      <c r="C199" s="185" t="s">
        <v>726</v>
      </c>
      <c r="D199" s="185" t="s">
        <v>614</v>
      </c>
      <c r="E199" s="186" t="s">
        <v>1464</v>
      </c>
      <c r="F199" s="187" t="s">
        <v>1465</v>
      </c>
      <c r="G199" s="188" t="s">
        <v>211</v>
      </c>
      <c r="H199" s="189">
        <v>50</v>
      </c>
      <c r="I199" s="190"/>
      <c r="J199" s="191">
        <f t="shared" si="30"/>
        <v>0</v>
      </c>
      <c r="K199" s="187" t="s">
        <v>1</v>
      </c>
      <c r="L199" s="192"/>
      <c r="M199" s="193" t="s">
        <v>1</v>
      </c>
      <c r="N199" s="194" t="s">
        <v>42</v>
      </c>
      <c r="P199" s="141">
        <f t="shared" si="31"/>
        <v>0</v>
      </c>
      <c r="Q199" s="141">
        <v>0</v>
      </c>
      <c r="R199" s="141">
        <f t="shared" si="32"/>
        <v>0</v>
      </c>
      <c r="S199" s="141">
        <v>0</v>
      </c>
      <c r="T199" s="142">
        <f t="shared" si="33"/>
        <v>0</v>
      </c>
      <c r="AR199" s="143" t="s">
        <v>366</v>
      </c>
      <c r="AT199" s="143" t="s">
        <v>614</v>
      </c>
      <c r="AU199" s="143" t="s">
        <v>87</v>
      </c>
      <c r="AY199" s="17" t="s">
        <v>133</v>
      </c>
      <c r="BE199" s="144">
        <f t="shared" si="34"/>
        <v>0</v>
      </c>
      <c r="BF199" s="144">
        <f t="shared" si="35"/>
        <v>0</v>
      </c>
      <c r="BG199" s="144">
        <f t="shared" si="36"/>
        <v>0</v>
      </c>
      <c r="BH199" s="144">
        <f t="shared" si="37"/>
        <v>0</v>
      </c>
      <c r="BI199" s="144">
        <f t="shared" si="38"/>
        <v>0</v>
      </c>
      <c r="BJ199" s="17" t="s">
        <v>85</v>
      </c>
      <c r="BK199" s="144">
        <f t="shared" si="39"/>
        <v>0</v>
      </c>
      <c r="BL199" s="17" t="s">
        <v>278</v>
      </c>
      <c r="BM199" s="143" t="s">
        <v>1466</v>
      </c>
    </row>
    <row r="200" spans="2:65" s="1" customFormat="1" ht="16.5" customHeight="1">
      <c r="B200" s="32"/>
      <c r="C200" s="185" t="s">
        <v>730</v>
      </c>
      <c r="D200" s="185" t="s">
        <v>614</v>
      </c>
      <c r="E200" s="186" t="s">
        <v>1467</v>
      </c>
      <c r="F200" s="187" t="s">
        <v>1468</v>
      </c>
      <c r="G200" s="188" t="s">
        <v>211</v>
      </c>
      <c r="H200" s="189">
        <v>35</v>
      </c>
      <c r="I200" s="190"/>
      <c r="J200" s="191">
        <f t="shared" si="30"/>
        <v>0</v>
      </c>
      <c r="K200" s="187" t="s">
        <v>1</v>
      </c>
      <c r="L200" s="192"/>
      <c r="M200" s="193" t="s">
        <v>1</v>
      </c>
      <c r="N200" s="194" t="s">
        <v>42</v>
      </c>
      <c r="P200" s="141">
        <f t="shared" si="31"/>
        <v>0</v>
      </c>
      <c r="Q200" s="141">
        <v>0</v>
      </c>
      <c r="R200" s="141">
        <f t="shared" si="32"/>
        <v>0</v>
      </c>
      <c r="S200" s="141">
        <v>0</v>
      </c>
      <c r="T200" s="142">
        <f t="shared" si="33"/>
        <v>0</v>
      </c>
      <c r="AR200" s="143" t="s">
        <v>366</v>
      </c>
      <c r="AT200" s="143" t="s">
        <v>614</v>
      </c>
      <c r="AU200" s="143" t="s">
        <v>87</v>
      </c>
      <c r="AY200" s="17" t="s">
        <v>133</v>
      </c>
      <c r="BE200" s="144">
        <f t="shared" si="34"/>
        <v>0</v>
      </c>
      <c r="BF200" s="144">
        <f t="shared" si="35"/>
        <v>0</v>
      </c>
      <c r="BG200" s="144">
        <f t="shared" si="36"/>
        <v>0</v>
      </c>
      <c r="BH200" s="144">
        <f t="shared" si="37"/>
        <v>0</v>
      </c>
      <c r="BI200" s="144">
        <f t="shared" si="38"/>
        <v>0</v>
      </c>
      <c r="BJ200" s="17" t="s">
        <v>85</v>
      </c>
      <c r="BK200" s="144">
        <f t="shared" si="39"/>
        <v>0</v>
      </c>
      <c r="BL200" s="17" t="s">
        <v>278</v>
      </c>
      <c r="BM200" s="143" t="s">
        <v>1469</v>
      </c>
    </row>
    <row r="201" spans="2:65" s="1" customFormat="1" ht="16.5" customHeight="1">
      <c r="B201" s="32"/>
      <c r="C201" s="185" t="s">
        <v>734</v>
      </c>
      <c r="D201" s="185" t="s">
        <v>614</v>
      </c>
      <c r="E201" s="186" t="s">
        <v>1470</v>
      </c>
      <c r="F201" s="187" t="s">
        <v>1471</v>
      </c>
      <c r="G201" s="188" t="s">
        <v>211</v>
      </c>
      <c r="H201" s="189">
        <v>20</v>
      </c>
      <c r="I201" s="190"/>
      <c r="J201" s="191">
        <f t="shared" si="30"/>
        <v>0</v>
      </c>
      <c r="K201" s="187" t="s">
        <v>1</v>
      </c>
      <c r="L201" s="192"/>
      <c r="M201" s="193" t="s">
        <v>1</v>
      </c>
      <c r="N201" s="194" t="s">
        <v>42</v>
      </c>
      <c r="P201" s="141">
        <f t="shared" si="31"/>
        <v>0</v>
      </c>
      <c r="Q201" s="141">
        <v>0</v>
      </c>
      <c r="R201" s="141">
        <f t="shared" si="32"/>
        <v>0</v>
      </c>
      <c r="S201" s="141">
        <v>0</v>
      </c>
      <c r="T201" s="142">
        <f t="shared" si="33"/>
        <v>0</v>
      </c>
      <c r="AR201" s="143" t="s">
        <v>366</v>
      </c>
      <c r="AT201" s="143" t="s">
        <v>614</v>
      </c>
      <c r="AU201" s="143" t="s">
        <v>87</v>
      </c>
      <c r="AY201" s="17" t="s">
        <v>133</v>
      </c>
      <c r="BE201" s="144">
        <f t="shared" si="34"/>
        <v>0</v>
      </c>
      <c r="BF201" s="144">
        <f t="shared" si="35"/>
        <v>0</v>
      </c>
      <c r="BG201" s="144">
        <f t="shared" si="36"/>
        <v>0</v>
      </c>
      <c r="BH201" s="144">
        <f t="shared" si="37"/>
        <v>0</v>
      </c>
      <c r="BI201" s="144">
        <f t="shared" si="38"/>
        <v>0</v>
      </c>
      <c r="BJ201" s="17" t="s">
        <v>85</v>
      </c>
      <c r="BK201" s="144">
        <f t="shared" si="39"/>
        <v>0</v>
      </c>
      <c r="BL201" s="17" t="s">
        <v>278</v>
      </c>
      <c r="BM201" s="143" t="s">
        <v>1472</v>
      </c>
    </row>
    <row r="202" spans="2:65" s="1" customFormat="1" ht="16.5" customHeight="1">
      <c r="B202" s="32"/>
      <c r="C202" s="185" t="s">
        <v>738</v>
      </c>
      <c r="D202" s="185" t="s">
        <v>614</v>
      </c>
      <c r="E202" s="186" t="s">
        <v>1473</v>
      </c>
      <c r="F202" s="187" t="s">
        <v>1474</v>
      </c>
      <c r="G202" s="188" t="s">
        <v>211</v>
      </c>
      <c r="H202" s="189">
        <v>20</v>
      </c>
      <c r="I202" s="190"/>
      <c r="J202" s="191">
        <f t="shared" si="30"/>
        <v>0</v>
      </c>
      <c r="K202" s="187" t="s">
        <v>1</v>
      </c>
      <c r="L202" s="192"/>
      <c r="M202" s="193" t="s">
        <v>1</v>
      </c>
      <c r="N202" s="194" t="s">
        <v>42</v>
      </c>
      <c r="P202" s="141">
        <f t="shared" si="31"/>
        <v>0</v>
      </c>
      <c r="Q202" s="141">
        <v>0</v>
      </c>
      <c r="R202" s="141">
        <f t="shared" si="32"/>
        <v>0</v>
      </c>
      <c r="S202" s="141">
        <v>0</v>
      </c>
      <c r="T202" s="142">
        <f t="shared" si="33"/>
        <v>0</v>
      </c>
      <c r="AR202" s="143" t="s">
        <v>366</v>
      </c>
      <c r="AT202" s="143" t="s">
        <v>614</v>
      </c>
      <c r="AU202" s="143" t="s">
        <v>87</v>
      </c>
      <c r="AY202" s="17" t="s">
        <v>133</v>
      </c>
      <c r="BE202" s="144">
        <f t="shared" si="34"/>
        <v>0</v>
      </c>
      <c r="BF202" s="144">
        <f t="shared" si="35"/>
        <v>0</v>
      </c>
      <c r="BG202" s="144">
        <f t="shared" si="36"/>
        <v>0</v>
      </c>
      <c r="BH202" s="144">
        <f t="shared" si="37"/>
        <v>0</v>
      </c>
      <c r="BI202" s="144">
        <f t="shared" si="38"/>
        <v>0</v>
      </c>
      <c r="BJ202" s="17" t="s">
        <v>85</v>
      </c>
      <c r="BK202" s="144">
        <f t="shared" si="39"/>
        <v>0</v>
      </c>
      <c r="BL202" s="17" t="s">
        <v>278</v>
      </c>
      <c r="BM202" s="143" t="s">
        <v>1475</v>
      </c>
    </row>
    <row r="203" spans="2:65" s="1" customFormat="1" ht="24.2" customHeight="1">
      <c r="B203" s="32"/>
      <c r="C203" s="132" t="s">
        <v>766</v>
      </c>
      <c r="D203" s="132" t="s">
        <v>136</v>
      </c>
      <c r="E203" s="133" t="s">
        <v>1476</v>
      </c>
      <c r="F203" s="134" t="s">
        <v>1477</v>
      </c>
      <c r="G203" s="135" t="s">
        <v>139</v>
      </c>
      <c r="H203" s="136">
        <v>1</v>
      </c>
      <c r="I203" s="137"/>
      <c r="J203" s="138">
        <f t="shared" si="30"/>
        <v>0</v>
      </c>
      <c r="K203" s="134" t="s">
        <v>1</v>
      </c>
      <c r="L203" s="32"/>
      <c r="M203" s="139" t="s">
        <v>1</v>
      </c>
      <c r="N203" s="140" t="s">
        <v>42</v>
      </c>
      <c r="P203" s="141">
        <f t="shared" si="31"/>
        <v>0</v>
      </c>
      <c r="Q203" s="141">
        <v>0</v>
      </c>
      <c r="R203" s="141">
        <f t="shared" si="32"/>
        <v>0</v>
      </c>
      <c r="S203" s="141">
        <v>0</v>
      </c>
      <c r="T203" s="142">
        <f t="shared" si="33"/>
        <v>0</v>
      </c>
      <c r="AR203" s="143" t="s">
        <v>278</v>
      </c>
      <c r="AT203" s="143" t="s">
        <v>136</v>
      </c>
      <c r="AU203" s="143" t="s">
        <v>87</v>
      </c>
      <c r="AY203" s="17" t="s">
        <v>133</v>
      </c>
      <c r="BE203" s="144">
        <f t="shared" si="34"/>
        <v>0</v>
      </c>
      <c r="BF203" s="144">
        <f t="shared" si="35"/>
        <v>0</v>
      </c>
      <c r="BG203" s="144">
        <f t="shared" si="36"/>
        <v>0</v>
      </c>
      <c r="BH203" s="144">
        <f t="shared" si="37"/>
        <v>0</v>
      </c>
      <c r="BI203" s="144">
        <f t="shared" si="38"/>
        <v>0</v>
      </c>
      <c r="BJ203" s="17" t="s">
        <v>85</v>
      </c>
      <c r="BK203" s="144">
        <f t="shared" si="39"/>
        <v>0</v>
      </c>
      <c r="BL203" s="17" t="s">
        <v>278</v>
      </c>
      <c r="BM203" s="143" t="s">
        <v>1478</v>
      </c>
    </row>
    <row r="204" spans="2:65" s="11" customFormat="1" ht="22.9" customHeight="1">
      <c r="B204" s="120"/>
      <c r="D204" s="121" t="s">
        <v>76</v>
      </c>
      <c r="E204" s="130" t="s">
        <v>1479</v>
      </c>
      <c r="F204" s="130" t="s">
        <v>1480</v>
      </c>
      <c r="I204" s="123"/>
      <c r="J204" s="131">
        <f>BK204</f>
        <v>0</v>
      </c>
      <c r="L204" s="120"/>
      <c r="M204" s="125"/>
      <c r="P204" s="126">
        <f>SUM(P205:P207)</f>
        <v>0</v>
      </c>
      <c r="R204" s="126">
        <f>SUM(R205:R207)</f>
        <v>0</v>
      </c>
      <c r="T204" s="127">
        <f>SUM(T205:T207)</f>
        <v>0</v>
      </c>
      <c r="AR204" s="121" t="s">
        <v>87</v>
      </c>
      <c r="AT204" s="128" t="s">
        <v>76</v>
      </c>
      <c r="AU204" s="128" t="s">
        <v>85</v>
      </c>
      <c r="AY204" s="121" t="s">
        <v>133</v>
      </c>
      <c r="BK204" s="129">
        <f>SUM(BK205:BK207)</f>
        <v>0</v>
      </c>
    </row>
    <row r="205" spans="2:65" s="1" customFormat="1" ht="16.5" customHeight="1">
      <c r="B205" s="32"/>
      <c r="C205" s="132" t="s">
        <v>771</v>
      </c>
      <c r="D205" s="132" t="s">
        <v>136</v>
      </c>
      <c r="E205" s="133" t="s">
        <v>1481</v>
      </c>
      <c r="F205" s="134" t="s">
        <v>1482</v>
      </c>
      <c r="G205" s="135" t="s">
        <v>257</v>
      </c>
      <c r="H205" s="136">
        <v>1</v>
      </c>
      <c r="I205" s="137"/>
      <c r="J205" s="138">
        <f>ROUND(I205*H205,2)</f>
        <v>0</v>
      </c>
      <c r="K205" s="134" t="s">
        <v>1</v>
      </c>
      <c r="L205" s="32"/>
      <c r="M205" s="139" t="s">
        <v>1</v>
      </c>
      <c r="N205" s="140" t="s">
        <v>42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278</v>
      </c>
      <c r="AT205" s="143" t="s">
        <v>136</v>
      </c>
      <c r="AU205" s="143" t="s">
        <v>87</v>
      </c>
      <c r="AY205" s="17" t="s">
        <v>133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85</v>
      </c>
      <c r="BK205" s="144">
        <f>ROUND(I205*H205,2)</f>
        <v>0</v>
      </c>
      <c r="BL205" s="17" t="s">
        <v>278</v>
      </c>
      <c r="BM205" s="143" t="s">
        <v>1483</v>
      </c>
    </row>
    <row r="206" spans="2:65" s="1" customFormat="1" ht="16.5" customHeight="1">
      <c r="B206" s="32"/>
      <c r="C206" s="185" t="s">
        <v>775</v>
      </c>
      <c r="D206" s="185" t="s">
        <v>614</v>
      </c>
      <c r="E206" s="186" t="s">
        <v>1484</v>
      </c>
      <c r="F206" s="187" t="s">
        <v>1485</v>
      </c>
      <c r="G206" s="188" t="s">
        <v>257</v>
      </c>
      <c r="H206" s="189">
        <v>1</v>
      </c>
      <c r="I206" s="190"/>
      <c r="J206" s="191">
        <f>ROUND(I206*H206,2)</f>
        <v>0</v>
      </c>
      <c r="K206" s="187" t="s">
        <v>1</v>
      </c>
      <c r="L206" s="192"/>
      <c r="M206" s="193" t="s">
        <v>1</v>
      </c>
      <c r="N206" s="194" t="s">
        <v>42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366</v>
      </c>
      <c r="AT206" s="143" t="s">
        <v>614</v>
      </c>
      <c r="AU206" s="143" t="s">
        <v>87</v>
      </c>
      <c r="AY206" s="17" t="s">
        <v>133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7" t="s">
        <v>85</v>
      </c>
      <c r="BK206" s="144">
        <f>ROUND(I206*H206,2)</f>
        <v>0</v>
      </c>
      <c r="BL206" s="17" t="s">
        <v>278</v>
      </c>
      <c r="BM206" s="143" t="s">
        <v>1486</v>
      </c>
    </row>
    <row r="207" spans="2:65" s="1" customFormat="1" ht="16.5" customHeight="1">
      <c r="B207" s="32"/>
      <c r="C207" s="132" t="s">
        <v>779</v>
      </c>
      <c r="D207" s="132" t="s">
        <v>136</v>
      </c>
      <c r="E207" s="133" t="s">
        <v>1487</v>
      </c>
      <c r="F207" s="134" t="s">
        <v>1488</v>
      </c>
      <c r="G207" s="135" t="s">
        <v>257</v>
      </c>
      <c r="H207" s="136">
        <v>98</v>
      </c>
      <c r="I207" s="137"/>
      <c r="J207" s="138">
        <f>ROUND(I207*H207,2)</f>
        <v>0</v>
      </c>
      <c r="K207" s="134" t="s">
        <v>1</v>
      </c>
      <c r="L207" s="32"/>
      <c r="M207" s="139" t="s">
        <v>1</v>
      </c>
      <c r="N207" s="140" t="s">
        <v>42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278</v>
      </c>
      <c r="AT207" s="143" t="s">
        <v>136</v>
      </c>
      <c r="AU207" s="143" t="s">
        <v>87</v>
      </c>
      <c r="AY207" s="17" t="s">
        <v>133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85</v>
      </c>
      <c r="BK207" s="144">
        <f>ROUND(I207*H207,2)</f>
        <v>0</v>
      </c>
      <c r="BL207" s="17" t="s">
        <v>278</v>
      </c>
      <c r="BM207" s="143" t="s">
        <v>1489</v>
      </c>
    </row>
    <row r="208" spans="2:65" s="11" customFormat="1" ht="22.9" customHeight="1">
      <c r="B208" s="120"/>
      <c r="D208" s="121" t="s">
        <v>76</v>
      </c>
      <c r="E208" s="130" t="s">
        <v>1490</v>
      </c>
      <c r="F208" s="130" t="s">
        <v>1260</v>
      </c>
      <c r="I208" s="123"/>
      <c r="J208" s="131">
        <f>BK208</f>
        <v>0</v>
      </c>
      <c r="L208" s="120"/>
      <c r="M208" s="125"/>
      <c r="P208" s="126">
        <f>SUM(P209:P217)</f>
        <v>0</v>
      </c>
      <c r="R208" s="126">
        <f>SUM(R209:R217)</f>
        <v>0</v>
      </c>
      <c r="T208" s="127">
        <f>SUM(T209:T217)</f>
        <v>0</v>
      </c>
      <c r="AR208" s="121" t="s">
        <v>87</v>
      </c>
      <c r="AT208" s="128" t="s">
        <v>76</v>
      </c>
      <c r="AU208" s="128" t="s">
        <v>85</v>
      </c>
      <c r="AY208" s="121" t="s">
        <v>133</v>
      </c>
      <c r="BK208" s="129">
        <f>SUM(BK209:BK217)</f>
        <v>0</v>
      </c>
    </row>
    <row r="209" spans="2:65" s="1" customFormat="1" ht="16.5" customHeight="1">
      <c r="B209" s="32"/>
      <c r="C209" s="132" t="s">
        <v>783</v>
      </c>
      <c r="D209" s="132" t="s">
        <v>136</v>
      </c>
      <c r="E209" s="133" t="s">
        <v>1491</v>
      </c>
      <c r="F209" s="134" t="s">
        <v>1492</v>
      </c>
      <c r="G209" s="135" t="s">
        <v>139</v>
      </c>
      <c r="H209" s="136">
        <v>1</v>
      </c>
      <c r="I209" s="137"/>
      <c r="J209" s="138">
        <f t="shared" ref="J209:J215" si="40">ROUND(I209*H209,2)</f>
        <v>0</v>
      </c>
      <c r="K209" s="134" t="s">
        <v>1</v>
      </c>
      <c r="L209" s="32"/>
      <c r="M209" s="139" t="s">
        <v>1</v>
      </c>
      <c r="N209" s="140" t="s">
        <v>42</v>
      </c>
      <c r="P209" s="141">
        <f t="shared" ref="P209:P215" si="41">O209*H209</f>
        <v>0</v>
      </c>
      <c r="Q209" s="141">
        <v>0</v>
      </c>
      <c r="R209" s="141">
        <f t="shared" ref="R209:R215" si="42">Q209*H209</f>
        <v>0</v>
      </c>
      <c r="S209" s="141">
        <v>0</v>
      </c>
      <c r="T209" s="142">
        <f t="shared" ref="T209:T215" si="43">S209*H209</f>
        <v>0</v>
      </c>
      <c r="AR209" s="143" t="s">
        <v>278</v>
      </c>
      <c r="AT209" s="143" t="s">
        <v>136</v>
      </c>
      <c r="AU209" s="143" t="s">
        <v>87</v>
      </c>
      <c r="AY209" s="17" t="s">
        <v>133</v>
      </c>
      <c r="BE209" s="144">
        <f t="shared" ref="BE209:BE215" si="44">IF(N209="základní",J209,0)</f>
        <v>0</v>
      </c>
      <c r="BF209" s="144">
        <f t="shared" ref="BF209:BF215" si="45">IF(N209="snížená",J209,0)</f>
        <v>0</v>
      </c>
      <c r="BG209" s="144">
        <f t="shared" ref="BG209:BG215" si="46">IF(N209="zákl. přenesená",J209,0)</f>
        <v>0</v>
      </c>
      <c r="BH209" s="144">
        <f t="shared" ref="BH209:BH215" si="47">IF(N209="sníž. přenesená",J209,0)</f>
        <v>0</v>
      </c>
      <c r="BI209" s="144">
        <f t="shared" ref="BI209:BI215" si="48">IF(N209="nulová",J209,0)</f>
        <v>0</v>
      </c>
      <c r="BJ209" s="17" t="s">
        <v>85</v>
      </c>
      <c r="BK209" s="144">
        <f t="shared" ref="BK209:BK215" si="49">ROUND(I209*H209,2)</f>
        <v>0</v>
      </c>
      <c r="BL209" s="17" t="s">
        <v>278</v>
      </c>
      <c r="BM209" s="143" t="s">
        <v>1493</v>
      </c>
    </row>
    <row r="210" spans="2:65" s="1" customFormat="1" ht="16.5" customHeight="1">
      <c r="B210" s="32"/>
      <c r="C210" s="132" t="s">
        <v>787</v>
      </c>
      <c r="D210" s="132" t="s">
        <v>136</v>
      </c>
      <c r="E210" s="133" t="s">
        <v>1494</v>
      </c>
      <c r="F210" s="134" t="s">
        <v>1495</v>
      </c>
      <c r="G210" s="135" t="s">
        <v>257</v>
      </c>
      <c r="H210" s="136">
        <v>3</v>
      </c>
      <c r="I210" s="137"/>
      <c r="J210" s="138">
        <f t="shared" si="40"/>
        <v>0</v>
      </c>
      <c r="K210" s="134" t="s">
        <v>1</v>
      </c>
      <c r="L210" s="32"/>
      <c r="M210" s="139" t="s">
        <v>1</v>
      </c>
      <c r="N210" s="140" t="s">
        <v>42</v>
      </c>
      <c r="P210" s="141">
        <f t="shared" si="41"/>
        <v>0</v>
      </c>
      <c r="Q210" s="141">
        <v>0</v>
      </c>
      <c r="R210" s="141">
        <f t="shared" si="42"/>
        <v>0</v>
      </c>
      <c r="S210" s="141">
        <v>0</v>
      </c>
      <c r="T210" s="142">
        <f t="shared" si="43"/>
        <v>0</v>
      </c>
      <c r="AR210" s="143" t="s">
        <v>278</v>
      </c>
      <c r="AT210" s="143" t="s">
        <v>136</v>
      </c>
      <c r="AU210" s="143" t="s">
        <v>87</v>
      </c>
      <c r="AY210" s="17" t="s">
        <v>133</v>
      </c>
      <c r="BE210" s="144">
        <f t="shared" si="44"/>
        <v>0</v>
      </c>
      <c r="BF210" s="144">
        <f t="shared" si="45"/>
        <v>0</v>
      </c>
      <c r="BG210" s="144">
        <f t="shared" si="46"/>
        <v>0</v>
      </c>
      <c r="BH210" s="144">
        <f t="shared" si="47"/>
        <v>0</v>
      </c>
      <c r="BI210" s="144">
        <f t="shared" si="48"/>
        <v>0</v>
      </c>
      <c r="BJ210" s="17" t="s">
        <v>85</v>
      </c>
      <c r="BK210" s="144">
        <f t="shared" si="49"/>
        <v>0</v>
      </c>
      <c r="BL210" s="17" t="s">
        <v>278</v>
      </c>
      <c r="BM210" s="143" t="s">
        <v>1496</v>
      </c>
    </row>
    <row r="211" spans="2:65" s="1" customFormat="1" ht="16.5" customHeight="1">
      <c r="B211" s="32"/>
      <c r="C211" s="132" t="s">
        <v>791</v>
      </c>
      <c r="D211" s="132" t="s">
        <v>136</v>
      </c>
      <c r="E211" s="133" t="s">
        <v>1497</v>
      </c>
      <c r="F211" s="134" t="s">
        <v>1498</v>
      </c>
      <c r="G211" s="135" t="s">
        <v>139</v>
      </c>
      <c r="H211" s="136">
        <v>1</v>
      </c>
      <c r="I211" s="137"/>
      <c r="J211" s="138">
        <f t="shared" si="40"/>
        <v>0</v>
      </c>
      <c r="K211" s="134" t="s">
        <v>1</v>
      </c>
      <c r="L211" s="32"/>
      <c r="M211" s="139" t="s">
        <v>1</v>
      </c>
      <c r="N211" s="140" t="s">
        <v>42</v>
      </c>
      <c r="P211" s="141">
        <f t="shared" si="41"/>
        <v>0</v>
      </c>
      <c r="Q211" s="141">
        <v>0</v>
      </c>
      <c r="R211" s="141">
        <f t="shared" si="42"/>
        <v>0</v>
      </c>
      <c r="S211" s="141">
        <v>0</v>
      </c>
      <c r="T211" s="142">
        <f t="shared" si="43"/>
        <v>0</v>
      </c>
      <c r="AR211" s="143" t="s">
        <v>278</v>
      </c>
      <c r="AT211" s="143" t="s">
        <v>136</v>
      </c>
      <c r="AU211" s="143" t="s">
        <v>87</v>
      </c>
      <c r="AY211" s="17" t="s">
        <v>133</v>
      </c>
      <c r="BE211" s="144">
        <f t="shared" si="44"/>
        <v>0</v>
      </c>
      <c r="BF211" s="144">
        <f t="shared" si="45"/>
        <v>0</v>
      </c>
      <c r="BG211" s="144">
        <f t="shared" si="46"/>
        <v>0</v>
      </c>
      <c r="BH211" s="144">
        <f t="shared" si="47"/>
        <v>0</v>
      </c>
      <c r="BI211" s="144">
        <f t="shared" si="48"/>
        <v>0</v>
      </c>
      <c r="BJ211" s="17" t="s">
        <v>85</v>
      </c>
      <c r="BK211" s="144">
        <f t="shared" si="49"/>
        <v>0</v>
      </c>
      <c r="BL211" s="17" t="s">
        <v>278</v>
      </c>
      <c r="BM211" s="143" t="s">
        <v>1499</v>
      </c>
    </row>
    <row r="212" spans="2:65" s="1" customFormat="1" ht="16.5" customHeight="1">
      <c r="B212" s="32"/>
      <c r="C212" s="132" t="s">
        <v>796</v>
      </c>
      <c r="D212" s="132" t="s">
        <v>136</v>
      </c>
      <c r="E212" s="133" t="s">
        <v>1500</v>
      </c>
      <c r="F212" s="134" t="s">
        <v>1501</v>
      </c>
      <c r="G212" s="135" t="s">
        <v>139</v>
      </c>
      <c r="H212" s="136">
        <v>1</v>
      </c>
      <c r="I212" s="137"/>
      <c r="J212" s="138">
        <f t="shared" si="40"/>
        <v>0</v>
      </c>
      <c r="K212" s="134" t="s">
        <v>1</v>
      </c>
      <c r="L212" s="32"/>
      <c r="M212" s="139" t="s">
        <v>1</v>
      </c>
      <c r="N212" s="140" t="s">
        <v>42</v>
      </c>
      <c r="P212" s="141">
        <f t="shared" si="41"/>
        <v>0</v>
      </c>
      <c r="Q212" s="141">
        <v>0</v>
      </c>
      <c r="R212" s="141">
        <f t="shared" si="42"/>
        <v>0</v>
      </c>
      <c r="S212" s="141">
        <v>0</v>
      </c>
      <c r="T212" s="142">
        <f t="shared" si="43"/>
        <v>0</v>
      </c>
      <c r="AR212" s="143" t="s">
        <v>278</v>
      </c>
      <c r="AT212" s="143" t="s">
        <v>136</v>
      </c>
      <c r="AU212" s="143" t="s">
        <v>87</v>
      </c>
      <c r="AY212" s="17" t="s">
        <v>133</v>
      </c>
      <c r="BE212" s="144">
        <f t="shared" si="44"/>
        <v>0</v>
      </c>
      <c r="BF212" s="144">
        <f t="shared" si="45"/>
        <v>0</v>
      </c>
      <c r="BG212" s="144">
        <f t="shared" si="46"/>
        <v>0</v>
      </c>
      <c r="BH212" s="144">
        <f t="shared" si="47"/>
        <v>0</v>
      </c>
      <c r="BI212" s="144">
        <f t="shared" si="48"/>
        <v>0</v>
      </c>
      <c r="BJ212" s="17" t="s">
        <v>85</v>
      </c>
      <c r="BK212" s="144">
        <f t="shared" si="49"/>
        <v>0</v>
      </c>
      <c r="BL212" s="17" t="s">
        <v>278</v>
      </c>
      <c r="BM212" s="143" t="s">
        <v>1502</v>
      </c>
    </row>
    <row r="213" spans="2:65" s="1" customFormat="1" ht="16.5" customHeight="1">
      <c r="B213" s="32"/>
      <c r="C213" s="132" t="s">
        <v>802</v>
      </c>
      <c r="D213" s="132" t="s">
        <v>136</v>
      </c>
      <c r="E213" s="133" t="s">
        <v>1503</v>
      </c>
      <c r="F213" s="134" t="s">
        <v>1504</v>
      </c>
      <c r="G213" s="135" t="s">
        <v>139</v>
      </c>
      <c r="H213" s="136">
        <v>1</v>
      </c>
      <c r="I213" s="137"/>
      <c r="J213" s="138">
        <f t="shared" si="40"/>
        <v>0</v>
      </c>
      <c r="K213" s="134" t="s">
        <v>1</v>
      </c>
      <c r="L213" s="32"/>
      <c r="M213" s="139" t="s">
        <v>1</v>
      </c>
      <c r="N213" s="140" t="s">
        <v>42</v>
      </c>
      <c r="P213" s="141">
        <f t="shared" si="41"/>
        <v>0</v>
      </c>
      <c r="Q213" s="141">
        <v>0</v>
      </c>
      <c r="R213" s="141">
        <f t="shared" si="42"/>
        <v>0</v>
      </c>
      <c r="S213" s="141">
        <v>0</v>
      </c>
      <c r="T213" s="142">
        <f t="shared" si="43"/>
        <v>0</v>
      </c>
      <c r="AR213" s="143" t="s">
        <v>278</v>
      </c>
      <c r="AT213" s="143" t="s">
        <v>136</v>
      </c>
      <c r="AU213" s="143" t="s">
        <v>87</v>
      </c>
      <c r="AY213" s="17" t="s">
        <v>133</v>
      </c>
      <c r="BE213" s="144">
        <f t="shared" si="44"/>
        <v>0</v>
      </c>
      <c r="BF213" s="144">
        <f t="shared" si="45"/>
        <v>0</v>
      </c>
      <c r="BG213" s="144">
        <f t="shared" si="46"/>
        <v>0</v>
      </c>
      <c r="BH213" s="144">
        <f t="shared" si="47"/>
        <v>0</v>
      </c>
      <c r="BI213" s="144">
        <f t="shared" si="48"/>
        <v>0</v>
      </c>
      <c r="BJ213" s="17" t="s">
        <v>85</v>
      </c>
      <c r="BK213" s="144">
        <f t="shared" si="49"/>
        <v>0</v>
      </c>
      <c r="BL213" s="17" t="s">
        <v>278</v>
      </c>
      <c r="BM213" s="143" t="s">
        <v>1505</v>
      </c>
    </row>
    <row r="214" spans="2:65" s="1" customFormat="1" ht="16.5" customHeight="1">
      <c r="B214" s="32"/>
      <c r="C214" s="132" t="s">
        <v>806</v>
      </c>
      <c r="D214" s="132" t="s">
        <v>136</v>
      </c>
      <c r="E214" s="133" t="s">
        <v>1506</v>
      </c>
      <c r="F214" s="134" t="s">
        <v>1266</v>
      </c>
      <c r="G214" s="135" t="s">
        <v>139</v>
      </c>
      <c r="H214" s="136">
        <v>1</v>
      </c>
      <c r="I214" s="137"/>
      <c r="J214" s="138">
        <f t="shared" si="40"/>
        <v>0</v>
      </c>
      <c r="K214" s="134" t="s">
        <v>1</v>
      </c>
      <c r="L214" s="32"/>
      <c r="M214" s="139" t="s">
        <v>1</v>
      </c>
      <c r="N214" s="140" t="s">
        <v>42</v>
      </c>
      <c r="P214" s="141">
        <f t="shared" si="41"/>
        <v>0</v>
      </c>
      <c r="Q214" s="141">
        <v>0</v>
      </c>
      <c r="R214" s="141">
        <f t="shared" si="42"/>
        <v>0</v>
      </c>
      <c r="S214" s="141">
        <v>0</v>
      </c>
      <c r="T214" s="142">
        <f t="shared" si="43"/>
        <v>0</v>
      </c>
      <c r="AR214" s="143" t="s">
        <v>278</v>
      </c>
      <c r="AT214" s="143" t="s">
        <v>136</v>
      </c>
      <c r="AU214" s="143" t="s">
        <v>87</v>
      </c>
      <c r="AY214" s="17" t="s">
        <v>133</v>
      </c>
      <c r="BE214" s="144">
        <f t="shared" si="44"/>
        <v>0</v>
      </c>
      <c r="BF214" s="144">
        <f t="shared" si="45"/>
        <v>0</v>
      </c>
      <c r="BG214" s="144">
        <f t="shared" si="46"/>
        <v>0</v>
      </c>
      <c r="BH214" s="144">
        <f t="shared" si="47"/>
        <v>0</v>
      </c>
      <c r="BI214" s="144">
        <f t="shared" si="48"/>
        <v>0</v>
      </c>
      <c r="BJ214" s="17" t="s">
        <v>85</v>
      </c>
      <c r="BK214" s="144">
        <f t="shared" si="49"/>
        <v>0</v>
      </c>
      <c r="BL214" s="17" t="s">
        <v>278</v>
      </c>
      <c r="BM214" s="143" t="s">
        <v>1507</v>
      </c>
    </row>
    <row r="215" spans="2:65" s="1" customFormat="1" ht="16.5" customHeight="1">
      <c r="B215" s="32"/>
      <c r="C215" s="132" t="s">
        <v>810</v>
      </c>
      <c r="D215" s="132" t="s">
        <v>136</v>
      </c>
      <c r="E215" s="133" t="s">
        <v>1508</v>
      </c>
      <c r="F215" s="134" t="s">
        <v>1509</v>
      </c>
      <c r="G215" s="135" t="s">
        <v>139</v>
      </c>
      <c r="H215" s="136">
        <v>1</v>
      </c>
      <c r="I215" s="137"/>
      <c r="J215" s="138">
        <f t="shared" si="40"/>
        <v>0</v>
      </c>
      <c r="K215" s="134" t="s">
        <v>1</v>
      </c>
      <c r="L215" s="32"/>
      <c r="M215" s="139" t="s">
        <v>1</v>
      </c>
      <c r="N215" s="140" t="s">
        <v>42</v>
      </c>
      <c r="P215" s="141">
        <f t="shared" si="41"/>
        <v>0</v>
      </c>
      <c r="Q215" s="141">
        <v>0</v>
      </c>
      <c r="R215" s="141">
        <f t="shared" si="42"/>
        <v>0</v>
      </c>
      <c r="S215" s="141">
        <v>0</v>
      </c>
      <c r="T215" s="142">
        <f t="shared" si="43"/>
        <v>0</v>
      </c>
      <c r="AR215" s="143" t="s">
        <v>278</v>
      </c>
      <c r="AT215" s="143" t="s">
        <v>136</v>
      </c>
      <c r="AU215" s="143" t="s">
        <v>87</v>
      </c>
      <c r="AY215" s="17" t="s">
        <v>133</v>
      </c>
      <c r="BE215" s="144">
        <f t="shared" si="44"/>
        <v>0</v>
      </c>
      <c r="BF215" s="144">
        <f t="shared" si="45"/>
        <v>0</v>
      </c>
      <c r="BG215" s="144">
        <f t="shared" si="46"/>
        <v>0</v>
      </c>
      <c r="BH215" s="144">
        <f t="shared" si="47"/>
        <v>0</v>
      </c>
      <c r="BI215" s="144">
        <f t="shared" si="48"/>
        <v>0</v>
      </c>
      <c r="BJ215" s="17" t="s">
        <v>85</v>
      </c>
      <c r="BK215" s="144">
        <f t="shared" si="49"/>
        <v>0</v>
      </c>
      <c r="BL215" s="17" t="s">
        <v>278</v>
      </c>
      <c r="BM215" s="143" t="s">
        <v>1510</v>
      </c>
    </row>
    <row r="216" spans="2:65" s="1" customFormat="1" ht="29.25">
      <c r="B216" s="32"/>
      <c r="D216" s="145" t="s">
        <v>146</v>
      </c>
      <c r="F216" s="146" t="s">
        <v>1264</v>
      </c>
      <c r="I216" s="147"/>
      <c r="L216" s="32"/>
      <c r="M216" s="148"/>
      <c r="T216" s="56"/>
      <c r="AT216" s="17" t="s">
        <v>146</v>
      </c>
      <c r="AU216" s="17" t="s">
        <v>87</v>
      </c>
    </row>
    <row r="217" spans="2:65" s="1" customFormat="1" ht="16.5" customHeight="1">
      <c r="B217" s="32"/>
      <c r="C217" s="132" t="s">
        <v>814</v>
      </c>
      <c r="D217" s="132" t="s">
        <v>136</v>
      </c>
      <c r="E217" s="133" t="s">
        <v>1511</v>
      </c>
      <c r="F217" s="134" t="s">
        <v>532</v>
      </c>
      <c r="G217" s="135" t="s">
        <v>139</v>
      </c>
      <c r="H217" s="136">
        <v>1</v>
      </c>
      <c r="I217" s="137"/>
      <c r="J217" s="138">
        <f>ROUND(I217*H217,2)</f>
        <v>0</v>
      </c>
      <c r="K217" s="134" t="s">
        <v>1</v>
      </c>
      <c r="L217" s="32"/>
      <c r="M217" s="149" t="s">
        <v>1</v>
      </c>
      <c r="N217" s="150" t="s">
        <v>42</v>
      </c>
      <c r="O217" s="151"/>
      <c r="P217" s="152">
        <f>O217*H217</f>
        <v>0</v>
      </c>
      <c r="Q217" s="152">
        <v>0</v>
      </c>
      <c r="R217" s="152">
        <f>Q217*H217</f>
        <v>0</v>
      </c>
      <c r="S217" s="152">
        <v>0</v>
      </c>
      <c r="T217" s="153">
        <f>S217*H217</f>
        <v>0</v>
      </c>
      <c r="AR217" s="143" t="s">
        <v>278</v>
      </c>
      <c r="AT217" s="143" t="s">
        <v>136</v>
      </c>
      <c r="AU217" s="143" t="s">
        <v>87</v>
      </c>
      <c r="AY217" s="17" t="s">
        <v>133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85</v>
      </c>
      <c r="BK217" s="144">
        <f>ROUND(I217*H217,2)</f>
        <v>0</v>
      </c>
      <c r="BL217" s="17" t="s">
        <v>278</v>
      </c>
      <c r="BM217" s="143" t="s">
        <v>1512</v>
      </c>
    </row>
    <row r="218" spans="2:65" s="1" customFormat="1" ht="6.95" customHeight="1">
      <c r="B218" s="44"/>
      <c r="C218" s="45"/>
      <c r="D218" s="45"/>
      <c r="E218" s="45"/>
      <c r="F218" s="45"/>
      <c r="G218" s="45"/>
      <c r="H218" s="45"/>
      <c r="I218" s="45"/>
      <c r="J218" s="45"/>
      <c r="K218" s="45"/>
      <c r="L218" s="32"/>
    </row>
  </sheetData>
  <sheetProtection algorithmName="SHA-512" hashValue="ewlqm880aqAm5Egy/e1eNmgl6ubKuj7J4TmfH49BqCbWKlVGZRfrsnRCYtGESq9Kk2BsfTRhiegI0PG6qmyfDw==" saltValue="Hd/xYPJaGGWxXZ1K377xMv4tk5Djx/yz97DwZxaLyzGVUeNbI+ZNOZvqViMELoOPKUX47t6cMaSdZZWbCuSztw==" spinCount="100000" sheet="1" objects="1" scenarios="1" formatColumns="0" formatRows="0" autoFilter="0"/>
  <autoFilter ref="C127:K217" xr:uid="{00000000-0009-0000-0000-000005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M169"/>
  <sheetViews>
    <sheetView showGridLines="0" view="pageBreakPreview" topLeftCell="A129" zoomScaleNormal="100" zoomScaleSheetLayoutView="100" workbookViewId="0">
      <selection activeCell="F153" sqref="F15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hidden="1" customHeight="1">
      <c r="B4" s="20"/>
      <c r="D4" s="21" t="s">
        <v>103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35" t="str">
        <f>'Rekapitulace stavby'!K6</f>
        <v>MŠ Juárezova - dílčí rekonstrukce objektu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104</v>
      </c>
      <c r="L8" s="32"/>
    </row>
    <row r="9" spans="2:46" s="1" customFormat="1" ht="16.5" hidden="1" customHeight="1">
      <c r="B9" s="32"/>
      <c r="E9" s="197" t="s">
        <v>1513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27. 3. 2026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19"/>
      <c r="G18" s="219"/>
      <c r="H18" s="219"/>
      <c r="I18" s="27" t="s">
        <v>27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35</v>
      </c>
      <c r="L26" s="32"/>
    </row>
    <row r="27" spans="2:12" s="7" customFormat="1" ht="16.5" hidden="1" customHeight="1">
      <c r="B27" s="89"/>
      <c r="E27" s="224" t="s">
        <v>1</v>
      </c>
      <c r="F27" s="224"/>
      <c r="G27" s="224"/>
      <c r="H27" s="22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ROUND((SUM(BE120:BE168)),  2)</f>
        <v>0</v>
      </c>
      <c r="I33" s="92">
        <v>0.21</v>
      </c>
      <c r="J33" s="91">
        <f>ROUND(((SUM(BE120:BE168))*I33),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ROUND((SUM(BF120:BF168)),  2)</f>
        <v>0</v>
      </c>
      <c r="I34" s="92">
        <v>0.12</v>
      </c>
      <c r="J34" s="91">
        <f>ROUND(((SUM(BF120:BF168))*I34),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ROUND((SUM(BG120:BG168)),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ROUND((SUM(BH120:BH168)),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ROUND((SUM(BI120:BI168)),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5" t="str">
        <f>E7</f>
        <v>MŠ Juárezova - dílčí rekonstrukce objektu</v>
      </c>
      <c r="F85" s="236"/>
      <c r="G85" s="236"/>
      <c r="H85" s="236"/>
      <c r="L85" s="32"/>
    </row>
    <row r="86" spans="2:47" s="1" customFormat="1" ht="12" customHeight="1">
      <c r="B86" s="32"/>
      <c r="C86" s="27" t="s">
        <v>104</v>
      </c>
      <c r="L86" s="32"/>
    </row>
    <row r="87" spans="2:47" s="1" customFormat="1" ht="16.5" customHeight="1">
      <c r="B87" s="32"/>
      <c r="E87" s="197" t="str">
        <f>E9</f>
        <v>06 - VYTÁPĚNÍ</v>
      </c>
      <c r="F87" s="237"/>
      <c r="G87" s="237"/>
      <c r="H87" s="237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Českomalínská 1037, Praha 6 - Bubeneč</v>
      </c>
      <c r="I89" s="27" t="s">
        <v>22</v>
      </c>
      <c r="J89" s="52" t="str">
        <f>IF(J12="","",J12)</f>
        <v>27. 3. 2026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MČ Praha 6</v>
      </c>
      <c r="I91" s="27" t="s">
        <v>30</v>
      </c>
      <c r="J91" s="30" t="str">
        <f>E21</f>
        <v>QUADRA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Vladimír Mrázek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107</v>
      </c>
      <c r="D94" s="93"/>
      <c r="E94" s="93"/>
      <c r="F94" s="93"/>
      <c r="G94" s="93"/>
      <c r="H94" s="93"/>
      <c r="I94" s="93"/>
      <c r="J94" s="102" t="s">
        <v>108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109</v>
      </c>
      <c r="J96" s="66">
        <f>J120</f>
        <v>0</v>
      </c>
      <c r="L96" s="32"/>
      <c r="AU96" s="17" t="s">
        <v>110</v>
      </c>
    </row>
    <row r="97" spans="2:12" s="8" customFormat="1" ht="24.95" customHeight="1">
      <c r="B97" s="104"/>
      <c r="D97" s="105" t="s">
        <v>180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1514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1515</v>
      </c>
      <c r="E99" s="110"/>
      <c r="F99" s="110"/>
      <c r="G99" s="110"/>
      <c r="H99" s="110"/>
      <c r="I99" s="110"/>
      <c r="J99" s="111">
        <f>J143</f>
        <v>0</v>
      </c>
      <c r="L99" s="108"/>
    </row>
    <row r="100" spans="2:12" s="9" customFormat="1" ht="19.899999999999999" customHeight="1">
      <c r="B100" s="108"/>
      <c r="D100" s="109" t="s">
        <v>448</v>
      </c>
      <c r="E100" s="110"/>
      <c r="F100" s="110"/>
      <c r="G100" s="110"/>
      <c r="H100" s="110"/>
      <c r="I100" s="110"/>
      <c r="J100" s="111">
        <f>J148</f>
        <v>0</v>
      </c>
      <c r="L100" s="108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117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35" t="str">
        <f>E7</f>
        <v>MŠ Juárezova - dílčí rekonstrukce objektu</v>
      </c>
      <c r="F110" s="236"/>
      <c r="G110" s="236"/>
      <c r="H110" s="236"/>
      <c r="L110" s="32"/>
    </row>
    <row r="111" spans="2:12" s="1" customFormat="1" ht="12" customHeight="1">
      <c r="B111" s="32"/>
      <c r="C111" s="27" t="s">
        <v>104</v>
      </c>
      <c r="L111" s="32"/>
    </row>
    <row r="112" spans="2:12" s="1" customFormat="1" ht="16.5" customHeight="1">
      <c r="B112" s="32"/>
      <c r="E112" s="197" t="str">
        <f>E9</f>
        <v>06 - VYTÁPĚNÍ</v>
      </c>
      <c r="F112" s="237"/>
      <c r="G112" s="237"/>
      <c r="H112" s="237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Českomalínská 1037, Praha 6 - Bubeneč</v>
      </c>
      <c r="I114" s="27" t="s">
        <v>22</v>
      </c>
      <c r="J114" s="52" t="str">
        <f>IF(J12="","",J12)</f>
        <v>27. 3. 2026</v>
      </c>
      <c r="L114" s="32"/>
    </row>
    <row r="115" spans="2:65" s="1" customFormat="1" ht="6.95" customHeight="1">
      <c r="B115" s="32"/>
      <c r="L115" s="32"/>
    </row>
    <row r="116" spans="2:65" s="1" customFormat="1" ht="25.7" customHeight="1">
      <c r="B116" s="32"/>
      <c r="C116" s="27" t="s">
        <v>24</v>
      </c>
      <c r="F116" s="25" t="str">
        <f>E15</f>
        <v>MČ Praha 6</v>
      </c>
      <c r="I116" s="27" t="s">
        <v>30</v>
      </c>
      <c r="J116" s="30" t="str">
        <f>E21</f>
        <v>QUADRA PROJECT s.r.o.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33</v>
      </c>
      <c r="J117" s="30" t="str">
        <f>E24</f>
        <v>Vladimír Mrázek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118</v>
      </c>
      <c r="D119" s="114" t="s">
        <v>62</v>
      </c>
      <c r="E119" s="114" t="s">
        <v>58</v>
      </c>
      <c r="F119" s="114" t="s">
        <v>59</v>
      </c>
      <c r="G119" s="114" t="s">
        <v>119</v>
      </c>
      <c r="H119" s="114" t="s">
        <v>120</v>
      </c>
      <c r="I119" s="114" t="s">
        <v>121</v>
      </c>
      <c r="J119" s="114" t="s">
        <v>108</v>
      </c>
      <c r="K119" s="115" t="s">
        <v>122</v>
      </c>
      <c r="L119" s="112"/>
      <c r="M119" s="59" t="s">
        <v>1</v>
      </c>
      <c r="N119" s="60" t="s">
        <v>41</v>
      </c>
      <c r="O119" s="60" t="s">
        <v>123</v>
      </c>
      <c r="P119" s="60" t="s">
        <v>124</v>
      </c>
      <c r="Q119" s="60" t="s">
        <v>125</v>
      </c>
      <c r="R119" s="60" t="s">
        <v>126</v>
      </c>
      <c r="S119" s="60" t="s">
        <v>127</v>
      </c>
      <c r="T119" s="61" t="s">
        <v>128</v>
      </c>
    </row>
    <row r="120" spans="2:65" s="1" customFormat="1" ht="22.9" customHeight="1">
      <c r="B120" s="32"/>
      <c r="C120" s="64" t="s">
        <v>129</v>
      </c>
      <c r="J120" s="116">
        <f>BK120</f>
        <v>0</v>
      </c>
      <c r="L120" s="32"/>
      <c r="M120" s="62"/>
      <c r="N120" s="53"/>
      <c r="O120" s="53"/>
      <c r="P120" s="117">
        <f>P121</f>
        <v>0</v>
      </c>
      <c r="Q120" s="53"/>
      <c r="R120" s="117">
        <f>R121</f>
        <v>1.4E-3</v>
      </c>
      <c r="S120" s="53"/>
      <c r="T120" s="118">
        <f>T121</f>
        <v>4.8600000000000015E-3</v>
      </c>
      <c r="AT120" s="17" t="s">
        <v>76</v>
      </c>
      <c r="AU120" s="17" t="s">
        <v>110</v>
      </c>
      <c r="BK120" s="119">
        <f>BK121</f>
        <v>0</v>
      </c>
    </row>
    <row r="121" spans="2:65" s="11" customFormat="1" ht="25.9" customHeight="1">
      <c r="B121" s="120"/>
      <c r="D121" s="121" t="s">
        <v>76</v>
      </c>
      <c r="E121" s="122" t="s">
        <v>320</v>
      </c>
      <c r="F121" s="122" t="s">
        <v>321</v>
      </c>
      <c r="I121" s="123"/>
      <c r="J121" s="124">
        <f>BK121</f>
        <v>0</v>
      </c>
      <c r="L121" s="120"/>
      <c r="M121" s="125"/>
      <c r="P121" s="126">
        <f>P122+P143+P148</f>
        <v>0</v>
      </c>
      <c r="R121" s="126">
        <f>R122+R143+R148</f>
        <v>1.4E-3</v>
      </c>
      <c r="T121" s="127">
        <f>T122+T143+T148</f>
        <v>4.8600000000000015E-3</v>
      </c>
      <c r="AR121" s="121" t="s">
        <v>87</v>
      </c>
      <c r="AT121" s="128" t="s">
        <v>76</v>
      </c>
      <c r="AU121" s="128" t="s">
        <v>77</v>
      </c>
      <c r="AY121" s="121" t="s">
        <v>133</v>
      </c>
      <c r="BK121" s="129">
        <f>BK122+BK143+BK148</f>
        <v>0</v>
      </c>
    </row>
    <row r="122" spans="2:65" s="11" customFormat="1" ht="22.9" customHeight="1">
      <c r="B122" s="120"/>
      <c r="D122" s="121" t="s">
        <v>76</v>
      </c>
      <c r="E122" s="130" t="s">
        <v>1516</v>
      </c>
      <c r="F122" s="130" t="s">
        <v>1517</v>
      </c>
      <c r="I122" s="123"/>
      <c r="J122" s="131">
        <f>BK122</f>
        <v>0</v>
      </c>
      <c r="L122" s="120"/>
      <c r="M122" s="125"/>
      <c r="P122" s="126">
        <f>SUM(P123:P142)</f>
        <v>0</v>
      </c>
      <c r="R122" s="126">
        <f>SUM(R123:R142)</f>
        <v>1.4E-3</v>
      </c>
      <c r="T122" s="127">
        <f>SUM(T123:T142)</f>
        <v>0</v>
      </c>
      <c r="AR122" s="121" t="s">
        <v>87</v>
      </c>
      <c r="AT122" s="128" t="s">
        <v>76</v>
      </c>
      <c r="AU122" s="128" t="s">
        <v>85</v>
      </c>
      <c r="AY122" s="121" t="s">
        <v>133</v>
      </c>
      <c r="BK122" s="129">
        <f>SUM(BK123:BK142)</f>
        <v>0</v>
      </c>
    </row>
    <row r="123" spans="2:65" s="1" customFormat="1" ht="16.5" customHeight="1">
      <c r="B123" s="32"/>
      <c r="C123" s="132" t="s">
        <v>85</v>
      </c>
      <c r="D123" s="132" t="s">
        <v>136</v>
      </c>
      <c r="E123" s="133" t="s">
        <v>1518</v>
      </c>
      <c r="F123" s="134" t="s">
        <v>1519</v>
      </c>
      <c r="G123" s="135" t="s">
        <v>257</v>
      </c>
      <c r="H123" s="136">
        <v>1</v>
      </c>
      <c r="I123" s="137"/>
      <c r="J123" s="138">
        <f t="shared" ref="J123:J142" si="0">ROUND(I123*H123,2)</f>
        <v>0</v>
      </c>
      <c r="K123" s="134" t="s">
        <v>1</v>
      </c>
      <c r="L123" s="32"/>
      <c r="M123" s="139" t="s">
        <v>1</v>
      </c>
      <c r="N123" s="140" t="s">
        <v>42</v>
      </c>
      <c r="P123" s="141">
        <f t="shared" ref="P123:P142" si="1">O123*H123</f>
        <v>0</v>
      </c>
      <c r="Q123" s="141">
        <v>0</v>
      </c>
      <c r="R123" s="141">
        <f t="shared" ref="R123:R142" si="2">Q123*H123</f>
        <v>0</v>
      </c>
      <c r="S123" s="141">
        <v>0</v>
      </c>
      <c r="T123" s="142">
        <f t="shared" ref="T123:T142" si="3">S123*H123</f>
        <v>0</v>
      </c>
      <c r="AR123" s="143" t="s">
        <v>278</v>
      </c>
      <c r="AT123" s="143" t="s">
        <v>136</v>
      </c>
      <c r="AU123" s="143" t="s">
        <v>87</v>
      </c>
      <c r="AY123" s="17" t="s">
        <v>133</v>
      </c>
      <c r="BE123" s="144">
        <f t="shared" ref="BE123:BE142" si="4">IF(N123="základní",J123,0)</f>
        <v>0</v>
      </c>
      <c r="BF123" s="144">
        <f t="shared" ref="BF123:BF142" si="5">IF(N123="snížená",J123,0)</f>
        <v>0</v>
      </c>
      <c r="BG123" s="144">
        <f t="shared" ref="BG123:BG142" si="6">IF(N123="zákl. přenesená",J123,0)</f>
        <v>0</v>
      </c>
      <c r="BH123" s="144">
        <f t="shared" ref="BH123:BH142" si="7">IF(N123="sníž. přenesená",J123,0)</f>
        <v>0</v>
      </c>
      <c r="BI123" s="144">
        <f t="shared" ref="BI123:BI142" si="8">IF(N123="nulová",J123,0)</f>
        <v>0</v>
      </c>
      <c r="BJ123" s="17" t="s">
        <v>85</v>
      </c>
      <c r="BK123" s="144">
        <f t="shared" ref="BK123:BK142" si="9">ROUND(I123*H123,2)</f>
        <v>0</v>
      </c>
      <c r="BL123" s="17" t="s">
        <v>278</v>
      </c>
      <c r="BM123" s="143" t="s">
        <v>1520</v>
      </c>
    </row>
    <row r="124" spans="2:65" s="1" customFormat="1" ht="16.5" customHeight="1">
      <c r="B124" s="32"/>
      <c r="C124" s="132" t="s">
        <v>87</v>
      </c>
      <c r="D124" s="132" t="s">
        <v>136</v>
      </c>
      <c r="E124" s="133" t="s">
        <v>1521</v>
      </c>
      <c r="F124" s="134" t="s">
        <v>1522</v>
      </c>
      <c r="G124" s="135" t="s">
        <v>257</v>
      </c>
      <c r="H124" s="136">
        <v>1</v>
      </c>
      <c r="I124" s="137"/>
      <c r="J124" s="138">
        <f t="shared" si="0"/>
        <v>0</v>
      </c>
      <c r="K124" s="134" t="s">
        <v>1</v>
      </c>
      <c r="L124" s="32"/>
      <c r="M124" s="139" t="s">
        <v>1</v>
      </c>
      <c r="N124" s="140" t="s">
        <v>42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278</v>
      </c>
      <c r="AT124" s="143" t="s">
        <v>136</v>
      </c>
      <c r="AU124" s="143" t="s">
        <v>87</v>
      </c>
      <c r="AY124" s="17" t="s">
        <v>133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7" t="s">
        <v>85</v>
      </c>
      <c r="BK124" s="144">
        <f t="shared" si="9"/>
        <v>0</v>
      </c>
      <c r="BL124" s="17" t="s">
        <v>278</v>
      </c>
      <c r="BM124" s="143" t="s">
        <v>1523</v>
      </c>
    </row>
    <row r="125" spans="2:65" s="1" customFormat="1" ht="16.5" customHeight="1">
      <c r="B125" s="32"/>
      <c r="C125" s="132" t="s">
        <v>148</v>
      </c>
      <c r="D125" s="132" t="s">
        <v>136</v>
      </c>
      <c r="E125" s="133" t="s">
        <v>1524</v>
      </c>
      <c r="F125" s="134" t="s">
        <v>1525</v>
      </c>
      <c r="G125" s="135" t="s">
        <v>257</v>
      </c>
      <c r="H125" s="136">
        <v>1</v>
      </c>
      <c r="I125" s="137"/>
      <c r="J125" s="138">
        <f t="shared" si="0"/>
        <v>0</v>
      </c>
      <c r="K125" s="134" t="s">
        <v>1</v>
      </c>
      <c r="L125" s="32"/>
      <c r="M125" s="139" t="s">
        <v>1</v>
      </c>
      <c r="N125" s="140" t="s">
        <v>42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278</v>
      </c>
      <c r="AT125" s="143" t="s">
        <v>136</v>
      </c>
      <c r="AU125" s="143" t="s">
        <v>87</v>
      </c>
      <c r="AY125" s="17" t="s">
        <v>133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7" t="s">
        <v>85</v>
      </c>
      <c r="BK125" s="144">
        <f t="shared" si="9"/>
        <v>0</v>
      </c>
      <c r="BL125" s="17" t="s">
        <v>278</v>
      </c>
      <c r="BM125" s="143" t="s">
        <v>1526</v>
      </c>
    </row>
    <row r="126" spans="2:65" s="1" customFormat="1" ht="16.5" customHeight="1">
      <c r="B126" s="32"/>
      <c r="C126" s="132" t="s">
        <v>152</v>
      </c>
      <c r="D126" s="132" t="s">
        <v>136</v>
      </c>
      <c r="E126" s="133" t="s">
        <v>1527</v>
      </c>
      <c r="F126" s="134" t="s">
        <v>1528</v>
      </c>
      <c r="G126" s="135" t="s">
        <v>257</v>
      </c>
      <c r="H126" s="136">
        <v>2</v>
      </c>
      <c r="I126" s="137"/>
      <c r="J126" s="138">
        <f t="shared" si="0"/>
        <v>0</v>
      </c>
      <c r="K126" s="134" t="s">
        <v>1</v>
      </c>
      <c r="L126" s="32"/>
      <c r="M126" s="139" t="s">
        <v>1</v>
      </c>
      <c r="N126" s="140" t="s">
        <v>42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278</v>
      </c>
      <c r="AT126" s="143" t="s">
        <v>136</v>
      </c>
      <c r="AU126" s="143" t="s">
        <v>87</v>
      </c>
      <c r="AY126" s="17" t="s">
        <v>133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7" t="s">
        <v>85</v>
      </c>
      <c r="BK126" s="144">
        <f t="shared" si="9"/>
        <v>0</v>
      </c>
      <c r="BL126" s="17" t="s">
        <v>278</v>
      </c>
      <c r="BM126" s="143" t="s">
        <v>1529</v>
      </c>
    </row>
    <row r="127" spans="2:65" s="1" customFormat="1" ht="16.5" customHeight="1">
      <c r="B127" s="32"/>
      <c r="C127" s="132" t="s">
        <v>132</v>
      </c>
      <c r="D127" s="132" t="s">
        <v>136</v>
      </c>
      <c r="E127" s="133" t="s">
        <v>1530</v>
      </c>
      <c r="F127" s="134" t="s">
        <v>1531</v>
      </c>
      <c r="G127" s="135" t="s">
        <v>257</v>
      </c>
      <c r="H127" s="136">
        <v>3</v>
      </c>
      <c r="I127" s="137"/>
      <c r="J127" s="138">
        <f t="shared" si="0"/>
        <v>0</v>
      </c>
      <c r="K127" s="134" t="s">
        <v>1</v>
      </c>
      <c r="L127" s="32"/>
      <c r="M127" s="139" t="s">
        <v>1</v>
      </c>
      <c r="N127" s="140" t="s">
        <v>42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278</v>
      </c>
      <c r="AT127" s="143" t="s">
        <v>136</v>
      </c>
      <c r="AU127" s="143" t="s">
        <v>87</v>
      </c>
      <c r="AY127" s="17" t="s">
        <v>133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7" t="s">
        <v>85</v>
      </c>
      <c r="BK127" s="144">
        <f t="shared" si="9"/>
        <v>0</v>
      </c>
      <c r="BL127" s="17" t="s">
        <v>278</v>
      </c>
      <c r="BM127" s="143" t="s">
        <v>1532</v>
      </c>
    </row>
    <row r="128" spans="2:65" s="1" customFormat="1" ht="16.5" customHeight="1">
      <c r="B128" s="32"/>
      <c r="C128" s="132" t="s">
        <v>162</v>
      </c>
      <c r="D128" s="132" t="s">
        <v>136</v>
      </c>
      <c r="E128" s="133" t="s">
        <v>1533</v>
      </c>
      <c r="F128" s="134" t="s">
        <v>1534</v>
      </c>
      <c r="G128" s="135" t="s">
        <v>257</v>
      </c>
      <c r="H128" s="136">
        <v>2</v>
      </c>
      <c r="I128" s="137"/>
      <c r="J128" s="138">
        <f t="shared" si="0"/>
        <v>0</v>
      </c>
      <c r="K128" s="134" t="s">
        <v>1</v>
      </c>
      <c r="L128" s="32"/>
      <c r="M128" s="139" t="s">
        <v>1</v>
      </c>
      <c r="N128" s="140" t="s">
        <v>42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278</v>
      </c>
      <c r="AT128" s="143" t="s">
        <v>136</v>
      </c>
      <c r="AU128" s="143" t="s">
        <v>87</v>
      </c>
      <c r="AY128" s="17" t="s">
        <v>133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7" t="s">
        <v>85</v>
      </c>
      <c r="BK128" s="144">
        <f t="shared" si="9"/>
        <v>0</v>
      </c>
      <c r="BL128" s="17" t="s">
        <v>278</v>
      </c>
      <c r="BM128" s="143" t="s">
        <v>1535</v>
      </c>
    </row>
    <row r="129" spans="2:65" s="1" customFormat="1" ht="16.5" customHeight="1">
      <c r="B129" s="32"/>
      <c r="C129" s="132" t="s">
        <v>168</v>
      </c>
      <c r="D129" s="132" t="s">
        <v>136</v>
      </c>
      <c r="E129" s="133" t="s">
        <v>1536</v>
      </c>
      <c r="F129" s="134" t="s">
        <v>1537</v>
      </c>
      <c r="G129" s="135" t="s">
        <v>257</v>
      </c>
      <c r="H129" s="136">
        <v>2</v>
      </c>
      <c r="I129" s="137"/>
      <c r="J129" s="138">
        <f t="shared" si="0"/>
        <v>0</v>
      </c>
      <c r="K129" s="134" t="s">
        <v>1</v>
      </c>
      <c r="L129" s="32"/>
      <c r="M129" s="139" t="s">
        <v>1</v>
      </c>
      <c r="N129" s="140" t="s">
        <v>42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278</v>
      </c>
      <c r="AT129" s="143" t="s">
        <v>136</v>
      </c>
      <c r="AU129" s="143" t="s">
        <v>87</v>
      </c>
      <c r="AY129" s="17" t="s">
        <v>133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7" t="s">
        <v>85</v>
      </c>
      <c r="BK129" s="144">
        <f t="shared" si="9"/>
        <v>0</v>
      </c>
      <c r="BL129" s="17" t="s">
        <v>278</v>
      </c>
      <c r="BM129" s="143" t="s">
        <v>1538</v>
      </c>
    </row>
    <row r="130" spans="2:65" s="1" customFormat="1" ht="16.5" customHeight="1">
      <c r="B130" s="32"/>
      <c r="C130" s="132" t="s">
        <v>172</v>
      </c>
      <c r="D130" s="132" t="s">
        <v>136</v>
      </c>
      <c r="E130" s="133" t="s">
        <v>1539</v>
      </c>
      <c r="F130" s="134" t="s">
        <v>1540</v>
      </c>
      <c r="G130" s="135" t="s">
        <v>257</v>
      </c>
      <c r="H130" s="136">
        <v>1</v>
      </c>
      <c r="I130" s="137"/>
      <c r="J130" s="138">
        <f t="shared" si="0"/>
        <v>0</v>
      </c>
      <c r="K130" s="134" t="s">
        <v>1</v>
      </c>
      <c r="L130" s="32"/>
      <c r="M130" s="139" t="s">
        <v>1</v>
      </c>
      <c r="N130" s="140" t="s">
        <v>42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278</v>
      </c>
      <c r="AT130" s="143" t="s">
        <v>136</v>
      </c>
      <c r="AU130" s="143" t="s">
        <v>87</v>
      </c>
      <c r="AY130" s="17" t="s">
        <v>133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7" t="s">
        <v>85</v>
      </c>
      <c r="BK130" s="144">
        <f t="shared" si="9"/>
        <v>0</v>
      </c>
      <c r="BL130" s="17" t="s">
        <v>278</v>
      </c>
      <c r="BM130" s="143" t="s">
        <v>1541</v>
      </c>
    </row>
    <row r="131" spans="2:65" s="1" customFormat="1" ht="16.5" customHeight="1">
      <c r="B131" s="32"/>
      <c r="C131" s="132" t="s">
        <v>187</v>
      </c>
      <c r="D131" s="132" t="s">
        <v>136</v>
      </c>
      <c r="E131" s="133" t="s">
        <v>1542</v>
      </c>
      <c r="F131" s="134" t="s">
        <v>1543</v>
      </c>
      <c r="G131" s="135" t="s">
        <v>257</v>
      </c>
      <c r="H131" s="136">
        <v>1</v>
      </c>
      <c r="I131" s="137"/>
      <c r="J131" s="138">
        <f t="shared" si="0"/>
        <v>0</v>
      </c>
      <c r="K131" s="134" t="s">
        <v>1</v>
      </c>
      <c r="L131" s="32"/>
      <c r="M131" s="139" t="s">
        <v>1</v>
      </c>
      <c r="N131" s="140" t="s">
        <v>42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278</v>
      </c>
      <c r="AT131" s="143" t="s">
        <v>136</v>
      </c>
      <c r="AU131" s="143" t="s">
        <v>87</v>
      </c>
      <c r="AY131" s="17" t="s">
        <v>133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7" t="s">
        <v>85</v>
      </c>
      <c r="BK131" s="144">
        <f t="shared" si="9"/>
        <v>0</v>
      </c>
      <c r="BL131" s="17" t="s">
        <v>278</v>
      </c>
      <c r="BM131" s="143" t="s">
        <v>1544</v>
      </c>
    </row>
    <row r="132" spans="2:65" s="1" customFormat="1" ht="16.5" customHeight="1">
      <c r="B132" s="32"/>
      <c r="C132" s="132" t="s">
        <v>250</v>
      </c>
      <c r="D132" s="132" t="s">
        <v>136</v>
      </c>
      <c r="E132" s="133" t="s">
        <v>1545</v>
      </c>
      <c r="F132" s="134" t="s">
        <v>1546</v>
      </c>
      <c r="G132" s="135" t="s">
        <v>257</v>
      </c>
      <c r="H132" s="136">
        <v>1</v>
      </c>
      <c r="I132" s="137"/>
      <c r="J132" s="138">
        <f t="shared" si="0"/>
        <v>0</v>
      </c>
      <c r="K132" s="134" t="s">
        <v>1</v>
      </c>
      <c r="L132" s="32"/>
      <c r="M132" s="139" t="s">
        <v>1</v>
      </c>
      <c r="N132" s="140" t="s">
        <v>42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278</v>
      </c>
      <c r="AT132" s="143" t="s">
        <v>136</v>
      </c>
      <c r="AU132" s="143" t="s">
        <v>87</v>
      </c>
      <c r="AY132" s="17" t="s">
        <v>133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7" t="s">
        <v>85</v>
      </c>
      <c r="BK132" s="144">
        <f t="shared" si="9"/>
        <v>0</v>
      </c>
      <c r="BL132" s="17" t="s">
        <v>278</v>
      </c>
      <c r="BM132" s="143" t="s">
        <v>1547</v>
      </c>
    </row>
    <row r="133" spans="2:65" s="1" customFormat="1" ht="16.5" customHeight="1">
      <c r="B133" s="32"/>
      <c r="C133" s="132" t="s">
        <v>254</v>
      </c>
      <c r="D133" s="132" t="s">
        <v>136</v>
      </c>
      <c r="E133" s="133" t="s">
        <v>1548</v>
      </c>
      <c r="F133" s="134" t="s">
        <v>1549</v>
      </c>
      <c r="G133" s="135" t="s">
        <v>257</v>
      </c>
      <c r="H133" s="136">
        <v>1</v>
      </c>
      <c r="I133" s="137"/>
      <c r="J133" s="138">
        <f t="shared" si="0"/>
        <v>0</v>
      </c>
      <c r="K133" s="134" t="s">
        <v>1</v>
      </c>
      <c r="L133" s="32"/>
      <c r="M133" s="139" t="s">
        <v>1</v>
      </c>
      <c r="N133" s="140" t="s">
        <v>42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278</v>
      </c>
      <c r="AT133" s="143" t="s">
        <v>136</v>
      </c>
      <c r="AU133" s="143" t="s">
        <v>87</v>
      </c>
      <c r="AY133" s="17" t="s">
        <v>133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7" t="s">
        <v>85</v>
      </c>
      <c r="BK133" s="144">
        <f t="shared" si="9"/>
        <v>0</v>
      </c>
      <c r="BL133" s="17" t="s">
        <v>278</v>
      </c>
      <c r="BM133" s="143" t="s">
        <v>1550</v>
      </c>
    </row>
    <row r="134" spans="2:65" s="1" customFormat="1" ht="16.5" customHeight="1">
      <c r="B134" s="32"/>
      <c r="C134" s="132" t="s">
        <v>8</v>
      </c>
      <c r="D134" s="132" t="s">
        <v>136</v>
      </c>
      <c r="E134" s="133" t="s">
        <v>1551</v>
      </c>
      <c r="F134" s="134" t="s">
        <v>1552</v>
      </c>
      <c r="G134" s="135" t="s">
        <v>257</v>
      </c>
      <c r="H134" s="136">
        <v>1</v>
      </c>
      <c r="I134" s="137"/>
      <c r="J134" s="138">
        <f t="shared" si="0"/>
        <v>0</v>
      </c>
      <c r="K134" s="134" t="s">
        <v>1</v>
      </c>
      <c r="L134" s="32"/>
      <c r="M134" s="139" t="s">
        <v>1</v>
      </c>
      <c r="N134" s="140" t="s">
        <v>42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278</v>
      </c>
      <c r="AT134" s="143" t="s">
        <v>136</v>
      </c>
      <c r="AU134" s="143" t="s">
        <v>87</v>
      </c>
      <c r="AY134" s="17" t="s">
        <v>133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7" t="s">
        <v>85</v>
      </c>
      <c r="BK134" s="144">
        <f t="shared" si="9"/>
        <v>0</v>
      </c>
      <c r="BL134" s="17" t="s">
        <v>278</v>
      </c>
      <c r="BM134" s="143" t="s">
        <v>1553</v>
      </c>
    </row>
    <row r="135" spans="2:65" s="1" customFormat="1" ht="16.5" customHeight="1">
      <c r="B135" s="32"/>
      <c r="C135" s="132" t="s">
        <v>266</v>
      </c>
      <c r="D135" s="132" t="s">
        <v>136</v>
      </c>
      <c r="E135" s="133" t="s">
        <v>1554</v>
      </c>
      <c r="F135" s="134" t="s">
        <v>1555</v>
      </c>
      <c r="G135" s="135" t="s">
        <v>257</v>
      </c>
      <c r="H135" s="136">
        <v>2</v>
      </c>
      <c r="I135" s="137"/>
      <c r="J135" s="138">
        <f t="shared" si="0"/>
        <v>0</v>
      </c>
      <c r="K135" s="134" t="s">
        <v>1</v>
      </c>
      <c r="L135" s="32"/>
      <c r="M135" s="139" t="s">
        <v>1</v>
      </c>
      <c r="N135" s="140" t="s">
        <v>42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278</v>
      </c>
      <c r="AT135" s="143" t="s">
        <v>136</v>
      </c>
      <c r="AU135" s="143" t="s">
        <v>87</v>
      </c>
      <c r="AY135" s="17" t="s">
        <v>133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7" t="s">
        <v>85</v>
      </c>
      <c r="BK135" s="144">
        <f t="shared" si="9"/>
        <v>0</v>
      </c>
      <c r="BL135" s="17" t="s">
        <v>278</v>
      </c>
      <c r="BM135" s="143" t="s">
        <v>1556</v>
      </c>
    </row>
    <row r="136" spans="2:65" s="1" customFormat="1" ht="16.5" customHeight="1">
      <c r="B136" s="32"/>
      <c r="C136" s="132" t="s">
        <v>270</v>
      </c>
      <c r="D136" s="132" t="s">
        <v>136</v>
      </c>
      <c r="E136" s="133" t="s">
        <v>1557</v>
      </c>
      <c r="F136" s="134" t="s">
        <v>1558</v>
      </c>
      <c r="G136" s="135" t="s">
        <v>257</v>
      </c>
      <c r="H136" s="136">
        <v>3</v>
      </c>
      <c r="I136" s="137"/>
      <c r="J136" s="138">
        <f t="shared" si="0"/>
        <v>0</v>
      </c>
      <c r="K136" s="134" t="s">
        <v>1</v>
      </c>
      <c r="L136" s="32"/>
      <c r="M136" s="139" t="s">
        <v>1</v>
      </c>
      <c r="N136" s="140" t="s">
        <v>42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278</v>
      </c>
      <c r="AT136" s="143" t="s">
        <v>136</v>
      </c>
      <c r="AU136" s="143" t="s">
        <v>87</v>
      </c>
      <c r="AY136" s="17" t="s">
        <v>133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7" t="s">
        <v>85</v>
      </c>
      <c r="BK136" s="144">
        <f t="shared" si="9"/>
        <v>0</v>
      </c>
      <c r="BL136" s="17" t="s">
        <v>278</v>
      </c>
      <c r="BM136" s="143" t="s">
        <v>1559</v>
      </c>
    </row>
    <row r="137" spans="2:65" s="1" customFormat="1" ht="16.5" customHeight="1">
      <c r="B137" s="32"/>
      <c r="C137" s="132" t="s">
        <v>274</v>
      </c>
      <c r="D137" s="132" t="s">
        <v>136</v>
      </c>
      <c r="E137" s="133" t="s">
        <v>1560</v>
      </c>
      <c r="F137" s="134" t="s">
        <v>1561</v>
      </c>
      <c r="G137" s="135" t="s">
        <v>257</v>
      </c>
      <c r="H137" s="136">
        <v>2</v>
      </c>
      <c r="I137" s="137"/>
      <c r="J137" s="138">
        <f t="shared" si="0"/>
        <v>0</v>
      </c>
      <c r="K137" s="134" t="s">
        <v>1</v>
      </c>
      <c r="L137" s="32"/>
      <c r="M137" s="139" t="s">
        <v>1</v>
      </c>
      <c r="N137" s="140" t="s">
        <v>42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278</v>
      </c>
      <c r="AT137" s="143" t="s">
        <v>136</v>
      </c>
      <c r="AU137" s="143" t="s">
        <v>87</v>
      </c>
      <c r="AY137" s="17" t="s">
        <v>133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7" t="s">
        <v>85</v>
      </c>
      <c r="BK137" s="144">
        <f t="shared" si="9"/>
        <v>0</v>
      </c>
      <c r="BL137" s="17" t="s">
        <v>278</v>
      </c>
      <c r="BM137" s="143" t="s">
        <v>1562</v>
      </c>
    </row>
    <row r="138" spans="2:65" s="1" customFormat="1" ht="16.5" customHeight="1">
      <c r="B138" s="32"/>
      <c r="C138" s="132" t="s">
        <v>278</v>
      </c>
      <c r="D138" s="132" t="s">
        <v>136</v>
      </c>
      <c r="E138" s="133" t="s">
        <v>1563</v>
      </c>
      <c r="F138" s="134" t="s">
        <v>1564</v>
      </c>
      <c r="G138" s="135" t="s">
        <v>257</v>
      </c>
      <c r="H138" s="136">
        <v>2</v>
      </c>
      <c r="I138" s="137"/>
      <c r="J138" s="138">
        <f t="shared" si="0"/>
        <v>0</v>
      </c>
      <c r="K138" s="134" t="s">
        <v>1</v>
      </c>
      <c r="L138" s="32"/>
      <c r="M138" s="139" t="s">
        <v>1</v>
      </c>
      <c r="N138" s="140" t="s">
        <v>42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278</v>
      </c>
      <c r="AT138" s="143" t="s">
        <v>136</v>
      </c>
      <c r="AU138" s="143" t="s">
        <v>87</v>
      </c>
      <c r="AY138" s="17" t="s">
        <v>133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7" t="s">
        <v>85</v>
      </c>
      <c r="BK138" s="144">
        <f t="shared" si="9"/>
        <v>0</v>
      </c>
      <c r="BL138" s="17" t="s">
        <v>278</v>
      </c>
      <c r="BM138" s="143" t="s">
        <v>1565</v>
      </c>
    </row>
    <row r="139" spans="2:65" s="1" customFormat="1" ht="16.5" customHeight="1">
      <c r="B139" s="32"/>
      <c r="C139" s="132" t="s">
        <v>282</v>
      </c>
      <c r="D139" s="132" t="s">
        <v>136</v>
      </c>
      <c r="E139" s="133" t="s">
        <v>1566</v>
      </c>
      <c r="F139" s="134" t="s">
        <v>1567</v>
      </c>
      <c r="G139" s="135" t="s">
        <v>257</v>
      </c>
      <c r="H139" s="136">
        <v>1</v>
      </c>
      <c r="I139" s="137"/>
      <c r="J139" s="138">
        <f t="shared" si="0"/>
        <v>0</v>
      </c>
      <c r="K139" s="134" t="s">
        <v>1</v>
      </c>
      <c r="L139" s="32"/>
      <c r="M139" s="139" t="s">
        <v>1</v>
      </c>
      <c r="N139" s="140" t="s">
        <v>42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278</v>
      </c>
      <c r="AT139" s="143" t="s">
        <v>136</v>
      </c>
      <c r="AU139" s="143" t="s">
        <v>87</v>
      </c>
      <c r="AY139" s="17" t="s">
        <v>133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7" t="s">
        <v>85</v>
      </c>
      <c r="BK139" s="144">
        <f t="shared" si="9"/>
        <v>0</v>
      </c>
      <c r="BL139" s="17" t="s">
        <v>278</v>
      </c>
      <c r="BM139" s="143" t="s">
        <v>1568</v>
      </c>
    </row>
    <row r="140" spans="2:65" s="1" customFormat="1" ht="16.5" customHeight="1">
      <c r="B140" s="32"/>
      <c r="C140" s="132" t="s">
        <v>286</v>
      </c>
      <c r="D140" s="132" t="s">
        <v>136</v>
      </c>
      <c r="E140" s="133" t="s">
        <v>1569</v>
      </c>
      <c r="F140" s="134" t="s">
        <v>1570</v>
      </c>
      <c r="G140" s="135" t="s">
        <v>257</v>
      </c>
      <c r="H140" s="136">
        <v>1</v>
      </c>
      <c r="I140" s="137"/>
      <c r="J140" s="138">
        <f t="shared" si="0"/>
        <v>0</v>
      </c>
      <c r="K140" s="134" t="s">
        <v>1</v>
      </c>
      <c r="L140" s="32"/>
      <c r="M140" s="139" t="s">
        <v>1</v>
      </c>
      <c r="N140" s="140" t="s">
        <v>42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278</v>
      </c>
      <c r="AT140" s="143" t="s">
        <v>136</v>
      </c>
      <c r="AU140" s="143" t="s">
        <v>87</v>
      </c>
      <c r="AY140" s="17" t="s">
        <v>133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7" t="s">
        <v>85</v>
      </c>
      <c r="BK140" s="144">
        <f t="shared" si="9"/>
        <v>0</v>
      </c>
      <c r="BL140" s="17" t="s">
        <v>278</v>
      </c>
      <c r="BM140" s="143" t="s">
        <v>1571</v>
      </c>
    </row>
    <row r="141" spans="2:65" s="1" customFormat="1" ht="16.5" customHeight="1">
      <c r="B141" s="32"/>
      <c r="C141" s="185" t="s">
        <v>290</v>
      </c>
      <c r="D141" s="185" t="s">
        <v>614</v>
      </c>
      <c r="E141" s="186" t="s">
        <v>1572</v>
      </c>
      <c r="F141" s="187" t="s">
        <v>1573</v>
      </c>
      <c r="G141" s="188" t="s">
        <v>257</v>
      </c>
      <c r="H141" s="189">
        <v>14</v>
      </c>
      <c r="I141" s="190"/>
      <c r="J141" s="191">
        <f t="shared" si="0"/>
        <v>0</v>
      </c>
      <c r="K141" s="187" t="s">
        <v>1</v>
      </c>
      <c r="L141" s="192"/>
      <c r="M141" s="193" t="s">
        <v>1</v>
      </c>
      <c r="N141" s="194" t="s">
        <v>42</v>
      </c>
      <c r="P141" s="141">
        <f t="shared" si="1"/>
        <v>0</v>
      </c>
      <c r="Q141" s="141">
        <v>5.0000000000000002E-5</v>
      </c>
      <c r="R141" s="141">
        <f t="shared" si="2"/>
        <v>6.9999999999999999E-4</v>
      </c>
      <c r="S141" s="141">
        <v>0</v>
      </c>
      <c r="T141" s="142">
        <f t="shared" si="3"/>
        <v>0</v>
      </c>
      <c r="AR141" s="143" t="s">
        <v>366</v>
      </c>
      <c r="AT141" s="143" t="s">
        <v>614</v>
      </c>
      <c r="AU141" s="143" t="s">
        <v>87</v>
      </c>
      <c r="AY141" s="17" t="s">
        <v>133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7" t="s">
        <v>85</v>
      </c>
      <c r="BK141" s="144">
        <f t="shared" si="9"/>
        <v>0</v>
      </c>
      <c r="BL141" s="17" t="s">
        <v>278</v>
      </c>
      <c r="BM141" s="143" t="s">
        <v>1574</v>
      </c>
    </row>
    <row r="142" spans="2:65" s="1" customFormat="1" ht="16.5" customHeight="1">
      <c r="B142" s="32"/>
      <c r="C142" s="185" t="s">
        <v>294</v>
      </c>
      <c r="D142" s="185" t="s">
        <v>614</v>
      </c>
      <c r="E142" s="186" t="s">
        <v>1575</v>
      </c>
      <c r="F142" s="187" t="s">
        <v>1576</v>
      </c>
      <c r="G142" s="188" t="s">
        <v>257</v>
      </c>
      <c r="H142" s="189">
        <v>14</v>
      </c>
      <c r="I142" s="190"/>
      <c r="J142" s="191">
        <f t="shared" si="0"/>
        <v>0</v>
      </c>
      <c r="K142" s="187" t="s">
        <v>1</v>
      </c>
      <c r="L142" s="192"/>
      <c r="M142" s="193" t="s">
        <v>1</v>
      </c>
      <c r="N142" s="194" t="s">
        <v>42</v>
      </c>
      <c r="P142" s="141">
        <f t="shared" si="1"/>
        <v>0</v>
      </c>
      <c r="Q142" s="141">
        <v>5.0000000000000002E-5</v>
      </c>
      <c r="R142" s="141">
        <f t="shared" si="2"/>
        <v>6.9999999999999999E-4</v>
      </c>
      <c r="S142" s="141">
        <v>0</v>
      </c>
      <c r="T142" s="142">
        <f t="shared" si="3"/>
        <v>0</v>
      </c>
      <c r="AR142" s="143" t="s">
        <v>366</v>
      </c>
      <c r="AT142" s="143" t="s">
        <v>614</v>
      </c>
      <c r="AU142" s="143" t="s">
        <v>87</v>
      </c>
      <c r="AY142" s="17" t="s">
        <v>133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7" t="s">
        <v>85</v>
      </c>
      <c r="BK142" s="144">
        <f t="shared" si="9"/>
        <v>0</v>
      </c>
      <c r="BL142" s="17" t="s">
        <v>278</v>
      </c>
      <c r="BM142" s="143" t="s">
        <v>1577</v>
      </c>
    </row>
    <row r="143" spans="2:65" s="11" customFormat="1" ht="22.9" customHeight="1">
      <c r="B143" s="120"/>
      <c r="D143" s="121" t="s">
        <v>76</v>
      </c>
      <c r="E143" s="130" t="s">
        <v>1578</v>
      </c>
      <c r="F143" s="130" t="s">
        <v>1579</v>
      </c>
      <c r="I143" s="123"/>
      <c r="J143" s="131">
        <f>BK143</f>
        <v>0</v>
      </c>
      <c r="L143" s="120"/>
      <c r="M143" s="125"/>
      <c r="P143" s="126">
        <f>SUM(P144:P147)</f>
        <v>0</v>
      </c>
      <c r="R143" s="126">
        <f>SUM(R144:R147)</f>
        <v>0</v>
      </c>
      <c r="T143" s="127">
        <f>SUM(T144:T147)</f>
        <v>0</v>
      </c>
      <c r="AR143" s="121" t="s">
        <v>87</v>
      </c>
      <c r="AT143" s="128" t="s">
        <v>76</v>
      </c>
      <c r="AU143" s="128" t="s">
        <v>85</v>
      </c>
      <c r="AY143" s="121" t="s">
        <v>133</v>
      </c>
      <c r="BK143" s="129">
        <f>SUM(BK144:BK147)</f>
        <v>0</v>
      </c>
    </row>
    <row r="144" spans="2:65" s="1" customFormat="1" ht="16.5" customHeight="1">
      <c r="B144" s="32"/>
      <c r="C144" s="132" t="s">
        <v>7</v>
      </c>
      <c r="D144" s="132" t="s">
        <v>136</v>
      </c>
      <c r="E144" s="133" t="s">
        <v>1580</v>
      </c>
      <c r="F144" s="134" t="s">
        <v>1581</v>
      </c>
      <c r="G144" s="135" t="s">
        <v>139</v>
      </c>
      <c r="H144" s="136">
        <v>1</v>
      </c>
      <c r="I144" s="137"/>
      <c r="J144" s="138">
        <f>ROUND(I144*H144,2)</f>
        <v>0</v>
      </c>
      <c r="K144" s="134" t="s">
        <v>1</v>
      </c>
      <c r="L144" s="32"/>
      <c r="M144" s="139" t="s">
        <v>1</v>
      </c>
      <c r="N144" s="140" t="s">
        <v>42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278</v>
      </c>
      <c r="AT144" s="143" t="s">
        <v>136</v>
      </c>
      <c r="AU144" s="143" t="s">
        <v>87</v>
      </c>
      <c r="AY144" s="17" t="s">
        <v>133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85</v>
      </c>
      <c r="BK144" s="144">
        <f>ROUND(I144*H144,2)</f>
        <v>0</v>
      </c>
      <c r="BL144" s="17" t="s">
        <v>278</v>
      </c>
      <c r="BM144" s="143" t="s">
        <v>1582</v>
      </c>
    </row>
    <row r="145" spans="2:65" s="1" customFormat="1" ht="16.5" customHeight="1">
      <c r="B145" s="32"/>
      <c r="C145" s="132" t="s">
        <v>303</v>
      </c>
      <c r="D145" s="132" t="s">
        <v>136</v>
      </c>
      <c r="E145" s="133" t="s">
        <v>1583</v>
      </c>
      <c r="F145" s="134" t="s">
        <v>1584</v>
      </c>
      <c r="G145" s="135" t="s">
        <v>139</v>
      </c>
      <c r="H145" s="136">
        <v>1</v>
      </c>
      <c r="I145" s="137"/>
      <c r="J145" s="138">
        <f>ROUND(I145*H145,2)</f>
        <v>0</v>
      </c>
      <c r="K145" s="134" t="s">
        <v>1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278</v>
      </c>
      <c r="AT145" s="143" t="s">
        <v>136</v>
      </c>
      <c r="AU145" s="143" t="s">
        <v>87</v>
      </c>
      <c r="AY145" s="17" t="s">
        <v>133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278</v>
      </c>
      <c r="BM145" s="143" t="s">
        <v>1585</v>
      </c>
    </row>
    <row r="146" spans="2:65" s="1" customFormat="1" ht="16.5" customHeight="1">
      <c r="B146" s="32"/>
      <c r="C146" s="132" t="s">
        <v>308</v>
      </c>
      <c r="D146" s="132" t="s">
        <v>136</v>
      </c>
      <c r="E146" s="133" t="s">
        <v>1586</v>
      </c>
      <c r="F146" s="134" t="s">
        <v>1587</v>
      </c>
      <c r="G146" s="135" t="s">
        <v>139</v>
      </c>
      <c r="H146" s="136">
        <v>1</v>
      </c>
      <c r="I146" s="137"/>
      <c r="J146" s="138">
        <f>ROUND(I146*H146,2)</f>
        <v>0</v>
      </c>
      <c r="K146" s="134" t="s">
        <v>1</v>
      </c>
      <c r="L146" s="32"/>
      <c r="M146" s="139" t="s">
        <v>1</v>
      </c>
      <c r="N146" s="140" t="s">
        <v>42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278</v>
      </c>
      <c r="AT146" s="143" t="s">
        <v>136</v>
      </c>
      <c r="AU146" s="143" t="s">
        <v>87</v>
      </c>
      <c r="AY146" s="17" t="s">
        <v>133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85</v>
      </c>
      <c r="BK146" s="144">
        <f>ROUND(I146*H146,2)</f>
        <v>0</v>
      </c>
      <c r="BL146" s="17" t="s">
        <v>278</v>
      </c>
      <c r="BM146" s="143" t="s">
        <v>1588</v>
      </c>
    </row>
    <row r="147" spans="2:65" s="1" customFormat="1" ht="16.5" customHeight="1">
      <c r="B147" s="32"/>
      <c r="C147" s="132" t="s">
        <v>312</v>
      </c>
      <c r="D147" s="132" t="s">
        <v>136</v>
      </c>
      <c r="E147" s="133" t="s">
        <v>1589</v>
      </c>
      <c r="F147" s="134" t="s">
        <v>1590</v>
      </c>
      <c r="G147" s="135" t="s">
        <v>139</v>
      </c>
      <c r="H147" s="136">
        <v>1</v>
      </c>
      <c r="I147" s="137"/>
      <c r="J147" s="138">
        <f>ROUND(I147*H147,2)</f>
        <v>0</v>
      </c>
      <c r="K147" s="134" t="s">
        <v>1</v>
      </c>
      <c r="L147" s="32"/>
      <c r="M147" s="139" t="s">
        <v>1</v>
      </c>
      <c r="N147" s="140" t="s">
        <v>42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278</v>
      </c>
      <c r="AT147" s="143" t="s">
        <v>136</v>
      </c>
      <c r="AU147" s="143" t="s">
        <v>87</v>
      </c>
      <c r="AY147" s="17" t="s">
        <v>133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7" t="s">
        <v>85</v>
      </c>
      <c r="BK147" s="144">
        <f>ROUND(I147*H147,2)</f>
        <v>0</v>
      </c>
      <c r="BL147" s="17" t="s">
        <v>278</v>
      </c>
      <c r="BM147" s="143" t="s">
        <v>1591</v>
      </c>
    </row>
    <row r="148" spans="2:65" s="11" customFormat="1" ht="22.9" customHeight="1">
      <c r="B148" s="120"/>
      <c r="D148" s="121" t="s">
        <v>76</v>
      </c>
      <c r="E148" s="130" t="s">
        <v>920</v>
      </c>
      <c r="F148" s="130" t="s">
        <v>921</v>
      </c>
      <c r="I148" s="123"/>
      <c r="J148" s="131">
        <f>BK148</f>
        <v>0</v>
      </c>
      <c r="L148" s="120"/>
      <c r="M148" s="125"/>
      <c r="P148" s="126">
        <f>SUM(P149:P168)</f>
        <v>0</v>
      </c>
      <c r="R148" s="126">
        <f>SUM(R149:R168)</f>
        <v>0</v>
      </c>
      <c r="T148" s="127">
        <f>SUM(T149:T168)</f>
        <v>4.8600000000000015E-3</v>
      </c>
      <c r="AR148" s="121" t="s">
        <v>87</v>
      </c>
      <c r="AT148" s="128" t="s">
        <v>76</v>
      </c>
      <c r="AU148" s="128" t="s">
        <v>85</v>
      </c>
      <c r="AY148" s="121" t="s">
        <v>133</v>
      </c>
      <c r="BK148" s="129">
        <f>SUM(BK149:BK168)</f>
        <v>0</v>
      </c>
    </row>
    <row r="149" spans="2:65" s="1" customFormat="1" ht="16.5" customHeight="1">
      <c r="B149" s="32"/>
      <c r="C149" s="132" t="s">
        <v>316</v>
      </c>
      <c r="D149" s="132" t="s">
        <v>136</v>
      </c>
      <c r="E149" s="133" t="s">
        <v>923</v>
      </c>
      <c r="F149" s="134" t="s">
        <v>1592</v>
      </c>
      <c r="G149" s="135" t="s">
        <v>257</v>
      </c>
      <c r="H149" s="136">
        <v>1</v>
      </c>
      <c r="I149" s="137"/>
      <c r="J149" s="138">
        <f t="shared" ref="J149:J168" si="10">ROUND(I149*H149,2)</f>
        <v>0</v>
      </c>
      <c r="K149" s="134" t="s">
        <v>1</v>
      </c>
      <c r="L149" s="32"/>
      <c r="M149" s="139" t="s">
        <v>1</v>
      </c>
      <c r="N149" s="140" t="s">
        <v>42</v>
      </c>
      <c r="P149" s="141">
        <f t="shared" ref="P149:P168" si="11">O149*H149</f>
        <v>0</v>
      </c>
      <c r="Q149" s="141">
        <v>0</v>
      </c>
      <c r="R149" s="141">
        <f t="shared" ref="R149:R168" si="12">Q149*H149</f>
        <v>0</v>
      </c>
      <c r="S149" s="141">
        <v>3.0000000000000001E-5</v>
      </c>
      <c r="T149" s="142">
        <f t="shared" ref="T149:T168" si="13">S149*H149</f>
        <v>3.0000000000000001E-5</v>
      </c>
      <c r="AR149" s="143" t="s">
        <v>278</v>
      </c>
      <c r="AT149" s="143" t="s">
        <v>136</v>
      </c>
      <c r="AU149" s="143" t="s">
        <v>87</v>
      </c>
      <c r="AY149" s="17" t="s">
        <v>133</v>
      </c>
      <c r="BE149" s="144">
        <f t="shared" ref="BE149:BE168" si="14">IF(N149="základní",J149,0)</f>
        <v>0</v>
      </c>
      <c r="BF149" s="144">
        <f t="shared" ref="BF149:BF168" si="15">IF(N149="snížená",J149,0)</f>
        <v>0</v>
      </c>
      <c r="BG149" s="144">
        <f t="shared" ref="BG149:BG168" si="16">IF(N149="zákl. přenesená",J149,0)</f>
        <v>0</v>
      </c>
      <c r="BH149" s="144">
        <f t="shared" ref="BH149:BH168" si="17">IF(N149="sníž. přenesená",J149,0)</f>
        <v>0</v>
      </c>
      <c r="BI149" s="144">
        <f t="shared" ref="BI149:BI168" si="18">IF(N149="nulová",J149,0)</f>
        <v>0</v>
      </c>
      <c r="BJ149" s="17" t="s">
        <v>85</v>
      </c>
      <c r="BK149" s="144">
        <f t="shared" ref="BK149:BK168" si="19">ROUND(I149*H149,2)</f>
        <v>0</v>
      </c>
      <c r="BL149" s="17" t="s">
        <v>278</v>
      </c>
      <c r="BM149" s="143" t="s">
        <v>1593</v>
      </c>
    </row>
    <row r="150" spans="2:65" s="1" customFormat="1" ht="16.5" customHeight="1">
      <c r="B150" s="32"/>
      <c r="C150" s="132" t="s">
        <v>324</v>
      </c>
      <c r="D150" s="132" t="s">
        <v>136</v>
      </c>
      <c r="E150" s="133" t="s">
        <v>1594</v>
      </c>
      <c r="F150" s="134" t="s">
        <v>1595</v>
      </c>
      <c r="G150" s="135" t="s">
        <v>257</v>
      </c>
      <c r="H150" s="136">
        <v>1</v>
      </c>
      <c r="I150" s="137"/>
      <c r="J150" s="138">
        <f t="shared" si="10"/>
        <v>0</v>
      </c>
      <c r="K150" s="134" t="s">
        <v>1</v>
      </c>
      <c r="L150" s="32"/>
      <c r="M150" s="139" t="s">
        <v>1</v>
      </c>
      <c r="N150" s="140" t="s">
        <v>42</v>
      </c>
      <c r="P150" s="141">
        <f t="shared" si="11"/>
        <v>0</v>
      </c>
      <c r="Q150" s="141">
        <v>0</v>
      </c>
      <c r="R150" s="141">
        <f t="shared" si="12"/>
        <v>0</v>
      </c>
      <c r="S150" s="141">
        <v>3.0000000000000001E-5</v>
      </c>
      <c r="T150" s="142">
        <f t="shared" si="13"/>
        <v>3.0000000000000001E-5</v>
      </c>
      <c r="AR150" s="143" t="s">
        <v>278</v>
      </c>
      <c r="AT150" s="143" t="s">
        <v>136</v>
      </c>
      <c r="AU150" s="143" t="s">
        <v>87</v>
      </c>
      <c r="AY150" s="17" t="s">
        <v>133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7" t="s">
        <v>85</v>
      </c>
      <c r="BK150" s="144">
        <f t="shared" si="19"/>
        <v>0</v>
      </c>
      <c r="BL150" s="17" t="s">
        <v>278</v>
      </c>
      <c r="BM150" s="143" t="s">
        <v>1596</v>
      </c>
    </row>
    <row r="151" spans="2:65" s="1" customFormat="1" ht="16.5" customHeight="1">
      <c r="B151" s="32"/>
      <c r="C151" s="132" t="s">
        <v>332</v>
      </c>
      <c r="D151" s="132" t="s">
        <v>136</v>
      </c>
      <c r="E151" s="133" t="s">
        <v>1597</v>
      </c>
      <c r="F151" s="134" t="s">
        <v>1598</v>
      </c>
      <c r="G151" s="135" t="s">
        <v>257</v>
      </c>
      <c r="H151" s="136">
        <v>1</v>
      </c>
      <c r="I151" s="137"/>
      <c r="J151" s="138">
        <f t="shared" si="10"/>
        <v>0</v>
      </c>
      <c r="K151" s="134" t="s">
        <v>1</v>
      </c>
      <c r="L151" s="32"/>
      <c r="M151" s="139" t="s">
        <v>1</v>
      </c>
      <c r="N151" s="140" t="s">
        <v>42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3.0000000000000001E-5</v>
      </c>
      <c r="T151" s="142">
        <f t="shared" si="13"/>
        <v>3.0000000000000001E-5</v>
      </c>
      <c r="AR151" s="143" t="s">
        <v>278</v>
      </c>
      <c r="AT151" s="143" t="s">
        <v>136</v>
      </c>
      <c r="AU151" s="143" t="s">
        <v>87</v>
      </c>
      <c r="AY151" s="17" t="s">
        <v>133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7" t="s">
        <v>85</v>
      </c>
      <c r="BK151" s="144">
        <f t="shared" si="19"/>
        <v>0</v>
      </c>
      <c r="BL151" s="17" t="s">
        <v>278</v>
      </c>
      <c r="BM151" s="143" t="s">
        <v>1599</v>
      </c>
    </row>
    <row r="152" spans="2:65" s="1" customFormat="1" ht="16.5" customHeight="1">
      <c r="B152" s="32"/>
      <c r="C152" s="132" t="s">
        <v>339</v>
      </c>
      <c r="D152" s="132" t="s">
        <v>136</v>
      </c>
      <c r="E152" s="133" t="s">
        <v>1600</v>
      </c>
      <c r="F152" s="134" t="s">
        <v>1601</v>
      </c>
      <c r="G152" s="135" t="s">
        <v>257</v>
      </c>
      <c r="H152" s="136">
        <v>2</v>
      </c>
      <c r="I152" s="137"/>
      <c r="J152" s="138">
        <f t="shared" si="10"/>
        <v>0</v>
      </c>
      <c r="K152" s="134" t="s">
        <v>1</v>
      </c>
      <c r="L152" s="32"/>
      <c r="M152" s="139" t="s">
        <v>1</v>
      </c>
      <c r="N152" s="140" t="s">
        <v>42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3.0000000000000001E-5</v>
      </c>
      <c r="T152" s="142">
        <f t="shared" si="13"/>
        <v>6.0000000000000002E-5</v>
      </c>
      <c r="AR152" s="143" t="s">
        <v>278</v>
      </c>
      <c r="AT152" s="143" t="s">
        <v>136</v>
      </c>
      <c r="AU152" s="143" t="s">
        <v>87</v>
      </c>
      <c r="AY152" s="17" t="s">
        <v>133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7" t="s">
        <v>85</v>
      </c>
      <c r="BK152" s="144">
        <f t="shared" si="19"/>
        <v>0</v>
      </c>
      <c r="BL152" s="17" t="s">
        <v>278</v>
      </c>
      <c r="BM152" s="143" t="s">
        <v>1602</v>
      </c>
    </row>
    <row r="153" spans="2:65" s="1" customFormat="1" ht="16.5" customHeight="1">
      <c r="B153" s="32"/>
      <c r="C153" s="132" t="s">
        <v>346</v>
      </c>
      <c r="D153" s="132" t="s">
        <v>136</v>
      </c>
      <c r="E153" s="133" t="s">
        <v>1603</v>
      </c>
      <c r="F153" s="134" t="s">
        <v>1604</v>
      </c>
      <c r="G153" s="135" t="s">
        <v>257</v>
      </c>
      <c r="H153" s="136">
        <v>3</v>
      </c>
      <c r="I153" s="137"/>
      <c r="J153" s="138">
        <f t="shared" si="10"/>
        <v>0</v>
      </c>
      <c r="K153" s="134" t="s">
        <v>1</v>
      </c>
      <c r="L153" s="32"/>
      <c r="M153" s="139" t="s">
        <v>1</v>
      </c>
      <c r="N153" s="140" t="s">
        <v>42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3.0000000000000001E-5</v>
      </c>
      <c r="T153" s="142">
        <f t="shared" si="13"/>
        <v>9.0000000000000006E-5</v>
      </c>
      <c r="AR153" s="143" t="s">
        <v>278</v>
      </c>
      <c r="AT153" s="143" t="s">
        <v>136</v>
      </c>
      <c r="AU153" s="143" t="s">
        <v>87</v>
      </c>
      <c r="AY153" s="17" t="s">
        <v>133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7" t="s">
        <v>85</v>
      </c>
      <c r="BK153" s="144">
        <f t="shared" si="19"/>
        <v>0</v>
      </c>
      <c r="BL153" s="17" t="s">
        <v>278</v>
      </c>
      <c r="BM153" s="143" t="s">
        <v>1605</v>
      </c>
    </row>
    <row r="154" spans="2:65" s="1" customFormat="1" ht="16.5" customHeight="1">
      <c r="B154" s="32"/>
      <c r="C154" s="132" t="s">
        <v>352</v>
      </c>
      <c r="D154" s="132" t="s">
        <v>136</v>
      </c>
      <c r="E154" s="133" t="s">
        <v>1606</v>
      </c>
      <c r="F154" s="134" t="s">
        <v>1607</v>
      </c>
      <c r="G154" s="135" t="s">
        <v>257</v>
      </c>
      <c r="H154" s="136">
        <v>2</v>
      </c>
      <c r="I154" s="137"/>
      <c r="J154" s="138">
        <f t="shared" si="10"/>
        <v>0</v>
      </c>
      <c r="K154" s="134" t="s">
        <v>1</v>
      </c>
      <c r="L154" s="32"/>
      <c r="M154" s="139" t="s">
        <v>1</v>
      </c>
      <c r="N154" s="140" t="s">
        <v>42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3.0000000000000001E-5</v>
      </c>
      <c r="T154" s="142">
        <f t="shared" si="13"/>
        <v>6.0000000000000002E-5</v>
      </c>
      <c r="AR154" s="143" t="s">
        <v>278</v>
      </c>
      <c r="AT154" s="143" t="s">
        <v>136</v>
      </c>
      <c r="AU154" s="143" t="s">
        <v>87</v>
      </c>
      <c r="AY154" s="17" t="s">
        <v>133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7" t="s">
        <v>85</v>
      </c>
      <c r="BK154" s="144">
        <f t="shared" si="19"/>
        <v>0</v>
      </c>
      <c r="BL154" s="17" t="s">
        <v>278</v>
      </c>
      <c r="BM154" s="143" t="s">
        <v>1608</v>
      </c>
    </row>
    <row r="155" spans="2:65" s="1" customFormat="1" ht="16.5" customHeight="1">
      <c r="B155" s="32"/>
      <c r="C155" s="132" t="s">
        <v>357</v>
      </c>
      <c r="D155" s="132" t="s">
        <v>136</v>
      </c>
      <c r="E155" s="133" t="s">
        <v>1609</v>
      </c>
      <c r="F155" s="134" t="s">
        <v>1610</v>
      </c>
      <c r="G155" s="135" t="s">
        <v>257</v>
      </c>
      <c r="H155" s="136">
        <v>2</v>
      </c>
      <c r="I155" s="137"/>
      <c r="J155" s="138">
        <f t="shared" si="10"/>
        <v>0</v>
      </c>
      <c r="K155" s="134" t="s">
        <v>1</v>
      </c>
      <c r="L155" s="32"/>
      <c r="M155" s="139" t="s">
        <v>1</v>
      </c>
      <c r="N155" s="140" t="s">
        <v>42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3.0000000000000001E-5</v>
      </c>
      <c r="T155" s="142">
        <f t="shared" si="13"/>
        <v>6.0000000000000002E-5</v>
      </c>
      <c r="AR155" s="143" t="s">
        <v>278</v>
      </c>
      <c r="AT155" s="143" t="s">
        <v>136</v>
      </c>
      <c r="AU155" s="143" t="s">
        <v>87</v>
      </c>
      <c r="AY155" s="17" t="s">
        <v>133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7" t="s">
        <v>85</v>
      </c>
      <c r="BK155" s="144">
        <f t="shared" si="19"/>
        <v>0</v>
      </c>
      <c r="BL155" s="17" t="s">
        <v>278</v>
      </c>
      <c r="BM155" s="143" t="s">
        <v>1611</v>
      </c>
    </row>
    <row r="156" spans="2:65" s="1" customFormat="1" ht="16.5" customHeight="1">
      <c r="B156" s="32"/>
      <c r="C156" s="132" t="s">
        <v>366</v>
      </c>
      <c r="D156" s="132" t="s">
        <v>136</v>
      </c>
      <c r="E156" s="133" t="s">
        <v>1612</v>
      </c>
      <c r="F156" s="134" t="s">
        <v>1613</v>
      </c>
      <c r="G156" s="135" t="s">
        <v>257</v>
      </c>
      <c r="H156" s="136">
        <v>1</v>
      </c>
      <c r="I156" s="137"/>
      <c r="J156" s="138">
        <f t="shared" si="10"/>
        <v>0</v>
      </c>
      <c r="K156" s="134" t="s">
        <v>1</v>
      </c>
      <c r="L156" s="32"/>
      <c r="M156" s="139" t="s">
        <v>1</v>
      </c>
      <c r="N156" s="140" t="s">
        <v>42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3.0000000000000001E-5</v>
      </c>
      <c r="T156" s="142">
        <f t="shared" si="13"/>
        <v>3.0000000000000001E-5</v>
      </c>
      <c r="AR156" s="143" t="s">
        <v>278</v>
      </c>
      <c r="AT156" s="143" t="s">
        <v>136</v>
      </c>
      <c r="AU156" s="143" t="s">
        <v>87</v>
      </c>
      <c r="AY156" s="17" t="s">
        <v>133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7" t="s">
        <v>85</v>
      </c>
      <c r="BK156" s="144">
        <f t="shared" si="19"/>
        <v>0</v>
      </c>
      <c r="BL156" s="17" t="s">
        <v>278</v>
      </c>
      <c r="BM156" s="143" t="s">
        <v>1614</v>
      </c>
    </row>
    <row r="157" spans="2:65" s="1" customFormat="1" ht="16.5" customHeight="1">
      <c r="B157" s="32"/>
      <c r="C157" s="132" t="s">
        <v>374</v>
      </c>
      <c r="D157" s="132" t="s">
        <v>136</v>
      </c>
      <c r="E157" s="133" t="s">
        <v>1615</v>
      </c>
      <c r="F157" s="134" t="s">
        <v>1616</v>
      </c>
      <c r="G157" s="135" t="s">
        <v>257</v>
      </c>
      <c r="H157" s="136">
        <v>1</v>
      </c>
      <c r="I157" s="137"/>
      <c r="J157" s="138">
        <f t="shared" si="10"/>
        <v>0</v>
      </c>
      <c r="K157" s="134" t="s">
        <v>1</v>
      </c>
      <c r="L157" s="32"/>
      <c r="M157" s="139" t="s">
        <v>1</v>
      </c>
      <c r="N157" s="140" t="s">
        <v>42</v>
      </c>
      <c r="P157" s="141">
        <f t="shared" si="11"/>
        <v>0</v>
      </c>
      <c r="Q157" s="141">
        <v>0</v>
      </c>
      <c r="R157" s="141">
        <f t="shared" si="12"/>
        <v>0</v>
      </c>
      <c r="S157" s="141">
        <v>3.0000000000000001E-5</v>
      </c>
      <c r="T157" s="142">
        <f t="shared" si="13"/>
        <v>3.0000000000000001E-5</v>
      </c>
      <c r="AR157" s="143" t="s">
        <v>278</v>
      </c>
      <c r="AT157" s="143" t="s">
        <v>136</v>
      </c>
      <c r="AU157" s="143" t="s">
        <v>87</v>
      </c>
      <c r="AY157" s="17" t="s">
        <v>133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7" t="s">
        <v>85</v>
      </c>
      <c r="BK157" s="144">
        <f t="shared" si="19"/>
        <v>0</v>
      </c>
      <c r="BL157" s="17" t="s">
        <v>278</v>
      </c>
      <c r="BM157" s="143" t="s">
        <v>1617</v>
      </c>
    </row>
    <row r="158" spans="2:65" s="1" customFormat="1" ht="16.5" customHeight="1">
      <c r="B158" s="32"/>
      <c r="C158" s="132" t="s">
        <v>434</v>
      </c>
      <c r="D158" s="132" t="s">
        <v>136</v>
      </c>
      <c r="E158" s="133" t="s">
        <v>1618</v>
      </c>
      <c r="F158" s="134" t="s">
        <v>1619</v>
      </c>
      <c r="G158" s="135" t="s">
        <v>211</v>
      </c>
      <c r="H158" s="136">
        <v>67</v>
      </c>
      <c r="I158" s="137"/>
      <c r="J158" s="138">
        <f t="shared" si="10"/>
        <v>0</v>
      </c>
      <c r="K158" s="134" t="s">
        <v>1</v>
      </c>
      <c r="L158" s="32"/>
      <c r="M158" s="139" t="s">
        <v>1</v>
      </c>
      <c r="N158" s="140" t="s">
        <v>42</v>
      </c>
      <c r="P158" s="141">
        <f t="shared" si="11"/>
        <v>0</v>
      </c>
      <c r="Q158" s="141">
        <v>0</v>
      </c>
      <c r="R158" s="141">
        <f t="shared" si="12"/>
        <v>0</v>
      </c>
      <c r="S158" s="141">
        <v>3.0000000000000001E-5</v>
      </c>
      <c r="T158" s="142">
        <f t="shared" si="13"/>
        <v>2.0100000000000001E-3</v>
      </c>
      <c r="AR158" s="143" t="s">
        <v>278</v>
      </c>
      <c r="AT158" s="143" t="s">
        <v>136</v>
      </c>
      <c r="AU158" s="143" t="s">
        <v>87</v>
      </c>
      <c r="AY158" s="17" t="s">
        <v>133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7" t="s">
        <v>85</v>
      </c>
      <c r="BK158" s="144">
        <f t="shared" si="19"/>
        <v>0</v>
      </c>
      <c r="BL158" s="17" t="s">
        <v>278</v>
      </c>
      <c r="BM158" s="143" t="s">
        <v>1620</v>
      </c>
    </row>
    <row r="159" spans="2:65" s="1" customFormat="1" ht="16.5" customHeight="1">
      <c r="B159" s="32"/>
      <c r="C159" s="132" t="s">
        <v>627</v>
      </c>
      <c r="D159" s="132" t="s">
        <v>136</v>
      </c>
      <c r="E159" s="133" t="s">
        <v>1621</v>
      </c>
      <c r="F159" s="134" t="s">
        <v>1622</v>
      </c>
      <c r="G159" s="135" t="s">
        <v>257</v>
      </c>
      <c r="H159" s="136">
        <v>1</v>
      </c>
      <c r="I159" s="137"/>
      <c r="J159" s="138">
        <f t="shared" si="10"/>
        <v>0</v>
      </c>
      <c r="K159" s="134" t="s">
        <v>1</v>
      </c>
      <c r="L159" s="32"/>
      <c r="M159" s="139" t="s">
        <v>1</v>
      </c>
      <c r="N159" s="140" t="s">
        <v>42</v>
      </c>
      <c r="P159" s="141">
        <f t="shared" si="11"/>
        <v>0</v>
      </c>
      <c r="Q159" s="141">
        <v>0</v>
      </c>
      <c r="R159" s="141">
        <f t="shared" si="12"/>
        <v>0</v>
      </c>
      <c r="S159" s="141">
        <v>3.0000000000000001E-5</v>
      </c>
      <c r="T159" s="142">
        <f t="shared" si="13"/>
        <v>3.0000000000000001E-5</v>
      </c>
      <c r="AR159" s="143" t="s">
        <v>278</v>
      </c>
      <c r="AT159" s="143" t="s">
        <v>136</v>
      </c>
      <c r="AU159" s="143" t="s">
        <v>87</v>
      </c>
      <c r="AY159" s="17" t="s">
        <v>133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7" t="s">
        <v>85</v>
      </c>
      <c r="BK159" s="144">
        <f t="shared" si="19"/>
        <v>0</v>
      </c>
      <c r="BL159" s="17" t="s">
        <v>278</v>
      </c>
      <c r="BM159" s="143" t="s">
        <v>1623</v>
      </c>
    </row>
    <row r="160" spans="2:65" s="1" customFormat="1" ht="16.5" customHeight="1">
      <c r="B160" s="32"/>
      <c r="C160" s="132" t="s">
        <v>632</v>
      </c>
      <c r="D160" s="132" t="s">
        <v>136</v>
      </c>
      <c r="E160" s="133" t="s">
        <v>1624</v>
      </c>
      <c r="F160" s="134" t="s">
        <v>1625</v>
      </c>
      <c r="G160" s="135" t="s">
        <v>257</v>
      </c>
      <c r="H160" s="136">
        <v>1</v>
      </c>
      <c r="I160" s="137"/>
      <c r="J160" s="138">
        <f t="shared" si="10"/>
        <v>0</v>
      </c>
      <c r="K160" s="134" t="s">
        <v>1</v>
      </c>
      <c r="L160" s="32"/>
      <c r="M160" s="139" t="s">
        <v>1</v>
      </c>
      <c r="N160" s="140" t="s">
        <v>42</v>
      </c>
      <c r="P160" s="141">
        <f t="shared" si="11"/>
        <v>0</v>
      </c>
      <c r="Q160" s="141">
        <v>0</v>
      </c>
      <c r="R160" s="141">
        <f t="shared" si="12"/>
        <v>0</v>
      </c>
      <c r="S160" s="141">
        <v>3.0000000000000001E-5</v>
      </c>
      <c r="T160" s="142">
        <f t="shared" si="13"/>
        <v>3.0000000000000001E-5</v>
      </c>
      <c r="AR160" s="143" t="s">
        <v>278</v>
      </c>
      <c r="AT160" s="143" t="s">
        <v>136</v>
      </c>
      <c r="AU160" s="143" t="s">
        <v>87</v>
      </c>
      <c r="AY160" s="17" t="s">
        <v>133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7" t="s">
        <v>85</v>
      </c>
      <c r="BK160" s="144">
        <f t="shared" si="19"/>
        <v>0</v>
      </c>
      <c r="BL160" s="17" t="s">
        <v>278</v>
      </c>
      <c r="BM160" s="143" t="s">
        <v>1626</v>
      </c>
    </row>
    <row r="161" spans="2:65" s="1" customFormat="1" ht="16.5" customHeight="1">
      <c r="B161" s="32"/>
      <c r="C161" s="132" t="s">
        <v>636</v>
      </c>
      <c r="D161" s="132" t="s">
        <v>136</v>
      </c>
      <c r="E161" s="133" t="s">
        <v>1627</v>
      </c>
      <c r="F161" s="134" t="s">
        <v>1628</v>
      </c>
      <c r="G161" s="135" t="s">
        <v>257</v>
      </c>
      <c r="H161" s="136">
        <v>1</v>
      </c>
      <c r="I161" s="137"/>
      <c r="J161" s="138">
        <f t="shared" si="10"/>
        <v>0</v>
      </c>
      <c r="K161" s="134" t="s">
        <v>1</v>
      </c>
      <c r="L161" s="32"/>
      <c r="M161" s="139" t="s">
        <v>1</v>
      </c>
      <c r="N161" s="140" t="s">
        <v>42</v>
      </c>
      <c r="P161" s="141">
        <f t="shared" si="11"/>
        <v>0</v>
      </c>
      <c r="Q161" s="141">
        <v>0</v>
      </c>
      <c r="R161" s="141">
        <f t="shared" si="12"/>
        <v>0</v>
      </c>
      <c r="S161" s="141">
        <v>3.0000000000000001E-5</v>
      </c>
      <c r="T161" s="142">
        <f t="shared" si="13"/>
        <v>3.0000000000000001E-5</v>
      </c>
      <c r="AR161" s="143" t="s">
        <v>278</v>
      </c>
      <c r="AT161" s="143" t="s">
        <v>136</v>
      </c>
      <c r="AU161" s="143" t="s">
        <v>87</v>
      </c>
      <c r="AY161" s="17" t="s">
        <v>133</v>
      </c>
      <c r="BE161" s="144">
        <f t="shared" si="14"/>
        <v>0</v>
      </c>
      <c r="BF161" s="144">
        <f t="shared" si="15"/>
        <v>0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7" t="s">
        <v>85</v>
      </c>
      <c r="BK161" s="144">
        <f t="shared" si="19"/>
        <v>0</v>
      </c>
      <c r="BL161" s="17" t="s">
        <v>278</v>
      </c>
      <c r="BM161" s="143" t="s">
        <v>1629</v>
      </c>
    </row>
    <row r="162" spans="2:65" s="1" customFormat="1" ht="16.5" customHeight="1">
      <c r="B162" s="32"/>
      <c r="C162" s="132" t="s">
        <v>641</v>
      </c>
      <c r="D162" s="132" t="s">
        <v>136</v>
      </c>
      <c r="E162" s="133" t="s">
        <v>1630</v>
      </c>
      <c r="F162" s="134" t="s">
        <v>1631</v>
      </c>
      <c r="G162" s="135" t="s">
        <v>257</v>
      </c>
      <c r="H162" s="136">
        <v>2</v>
      </c>
      <c r="I162" s="137"/>
      <c r="J162" s="138">
        <f t="shared" si="10"/>
        <v>0</v>
      </c>
      <c r="K162" s="134" t="s">
        <v>1</v>
      </c>
      <c r="L162" s="32"/>
      <c r="M162" s="139" t="s">
        <v>1</v>
      </c>
      <c r="N162" s="140" t="s">
        <v>42</v>
      </c>
      <c r="P162" s="141">
        <f t="shared" si="11"/>
        <v>0</v>
      </c>
      <c r="Q162" s="141">
        <v>0</v>
      </c>
      <c r="R162" s="141">
        <f t="shared" si="12"/>
        <v>0</v>
      </c>
      <c r="S162" s="141">
        <v>3.0000000000000001E-5</v>
      </c>
      <c r="T162" s="142">
        <f t="shared" si="13"/>
        <v>6.0000000000000002E-5</v>
      </c>
      <c r="AR162" s="143" t="s">
        <v>278</v>
      </c>
      <c r="AT162" s="143" t="s">
        <v>136</v>
      </c>
      <c r="AU162" s="143" t="s">
        <v>87</v>
      </c>
      <c r="AY162" s="17" t="s">
        <v>133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7" t="s">
        <v>85</v>
      </c>
      <c r="BK162" s="144">
        <f t="shared" si="19"/>
        <v>0</v>
      </c>
      <c r="BL162" s="17" t="s">
        <v>278</v>
      </c>
      <c r="BM162" s="143" t="s">
        <v>1632</v>
      </c>
    </row>
    <row r="163" spans="2:65" s="1" customFormat="1" ht="16.5" customHeight="1">
      <c r="B163" s="32"/>
      <c r="C163" s="132" t="s">
        <v>646</v>
      </c>
      <c r="D163" s="132" t="s">
        <v>136</v>
      </c>
      <c r="E163" s="133" t="s">
        <v>1633</v>
      </c>
      <c r="F163" s="134" t="s">
        <v>1634</v>
      </c>
      <c r="G163" s="135" t="s">
        <v>257</v>
      </c>
      <c r="H163" s="136">
        <v>3</v>
      </c>
      <c r="I163" s="137"/>
      <c r="J163" s="138">
        <f t="shared" si="10"/>
        <v>0</v>
      </c>
      <c r="K163" s="134" t="s">
        <v>1</v>
      </c>
      <c r="L163" s="32"/>
      <c r="M163" s="139" t="s">
        <v>1</v>
      </c>
      <c r="N163" s="140" t="s">
        <v>42</v>
      </c>
      <c r="P163" s="141">
        <f t="shared" si="11"/>
        <v>0</v>
      </c>
      <c r="Q163" s="141">
        <v>0</v>
      </c>
      <c r="R163" s="141">
        <f t="shared" si="12"/>
        <v>0</v>
      </c>
      <c r="S163" s="141">
        <v>3.0000000000000001E-5</v>
      </c>
      <c r="T163" s="142">
        <f t="shared" si="13"/>
        <v>9.0000000000000006E-5</v>
      </c>
      <c r="AR163" s="143" t="s">
        <v>278</v>
      </c>
      <c r="AT163" s="143" t="s">
        <v>136</v>
      </c>
      <c r="AU163" s="143" t="s">
        <v>87</v>
      </c>
      <c r="AY163" s="17" t="s">
        <v>133</v>
      </c>
      <c r="BE163" s="144">
        <f t="shared" si="14"/>
        <v>0</v>
      </c>
      <c r="BF163" s="144">
        <f t="shared" si="15"/>
        <v>0</v>
      </c>
      <c r="BG163" s="144">
        <f t="shared" si="16"/>
        <v>0</v>
      </c>
      <c r="BH163" s="144">
        <f t="shared" si="17"/>
        <v>0</v>
      </c>
      <c r="BI163" s="144">
        <f t="shared" si="18"/>
        <v>0</v>
      </c>
      <c r="BJ163" s="17" t="s">
        <v>85</v>
      </c>
      <c r="BK163" s="144">
        <f t="shared" si="19"/>
        <v>0</v>
      </c>
      <c r="BL163" s="17" t="s">
        <v>278</v>
      </c>
      <c r="BM163" s="143" t="s">
        <v>1635</v>
      </c>
    </row>
    <row r="164" spans="2:65" s="1" customFormat="1" ht="16.5" customHeight="1">
      <c r="B164" s="32"/>
      <c r="C164" s="132" t="s">
        <v>651</v>
      </c>
      <c r="D164" s="132" t="s">
        <v>136</v>
      </c>
      <c r="E164" s="133" t="s">
        <v>1636</v>
      </c>
      <c r="F164" s="134" t="s">
        <v>1637</v>
      </c>
      <c r="G164" s="135" t="s">
        <v>257</v>
      </c>
      <c r="H164" s="136">
        <v>2</v>
      </c>
      <c r="I164" s="137"/>
      <c r="J164" s="138">
        <f t="shared" si="10"/>
        <v>0</v>
      </c>
      <c r="K164" s="134" t="s">
        <v>1</v>
      </c>
      <c r="L164" s="32"/>
      <c r="M164" s="139" t="s">
        <v>1</v>
      </c>
      <c r="N164" s="140" t="s">
        <v>42</v>
      </c>
      <c r="P164" s="141">
        <f t="shared" si="11"/>
        <v>0</v>
      </c>
      <c r="Q164" s="141">
        <v>0</v>
      </c>
      <c r="R164" s="141">
        <f t="shared" si="12"/>
        <v>0</v>
      </c>
      <c r="S164" s="141">
        <v>3.0000000000000001E-5</v>
      </c>
      <c r="T164" s="142">
        <f t="shared" si="13"/>
        <v>6.0000000000000002E-5</v>
      </c>
      <c r="AR164" s="143" t="s">
        <v>278</v>
      </c>
      <c r="AT164" s="143" t="s">
        <v>136</v>
      </c>
      <c r="AU164" s="143" t="s">
        <v>87</v>
      </c>
      <c r="AY164" s="17" t="s">
        <v>133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7" t="s">
        <v>85</v>
      </c>
      <c r="BK164" s="144">
        <f t="shared" si="19"/>
        <v>0</v>
      </c>
      <c r="BL164" s="17" t="s">
        <v>278</v>
      </c>
      <c r="BM164" s="143" t="s">
        <v>1638</v>
      </c>
    </row>
    <row r="165" spans="2:65" s="1" customFormat="1" ht="16.5" customHeight="1">
      <c r="B165" s="32"/>
      <c r="C165" s="132" t="s">
        <v>655</v>
      </c>
      <c r="D165" s="132" t="s">
        <v>136</v>
      </c>
      <c r="E165" s="133" t="s">
        <v>1639</v>
      </c>
      <c r="F165" s="134" t="s">
        <v>1640</v>
      </c>
      <c r="G165" s="135" t="s">
        <v>257</v>
      </c>
      <c r="H165" s="136">
        <v>2</v>
      </c>
      <c r="I165" s="137"/>
      <c r="J165" s="138">
        <f t="shared" si="10"/>
        <v>0</v>
      </c>
      <c r="K165" s="134" t="s">
        <v>1</v>
      </c>
      <c r="L165" s="32"/>
      <c r="M165" s="139" t="s">
        <v>1</v>
      </c>
      <c r="N165" s="140" t="s">
        <v>42</v>
      </c>
      <c r="P165" s="141">
        <f t="shared" si="11"/>
        <v>0</v>
      </c>
      <c r="Q165" s="141">
        <v>0</v>
      </c>
      <c r="R165" s="141">
        <f t="shared" si="12"/>
        <v>0</v>
      </c>
      <c r="S165" s="141">
        <v>3.0000000000000001E-5</v>
      </c>
      <c r="T165" s="142">
        <f t="shared" si="13"/>
        <v>6.0000000000000002E-5</v>
      </c>
      <c r="AR165" s="143" t="s">
        <v>278</v>
      </c>
      <c r="AT165" s="143" t="s">
        <v>136</v>
      </c>
      <c r="AU165" s="143" t="s">
        <v>87</v>
      </c>
      <c r="AY165" s="17" t="s">
        <v>133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7" t="s">
        <v>85</v>
      </c>
      <c r="BK165" s="144">
        <f t="shared" si="19"/>
        <v>0</v>
      </c>
      <c r="BL165" s="17" t="s">
        <v>278</v>
      </c>
      <c r="BM165" s="143" t="s">
        <v>1641</v>
      </c>
    </row>
    <row r="166" spans="2:65" s="1" customFormat="1" ht="16.5" customHeight="1">
      <c r="B166" s="32"/>
      <c r="C166" s="132" t="s">
        <v>660</v>
      </c>
      <c r="D166" s="132" t="s">
        <v>136</v>
      </c>
      <c r="E166" s="133" t="s">
        <v>1642</v>
      </c>
      <c r="F166" s="134" t="s">
        <v>1643</v>
      </c>
      <c r="G166" s="135" t="s">
        <v>257</v>
      </c>
      <c r="H166" s="136">
        <v>1</v>
      </c>
      <c r="I166" s="137"/>
      <c r="J166" s="138">
        <f t="shared" si="10"/>
        <v>0</v>
      </c>
      <c r="K166" s="134" t="s">
        <v>1</v>
      </c>
      <c r="L166" s="32"/>
      <c r="M166" s="139" t="s">
        <v>1</v>
      </c>
      <c r="N166" s="140" t="s">
        <v>42</v>
      </c>
      <c r="P166" s="141">
        <f t="shared" si="11"/>
        <v>0</v>
      </c>
      <c r="Q166" s="141">
        <v>0</v>
      </c>
      <c r="R166" s="141">
        <f t="shared" si="12"/>
        <v>0</v>
      </c>
      <c r="S166" s="141">
        <v>3.0000000000000001E-5</v>
      </c>
      <c r="T166" s="142">
        <f t="shared" si="13"/>
        <v>3.0000000000000001E-5</v>
      </c>
      <c r="AR166" s="143" t="s">
        <v>278</v>
      </c>
      <c r="AT166" s="143" t="s">
        <v>136</v>
      </c>
      <c r="AU166" s="143" t="s">
        <v>87</v>
      </c>
      <c r="AY166" s="17" t="s">
        <v>133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7" t="s">
        <v>85</v>
      </c>
      <c r="BK166" s="144">
        <f t="shared" si="19"/>
        <v>0</v>
      </c>
      <c r="BL166" s="17" t="s">
        <v>278</v>
      </c>
      <c r="BM166" s="143" t="s">
        <v>1644</v>
      </c>
    </row>
    <row r="167" spans="2:65" s="1" customFormat="1" ht="16.5" customHeight="1">
      <c r="B167" s="32"/>
      <c r="C167" s="132" t="s">
        <v>665</v>
      </c>
      <c r="D167" s="132" t="s">
        <v>136</v>
      </c>
      <c r="E167" s="133" t="s">
        <v>1645</v>
      </c>
      <c r="F167" s="134" t="s">
        <v>1646</v>
      </c>
      <c r="G167" s="135" t="s">
        <v>257</v>
      </c>
      <c r="H167" s="136">
        <v>1</v>
      </c>
      <c r="I167" s="137"/>
      <c r="J167" s="138">
        <f t="shared" si="10"/>
        <v>0</v>
      </c>
      <c r="K167" s="134" t="s">
        <v>1</v>
      </c>
      <c r="L167" s="32"/>
      <c r="M167" s="139" t="s">
        <v>1</v>
      </c>
      <c r="N167" s="140" t="s">
        <v>42</v>
      </c>
      <c r="P167" s="141">
        <f t="shared" si="11"/>
        <v>0</v>
      </c>
      <c r="Q167" s="141">
        <v>0</v>
      </c>
      <c r="R167" s="141">
        <f t="shared" si="12"/>
        <v>0</v>
      </c>
      <c r="S167" s="141">
        <v>3.0000000000000001E-5</v>
      </c>
      <c r="T167" s="142">
        <f t="shared" si="13"/>
        <v>3.0000000000000001E-5</v>
      </c>
      <c r="AR167" s="143" t="s">
        <v>278</v>
      </c>
      <c r="AT167" s="143" t="s">
        <v>136</v>
      </c>
      <c r="AU167" s="143" t="s">
        <v>87</v>
      </c>
      <c r="AY167" s="17" t="s">
        <v>133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7" t="s">
        <v>85</v>
      </c>
      <c r="BK167" s="144">
        <f t="shared" si="19"/>
        <v>0</v>
      </c>
      <c r="BL167" s="17" t="s">
        <v>278</v>
      </c>
      <c r="BM167" s="143" t="s">
        <v>1647</v>
      </c>
    </row>
    <row r="168" spans="2:65" s="1" customFormat="1" ht="16.5" customHeight="1">
      <c r="B168" s="32"/>
      <c r="C168" s="132" t="s">
        <v>669</v>
      </c>
      <c r="D168" s="132" t="s">
        <v>136</v>
      </c>
      <c r="E168" s="133" t="s">
        <v>1648</v>
      </c>
      <c r="F168" s="134" t="s">
        <v>1649</v>
      </c>
      <c r="G168" s="135" t="s">
        <v>211</v>
      </c>
      <c r="H168" s="136">
        <v>67</v>
      </c>
      <c r="I168" s="137"/>
      <c r="J168" s="138">
        <f t="shared" si="10"/>
        <v>0</v>
      </c>
      <c r="K168" s="134" t="s">
        <v>1</v>
      </c>
      <c r="L168" s="32"/>
      <c r="M168" s="149" t="s">
        <v>1</v>
      </c>
      <c r="N168" s="150" t="s">
        <v>42</v>
      </c>
      <c r="O168" s="151"/>
      <c r="P168" s="152">
        <f t="shared" si="11"/>
        <v>0</v>
      </c>
      <c r="Q168" s="152">
        <v>0</v>
      </c>
      <c r="R168" s="152">
        <f t="shared" si="12"/>
        <v>0</v>
      </c>
      <c r="S168" s="152">
        <v>3.0000000000000001E-5</v>
      </c>
      <c r="T168" s="153">
        <f t="shared" si="13"/>
        <v>2.0100000000000001E-3</v>
      </c>
      <c r="AR168" s="143" t="s">
        <v>278</v>
      </c>
      <c r="AT168" s="143" t="s">
        <v>136</v>
      </c>
      <c r="AU168" s="143" t="s">
        <v>87</v>
      </c>
      <c r="AY168" s="17" t="s">
        <v>133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7" t="s">
        <v>85</v>
      </c>
      <c r="BK168" s="144">
        <f t="shared" si="19"/>
        <v>0</v>
      </c>
      <c r="BL168" s="17" t="s">
        <v>278</v>
      </c>
      <c r="BM168" s="143" t="s">
        <v>1650</v>
      </c>
    </row>
    <row r="169" spans="2:65" s="1" customFormat="1" ht="6.95" customHeight="1">
      <c r="B169" s="44"/>
      <c r="C169" s="45"/>
      <c r="D169" s="45"/>
      <c r="E169" s="45"/>
      <c r="F169" s="45"/>
      <c r="G169" s="45"/>
      <c r="H169" s="45"/>
      <c r="I169" s="45"/>
      <c r="J169" s="45"/>
      <c r="K169" s="45"/>
      <c r="L169" s="32"/>
    </row>
  </sheetData>
  <sheetProtection algorithmName="SHA-512" hashValue="nFmehTJxjQ7y+MxWJbP559QKnQJggbIWR8Tn/Y01phZ1iWwbNV4cHys4qt1xH67TV1VEepeDK4di63v1PcmRCA==" saltValue="QXlklBy9MXpQozkNa2u6wm/Z5JhYuGgNyq4zUl1mCc0jPcmczRipyXmEFksM+WA+cpRujq4om3r3KrRuKXUQqg==" spinCount="100000" sheet="1" objects="1" scenarios="1" formatColumns="0" formatRows="0" autoFilter="0"/>
  <autoFilter ref="C119:K168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rowBreaks count="1" manualBreakCount="1">
    <brk id="147" min="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01 - VEDLEJŠÍ A OSTATNÍ N...</vt:lpstr>
      <vt:lpstr>02 - BOURACÍ PRÁCE</vt:lpstr>
      <vt:lpstr>03 - STAVEBNÍ PRÁCE</vt:lpstr>
      <vt:lpstr>04 - ZDRAVOTECHNIKA</vt:lpstr>
      <vt:lpstr>05 - ELEKTROINSTALACE</vt:lpstr>
      <vt:lpstr>06 - VYTÁPĚNÍ</vt:lpstr>
      <vt:lpstr>'01 - VEDLEJŠÍ A OSTATNÍ N...'!Názvy_tisku</vt:lpstr>
      <vt:lpstr>'02 - BOURACÍ PRÁCE'!Názvy_tisku</vt:lpstr>
      <vt:lpstr>'03 - STAVEBNÍ PRÁCE'!Názvy_tisku</vt:lpstr>
      <vt:lpstr>'04 - ZDRAVOTECHNIKA'!Názvy_tisku</vt:lpstr>
      <vt:lpstr>'05 - ELEKTROINSTALACE'!Názvy_tisku</vt:lpstr>
      <vt:lpstr>'06 - VYTÁPĚNÍ'!Názvy_tisku</vt:lpstr>
      <vt:lpstr>'Rekapitulace stavby'!Názvy_tisku</vt:lpstr>
      <vt:lpstr>'01 - VEDLEJŠÍ A OSTATNÍ N...'!Oblast_tisku</vt:lpstr>
      <vt:lpstr>'02 - BOURACÍ PRÁCE'!Oblast_tisku</vt:lpstr>
      <vt:lpstr>'03 - STAVEBNÍ PRÁCE'!Oblast_tisku</vt:lpstr>
      <vt:lpstr>'04 - ZDRAVOTECHNIKA'!Oblast_tisku</vt:lpstr>
      <vt:lpstr>'05 - ELEKTROINSTALACE'!Oblast_tisku</vt:lpstr>
      <vt:lpstr>'06 - VYTÁPĚNÍ'!Oblast_tisku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VM\Vladimír</dc:creator>
  <cp:lastModifiedBy>Vladimír</cp:lastModifiedBy>
  <dcterms:created xsi:type="dcterms:W3CDTF">2026-04-09T10:30:22Z</dcterms:created>
  <dcterms:modified xsi:type="dcterms:W3CDTF">2026-04-09T10:32:12Z</dcterms:modified>
</cp:coreProperties>
</file>