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G:\_Uzivatelske_slozky\Ziska\004 DPS Na Dračkách\"/>
    </mc:Choice>
  </mc:AlternateContent>
  <xr:revisionPtr revIDLastSave="0" documentId="13_ncr:1_{6367FE33-252E-45B2-A4E5-59589D3BDB2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ekapitukace stavby" sheetId="5" r:id="rId1"/>
    <sheet name="výkaz výměr k vyplnění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K30" i="5" l="1"/>
  <c r="W30" i="5"/>
  <c r="J228" i="4"/>
  <c r="J226" i="4"/>
  <c r="J225" i="4"/>
  <c r="J224" i="4"/>
  <c r="L85" i="5"/>
  <c r="BD95" i="5"/>
  <c r="BC95" i="5"/>
  <c r="BC94" i="5" s="1"/>
  <c r="BB95" i="5"/>
  <c r="BA95" i="5"/>
  <c r="BA94" i="5" s="1"/>
  <c r="AZ95" i="5"/>
  <c r="AZ94" i="5" s="1"/>
  <c r="AY95" i="5"/>
  <c r="AX95" i="5"/>
  <c r="AW95" i="5"/>
  <c r="AV95" i="5"/>
  <c r="AU95" i="5"/>
  <c r="AU94" i="5" s="1"/>
  <c r="AT95" i="5"/>
  <c r="BD94" i="5"/>
  <c r="W33" i="5" s="1"/>
  <c r="BB94" i="5"/>
  <c r="AX94" i="5" s="1"/>
  <c r="AS94" i="5"/>
  <c r="AM90" i="5"/>
  <c r="L90" i="5"/>
  <c r="AM89" i="5"/>
  <c r="L89" i="5"/>
  <c r="AM87" i="5"/>
  <c r="L87" i="5"/>
  <c r="L84" i="5"/>
  <c r="W31" i="5"/>
  <c r="BJ245" i="4"/>
  <c r="BJ244" i="4" s="1"/>
  <c r="J244" i="4" s="1"/>
  <c r="BH245" i="4"/>
  <c r="BG245" i="4"/>
  <c r="BF245" i="4"/>
  <c r="BE245" i="4"/>
  <c r="S245" i="4"/>
  <c r="S244" i="4" s="1"/>
  <c r="Q245" i="4"/>
  <c r="Q244" i="4" s="1"/>
  <c r="O245" i="4"/>
  <c r="O244" i="4" s="1"/>
  <c r="J245" i="4"/>
  <c r="BD245" i="4" s="1"/>
  <c r="BJ242" i="4"/>
  <c r="BJ241" i="4" s="1"/>
  <c r="J241" i="4" s="1"/>
  <c r="BH242" i="4"/>
  <c r="BG242" i="4"/>
  <c r="BF242" i="4"/>
  <c r="BE242" i="4"/>
  <c r="S242" i="4"/>
  <c r="S241" i="4" s="1"/>
  <c r="Q242" i="4"/>
  <c r="Q241" i="4" s="1"/>
  <c r="O242" i="4"/>
  <c r="O241" i="4" s="1"/>
  <c r="J242" i="4"/>
  <c r="BD242" i="4" s="1"/>
  <c r="BJ239" i="4"/>
  <c r="BJ238" i="4" s="1"/>
  <c r="BH239" i="4"/>
  <c r="BG239" i="4"/>
  <c r="BF239" i="4"/>
  <c r="BE239" i="4"/>
  <c r="S239" i="4"/>
  <c r="S238" i="4" s="1"/>
  <c r="Q239" i="4"/>
  <c r="Q238" i="4" s="1"/>
  <c r="O239" i="4"/>
  <c r="O238" i="4" s="1"/>
  <c r="J239" i="4"/>
  <c r="BD239" i="4" s="1"/>
  <c r="BJ236" i="4"/>
  <c r="BH236" i="4"/>
  <c r="BG236" i="4"/>
  <c r="BF236" i="4"/>
  <c r="BE236" i="4"/>
  <c r="S236" i="4"/>
  <c r="Q236" i="4"/>
  <c r="O236" i="4"/>
  <c r="J236" i="4"/>
  <c r="BD236" i="4" s="1"/>
  <c r="BJ234" i="4"/>
  <c r="BH234" i="4"/>
  <c r="BG234" i="4"/>
  <c r="BF234" i="4"/>
  <c r="BE234" i="4"/>
  <c r="S234" i="4"/>
  <c r="Q234" i="4"/>
  <c r="O234" i="4"/>
  <c r="J234" i="4"/>
  <c r="BD234" i="4" s="1"/>
  <c r="BJ232" i="4"/>
  <c r="BH232" i="4"/>
  <c r="BG232" i="4"/>
  <c r="BF232" i="4"/>
  <c r="BE232" i="4"/>
  <c r="S232" i="4"/>
  <c r="Q232" i="4"/>
  <c r="O232" i="4"/>
  <c r="J232" i="4"/>
  <c r="BD232" i="4" s="1"/>
  <c r="BJ230" i="4"/>
  <c r="BH230" i="4"/>
  <c r="BG230" i="4"/>
  <c r="BF230" i="4"/>
  <c r="BE230" i="4"/>
  <c r="S230" i="4"/>
  <c r="Q230" i="4"/>
  <c r="O230" i="4"/>
  <c r="J230" i="4"/>
  <c r="BD230" i="4" s="1"/>
  <c r="BJ228" i="4"/>
  <c r="BH228" i="4"/>
  <c r="BG228" i="4"/>
  <c r="BF228" i="4"/>
  <c r="BE228" i="4"/>
  <c r="S228" i="4"/>
  <c r="Q228" i="4"/>
  <c r="O228" i="4"/>
  <c r="BD228" i="4"/>
  <c r="BJ226" i="4"/>
  <c r="BH226" i="4"/>
  <c r="BG226" i="4"/>
  <c r="BF226" i="4"/>
  <c r="BE226" i="4"/>
  <c r="S226" i="4"/>
  <c r="Q226" i="4"/>
  <c r="O226" i="4"/>
  <c r="J223" i="4"/>
  <c r="BD226" i="4" s="1"/>
  <c r="BJ222" i="4"/>
  <c r="BH222" i="4"/>
  <c r="BG222" i="4"/>
  <c r="BF222" i="4"/>
  <c r="BE222" i="4"/>
  <c r="BD222" i="4"/>
  <c r="S222" i="4"/>
  <c r="Q222" i="4"/>
  <c r="O222" i="4"/>
  <c r="J222" i="4"/>
  <c r="BJ221" i="4"/>
  <c r="BH221" i="4"/>
  <c r="BG221" i="4"/>
  <c r="BF221" i="4"/>
  <c r="BE221" i="4"/>
  <c r="S221" i="4"/>
  <c r="Q221" i="4"/>
  <c r="O221" i="4"/>
  <c r="J221" i="4"/>
  <c r="BD221" i="4" s="1"/>
  <c r="BJ220" i="4"/>
  <c r="BH220" i="4"/>
  <c r="BG220" i="4"/>
  <c r="BF220" i="4"/>
  <c r="BE220" i="4"/>
  <c r="S220" i="4"/>
  <c r="Q220" i="4"/>
  <c r="O220" i="4"/>
  <c r="J220" i="4"/>
  <c r="BD220" i="4" s="1"/>
  <c r="BJ219" i="4"/>
  <c r="BH219" i="4"/>
  <c r="BG219" i="4"/>
  <c r="BF219" i="4"/>
  <c r="BE219" i="4"/>
  <c r="S219" i="4"/>
  <c r="Q219" i="4"/>
  <c r="O219" i="4"/>
  <c r="J219" i="4"/>
  <c r="BD219" i="4" s="1"/>
  <c r="BJ217" i="4"/>
  <c r="BH217" i="4"/>
  <c r="BG217" i="4"/>
  <c r="BF217" i="4"/>
  <c r="BE217" i="4"/>
  <c r="S217" i="4"/>
  <c r="Q217" i="4"/>
  <c r="O217" i="4"/>
  <c r="J217" i="4"/>
  <c r="BD217" i="4" s="1"/>
  <c r="BJ215" i="4"/>
  <c r="BH215" i="4"/>
  <c r="BG215" i="4"/>
  <c r="BF215" i="4"/>
  <c r="BE215" i="4"/>
  <c r="S215" i="4"/>
  <c r="Q215" i="4"/>
  <c r="O215" i="4"/>
  <c r="J215" i="4"/>
  <c r="BD215" i="4" s="1"/>
  <c r="BJ213" i="4"/>
  <c r="BH213" i="4"/>
  <c r="BG213" i="4"/>
  <c r="BF213" i="4"/>
  <c r="BE213" i="4"/>
  <c r="S213" i="4"/>
  <c r="Q213" i="4"/>
  <c r="O213" i="4"/>
  <c r="J213" i="4"/>
  <c r="BD213" i="4" s="1"/>
  <c r="BJ212" i="4"/>
  <c r="BH212" i="4"/>
  <c r="BG212" i="4"/>
  <c r="BF212" i="4"/>
  <c r="BE212" i="4"/>
  <c r="S212" i="4"/>
  <c r="Q212" i="4"/>
  <c r="O212" i="4"/>
  <c r="J212" i="4"/>
  <c r="BD212" i="4" s="1"/>
  <c r="BJ211" i="4"/>
  <c r="BH211" i="4"/>
  <c r="BG211" i="4"/>
  <c r="BF211" i="4"/>
  <c r="BE211" i="4"/>
  <c r="S211" i="4"/>
  <c r="Q211" i="4"/>
  <c r="O211" i="4"/>
  <c r="J211" i="4"/>
  <c r="BD211" i="4" s="1"/>
  <c r="BJ210" i="4"/>
  <c r="BH210" i="4"/>
  <c r="BG210" i="4"/>
  <c r="BF210" i="4"/>
  <c r="BE210" i="4"/>
  <c r="S210" i="4"/>
  <c r="Q210" i="4"/>
  <c r="O210" i="4"/>
  <c r="J210" i="4"/>
  <c r="BD210" i="4" s="1"/>
  <c r="BJ209" i="4"/>
  <c r="BH209" i="4"/>
  <c r="BG209" i="4"/>
  <c r="BF209" i="4"/>
  <c r="BE209" i="4"/>
  <c r="S209" i="4"/>
  <c r="Q209" i="4"/>
  <c r="O209" i="4"/>
  <c r="J209" i="4"/>
  <c r="BD209" i="4" s="1"/>
  <c r="BJ207" i="4"/>
  <c r="BH207" i="4"/>
  <c r="BG207" i="4"/>
  <c r="BF207" i="4"/>
  <c r="BE207" i="4"/>
  <c r="S207" i="4"/>
  <c r="Q207" i="4"/>
  <c r="O207" i="4"/>
  <c r="J207" i="4"/>
  <c r="BD207" i="4" s="1"/>
  <c r="BJ206" i="4"/>
  <c r="BH206" i="4"/>
  <c r="BG206" i="4"/>
  <c r="BF206" i="4"/>
  <c r="BE206" i="4"/>
  <c r="BD206" i="4"/>
  <c r="S206" i="4"/>
  <c r="Q206" i="4"/>
  <c r="O206" i="4"/>
  <c r="J206" i="4"/>
  <c r="BJ205" i="4"/>
  <c r="BH205" i="4"/>
  <c r="BG205" i="4"/>
  <c r="BF205" i="4"/>
  <c r="BE205" i="4"/>
  <c r="S205" i="4"/>
  <c r="Q205" i="4"/>
  <c r="O205" i="4"/>
  <c r="J205" i="4"/>
  <c r="BD205" i="4" s="1"/>
  <c r="BJ204" i="4"/>
  <c r="BH204" i="4"/>
  <c r="BG204" i="4"/>
  <c r="BF204" i="4"/>
  <c r="BE204" i="4"/>
  <c r="S204" i="4"/>
  <c r="Q204" i="4"/>
  <c r="O204" i="4"/>
  <c r="J204" i="4"/>
  <c r="BD204" i="4" s="1"/>
  <c r="BJ203" i="4"/>
  <c r="BH203" i="4"/>
  <c r="BG203" i="4"/>
  <c r="BF203" i="4"/>
  <c r="BE203" i="4"/>
  <c r="S203" i="4"/>
  <c r="Q203" i="4"/>
  <c r="O203" i="4"/>
  <c r="J203" i="4"/>
  <c r="BD203" i="4" s="1"/>
  <c r="BJ202" i="4"/>
  <c r="BH202" i="4"/>
  <c r="BG202" i="4"/>
  <c r="BF202" i="4"/>
  <c r="BE202" i="4"/>
  <c r="S202" i="4"/>
  <c r="Q202" i="4"/>
  <c r="O202" i="4"/>
  <c r="J202" i="4"/>
  <c r="BD202" i="4" s="1"/>
  <c r="BJ201" i="4"/>
  <c r="BH201" i="4"/>
  <c r="BG201" i="4"/>
  <c r="BF201" i="4"/>
  <c r="BE201" i="4"/>
  <c r="S201" i="4"/>
  <c r="Q201" i="4"/>
  <c r="O201" i="4"/>
  <c r="J201" i="4"/>
  <c r="BD201" i="4" s="1"/>
  <c r="BJ193" i="4"/>
  <c r="BH193" i="4"/>
  <c r="BG193" i="4"/>
  <c r="BF193" i="4"/>
  <c r="BE193" i="4"/>
  <c r="S193" i="4"/>
  <c r="Q193" i="4"/>
  <c r="O193" i="4"/>
  <c r="J193" i="4"/>
  <c r="BD193" i="4" s="1"/>
  <c r="BJ192" i="4"/>
  <c r="BH192" i="4"/>
  <c r="BG192" i="4"/>
  <c r="BF192" i="4"/>
  <c r="BE192" i="4"/>
  <c r="S192" i="4"/>
  <c r="Q192" i="4"/>
  <c r="O192" i="4"/>
  <c r="J192" i="4"/>
  <c r="BD192" i="4" s="1"/>
  <c r="BJ191" i="4"/>
  <c r="BH191" i="4"/>
  <c r="BG191" i="4"/>
  <c r="BF191" i="4"/>
  <c r="BE191" i="4"/>
  <c r="S191" i="4"/>
  <c r="Q191" i="4"/>
  <c r="O191" i="4"/>
  <c r="J191" i="4"/>
  <c r="BD191" i="4" s="1"/>
  <c r="BJ190" i="4"/>
  <c r="BH190" i="4"/>
  <c r="BG190" i="4"/>
  <c r="BF190" i="4"/>
  <c r="BE190" i="4"/>
  <c r="S190" i="4"/>
  <c r="Q190" i="4"/>
  <c r="O190" i="4"/>
  <c r="J190" i="4"/>
  <c r="BD190" i="4" s="1"/>
  <c r="BJ189" i="4"/>
  <c r="BH189" i="4"/>
  <c r="BG189" i="4"/>
  <c r="BF189" i="4"/>
  <c r="BE189" i="4"/>
  <c r="S189" i="4"/>
  <c r="Q189" i="4"/>
  <c r="O189" i="4"/>
  <c r="J189" i="4"/>
  <c r="BD189" i="4" s="1"/>
  <c r="BJ185" i="4"/>
  <c r="BH185" i="4"/>
  <c r="BG185" i="4"/>
  <c r="BF185" i="4"/>
  <c r="BE185" i="4"/>
  <c r="S185" i="4"/>
  <c r="Q185" i="4"/>
  <c r="O185" i="4"/>
  <c r="J185" i="4"/>
  <c r="BD185" i="4" s="1"/>
  <c r="BJ183" i="4"/>
  <c r="BH183" i="4"/>
  <c r="BG183" i="4"/>
  <c r="BF183" i="4"/>
  <c r="BE183" i="4"/>
  <c r="S183" i="4"/>
  <c r="Q183" i="4"/>
  <c r="O183" i="4"/>
  <c r="J183" i="4"/>
  <c r="BD183" i="4" s="1"/>
  <c r="BJ182" i="4"/>
  <c r="BH182" i="4"/>
  <c r="BG182" i="4"/>
  <c r="BF182" i="4"/>
  <c r="BE182" i="4"/>
  <c r="S182" i="4"/>
  <c r="Q182" i="4"/>
  <c r="O182" i="4"/>
  <c r="J182" i="4"/>
  <c r="BD182" i="4" s="1"/>
  <c r="BJ180" i="4"/>
  <c r="BH180" i="4"/>
  <c r="BG180" i="4"/>
  <c r="BF180" i="4"/>
  <c r="BE180" i="4"/>
  <c r="S180" i="4"/>
  <c r="Q180" i="4"/>
  <c r="O180" i="4"/>
  <c r="J180" i="4"/>
  <c r="BD180" i="4" s="1"/>
  <c r="BJ178" i="4"/>
  <c r="BH178" i="4"/>
  <c r="BG178" i="4"/>
  <c r="BF178" i="4"/>
  <c r="BE178" i="4"/>
  <c r="S178" i="4"/>
  <c r="Q178" i="4"/>
  <c r="O178" i="4"/>
  <c r="J178" i="4"/>
  <c r="BD178" i="4" s="1"/>
  <c r="BJ175" i="4"/>
  <c r="BH175" i="4"/>
  <c r="BG175" i="4"/>
  <c r="BF175" i="4"/>
  <c r="BE175" i="4"/>
  <c r="S175" i="4"/>
  <c r="Q175" i="4"/>
  <c r="O175" i="4"/>
  <c r="J175" i="4"/>
  <c r="BD175" i="4" s="1"/>
  <c r="BJ173" i="4"/>
  <c r="BH173" i="4"/>
  <c r="BG173" i="4"/>
  <c r="BF173" i="4"/>
  <c r="BE173" i="4"/>
  <c r="S173" i="4"/>
  <c r="Q173" i="4"/>
  <c r="O173" i="4"/>
  <c r="J173" i="4"/>
  <c r="BD173" i="4" s="1"/>
  <c r="BJ171" i="4"/>
  <c r="BH171" i="4"/>
  <c r="BG171" i="4"/>
  <c r="BF171" i="4"/>
  <c r="BE171" i="4"/>
  <c r="BD171" i="4"/>
  <c r="S171" i="4"/>
  <c r="Q171" i="4"/>
  <c r="O171" i="4"/>
  <c r="J171" i="4"/>
  <c r="BJ170" i="4"/>
  <c r="BH170" i="4"/>
  <c r="BG170" i="4"/>
  <c r="BF170" i="4"/>
  <c r="BE170" i="4"/>
  <c r="S170" i="4"/>
  <c r="Q170" i="4"/>
  <c r="O170" i="4"/>
  <c r="J170" i="4"/>
  <c r="BD170" i="4" s="1"/>
  <c r="BJ168" i="4"/>
  <c r="BH168" i="4"/>
  <c r="BG168" i="4"/>
  <c r="BF168" i="4"/>
  <c r="BE168" i="4"/>
  <c r="S168" i="4"/>
  <c r="Q168" i="4"/>
  <c r="O168" i="4"/>
  <c r="J168" i="4"/>
  <c r="BD168" i="4" s="1"/>
  <c r="BJ167" i="4"/>
  <c r="BH167" i="4"/>
  <c r="BG167" i="4"/>
  <c r="BF167" i="4"/>
  <c r="BE167" i="4"/>
  <c r="S167" i="4"/>
  <c r="Q167" i="4"/>
  <c r="O167" i="4"/>
  <c r="J167" i="4"/>
  <c r="BD167" i="4" s="1"/>
  <c r="BJ166" i="4"/>
  <c r="BH166" i="4"/>
  <c r="BG166" i="4"/>
  <c r="BF166" i="4"/>
  <c r="BE166" i="4"/>
  <c r="S166" i="4"/>
  <c r="Q166" i="4"/>
  <c r="O166" i="4"/>
  <c r="J166" i="4"/>
  <c r="BD166" i="4" s="1"/>
  <c r="BJ165" i="4"/>
  <c r="BH165" i="4"/>
  <c r="BG165" i="4"/>
  <c r="BF165" i="4"/>
  <c r="BE165" i="4"/>
  <c r="S165" i="4"/>
  <c r="Q165" i="4"/>
  <c r="O165" i="4"/>
  <c r="J165" i="4"/>
  <c r="BD165" i="4" s="1"/>
  <c r="BJ162" i="4"/>
  <c r="BH162" i="4"/>
  <c r="BG162" i="4"/>
  <c r="BF162" i="4"/>
  <c r="BE162" i="4"/>
  <c r="S162" i="4"/>
  <c r="Q162" i="4"/>
  <c r="O162" i="4"/>
  <c r="J162" i="4"/>
  <c r="BD162" i="4" s="1"/>
  <c r="BJ161" i="4"/>
  <c r="BH161" i="4"/>
  <c r="BG161" i="4"/>
  <c r="BF161" i="4"/>
  <c r="BE161" i="4"/>
  <c r="S161" i="4"/>
  <c r="Q161" i="4"/>
  <c r="O161" i="4"/>
  <c r="J161" i="4"/>
  <c r="BD161" i="4" s="1"/>
  <c r="BJ159" i="4"/>
  <c r="BH159" i="4"/>
  <c r="BG159" i="4"/>
  <c r="BF159" i="4"/>
  <c r="BE159" i="4"/>
  <c r="S159" i="4"/>
  <c r="Q159" i="4"/>
  <c r="O159" i="4"/>
  <c r="J159" i="4"/>
  <c r="BD159" i="4" s="1"/>
  <c r="BJ158" i="4"/>
  <c r="BH158" i="4"/>
  <c r="BG158" i="4"/>
  <c r="BF158" i="4"/>
  <c r="BE158" i="4"/>
  <c r="S158" i="4"/>
  <c r="Q158" i="4"/>
  <c r="O158" i="4"/>
  <c r="J158" i="4"/>
  <c r="BD158" i="4" s="1"/>
  <c r="BJ157" i="4"/>
  <c r="BH157" i="4"/>
  <c r="BG157" i="4"/>
  <c r="BF157" i="4"/>
  <c r="BE157" i="4"/>
  <c r="S157" i="4"/>
  <c r="Q157" i="4"/>
  <c r="O157" i="4"/>
  <c r="J157" i="4"/>
  <c r="BD157" i="4" s="1"/>
  <c r="BJ156" i="4"/>
  <c r="BH156" i="4"/>
  <c r="BG156" i="4"/>
  <c r="BF156" i="4"/>
  <c r="BE156" i="4"/>
  <c r="S156" i="4"/>
  <c r="Q156" i="4"/>
  <c r="O156" i="4"/>
  <c r="J156" i="4"/>
  <c r="BD156" i="4" s="1"/>
  <c r="BJ155" i="4"/>
  <c r="BH155" i="4"/>
  <c r="BG155" i="4"/>
  <c r="BF155" i="4"/>
  <c r="BE155" i="4"/>
  <c r="S155" i="4"/>
  <c r="Q155" i="4"/>
  <c r="O155" i="4"/>
  <c r="J155" i="4"/>
  <c r="BD155" i="4" s="1"/>
  <c r="BJ152" i="4"/>
  <c r="BH152" i="4"/>
  <c r="BG152" i="4"/>
  <c r="BF152" i="4"/>
  <c r="BE152" i="4"/>
  <c r="BD152" i="4"/>
  <c r="S152" i="4"/>
  <c r="Q152" i="4"/>
  <c r="O152" i="4"/>
  <c r="J152" i="4"/>
  <c r="BJ151" i="4"/>
  <c r="BH151" i="4"/>
  <c r="BG151" i="4"/>
  <c r="BF151" i="4"/>
  <c r="BE151" i="4"/>
  <c r="S151" i="4"/>
  <c r="Q151" i="4"/>
  <c r="O151" i="4"/>
  <c r="J151" i="4"/>
  <c r="BD151" i="4" s="1"/>
  <c r="BJ149" i="4"/>
  <c r="BH149" i="4"/>
  <c r="BG149" i="4"/>
  <c r="BF149" i="4"/>
  <c r="BE149" i="4"/>
  <c r="S149" i="4"/>
  <c r="Q149" i="4"/>
  <c r="O149" i="4"/>
  <c r="J149" i="4"/>
  <c r="BD149" i="4" s="1"/>
  <c r="BJ148" i="4"/>
  <c r="BH148" i="4"/>
  <c r="BG148" i="4"/>
  <c r="BF148" i="4"/>
  <c r="BE148" i="4"/>
  <c r="S148" i="4"/>
  <c r="Q148" i="4"/>
  <c r="O148" i="4"/>
  <c r="J148" i="4"/>
  <c r="BD148" i="4" s="1"/>
  <c r="BJ146" i="4"/>
  <c r="BH146" i="4"/>
  <c r="BG146" i="4"/>
  <c r="BF146" i="4"/>
  <c r="BE146" i="4"/>
  <c r="S146" i="4"/>
  <c r="Q146" i="4"/>
  <c r="O146" i="4"/>
  <c r="J146" i="4"/>
  <c r="BD146" i="4" s="1"/>
  <c r="BJ145" i="4"/>
  <c r="BH145" i="4"/>
  <c r="BG145" i="4"/>
  <c r="BF145" i="4"/>
  <c r="BE145" i="4"/>
  <c r="S145" i="4"/>
  <c r="Q145" i="4"/>
  <c r="O145" i="4"/>
  <c r="J145" i="4"/>
  <c r="BD145" i="4" s="1"/>
  <c r="BJ144" i="4"/>
  <c r="BH144" i="4"/>
  <c r="BG144" i="4"/>
  <c r="BF144" i="4"/>
  <c r="BE144" i="4"/>
  <c r="S144" i="4"/>
  <c r="Q144" i="4"/>
  <c r="O144" i="4"/>
  <c r="J144" i="4"/>
  <c r="BD144" i="4" s="1"/>
  <c r="BJ142" i="4"/>
  <c r="BH142" i="4"/>
  <c r="BG142" i="4"/>
  <c r="BF142" i="4"/>
  <c r="BE142" i="4"/>
  <c r="S142" i="4"/>
  <c r="Q142" i="4"/>
  <c r="O142" i="4"/>
  <c r="J142" i="4"/>
  <c r="BD142" i="4" s="1"/>
  <c r="BJ140" i="4"/>
  <c r="BH140" i="4"/>
  <c r="BG140" i="4"/>
  <c r="BF140" i="4"/>
  <c r="BE140" i="4"/>
  <c r="S140" i="4"/>
  <c r="Q140" i="4"/>
  <c r="O140" i="4"/>
  <c r="J140" i="4"/>
  <c r="BD140" i="4" s="1"/>
  <c r="BJ136" i="4"/>
  <c r="BH136" i="4"/>
  <c r="BG136" i="4"/>
  <c r="BF136" i="4"/>
  <c r="BE136" i="4"/>
  <c r="S136" i="4"/>
  <c r="Q136" i="4"/>
  <c r="O136" i="4"/>
  <c r="J136" i="4"/>
  <c r="BD136" i="4" s="1"/>
  <c r="BJ133" i="4"/>
  <c r="BH133" i="4"/>
  <c r="BG133" i="4"/>
  <c r="BF133" i="4"/>
  <c r="BE133" i="4"/>
  <c r="S133" i="4"/>
  <c r="Q133" i="4"/>
  <c r="O133" i="4"/>
  <c r="J133" i="4"/>
  <c r="BD133" i="4" s="1"/>
  <c r="BJ131" i="4"/>
  <c r="BH131" i="4"/>
  <c r="BG131" i="4"/>
  <c r="BF131" i="4"/>
  <c r="BE131" i="4"/>
  <c r="BD131" i="4"/>
  <c r="S131" i="4"/>
  <c r="Q131" i="4"/>
  <c r="O131" i="4"/>
  <c r="J131" i="4"/>
  <c r="J122" i="4"/>
  <c r="F122" i="4"/>
  <c r="E120" i="4"/>
  <c r="J87" i="4"/>
  <c r="E85" i="4"/>
  <c r="J35" i="4"/>
  <c r="J34" i="4"/>
  <c r="J33" i="4"/>
  <c r="J231" i="4" l="1"/>
  <c r="J238" i="4"/>
  <c r="J108" i="4" s="1"/>
  <c r="J110" i="4"/>
  <c r="J109" i="4"/>
  <c r="S130" i="4"/>
  <c r="S231" i="4"/>
  <c r="S160" i="4"/>
  <c r="O130" i="4"/>
  <c r="O160" i="4"/>
  <c r="Q160" i="4"/>
  <c r="Q139" i="4"/>
  <c r="O164" i="4"/>
  <c r="O231" i="4"/>
  <c r="O227" i="4" s="1"/>
  <c r="Q164" i="4"/>
  <c r="S208" i="4"/>
  <c r="AV94" i="5"/>
  <c r="AW94" i="5"/>
  <c r="W32" i="5"/>
  <c r="AY94" i="5"/>
  <c r="Q130" i="4"/>
  <c r="Q231" i="4"/>
  <c r="Q216" i="4"/>
  <c r="F124" i="4"/>
  <c r="O208" i="4"/>
  <c r="S216" i="4"/>
  <c r="S139" i="4"/>
  <c r="S164" i="4"/>
  <c r="S154" i="4"/>
  <c r="Q208" i="4"/>
  <c r="BJ154" i="4"/>
  <c r="J154" i="4" s="1"/>
  <c r="J98" i="4" s="1"/>
  <c r="O216" i="4"/>
  <c r="O139" i="4"/>
  <c r="BJ231" i="4"/>
  <c r="J107" i="4" s="1"/>
  <c r="BJ164" i="4"/>
  <c r="J164" i="4" s="1"/>
  <c r="J101" i="4" s="1"/>
  <c r="BJ169" i="4"/>
  <c r="BJ139" i="4"/>
  <c r="J139" i="4" s="1"/>
  <c r="J97" i="4" s="1"/>
  <c r="F34" i="4"/>
  <c r="F35" i="4"/>
  <c r="J125" i="4"/>
  <c r="O177" i="4"/>
  <c r="Q177" i="4"/>
  <c r="BJ216" i="4"/>
  <c r="J216" i="4" s="1"/>
  <c r="J105" i="4" s="1"/>
  <c r="O169" i="4"/>
  <c r="S177" i="4"/>
  <c r="Q169" i="4"/>
  <c r="F90" i="4"/>
  <c r="F125" i="4"/>
  <c r="BJ160" i="4"/>
  <c r="J160" i="4" s="1"/>
  <c r="J99" i="4" s="1"/>
  <c r="S169" i="4"/>
  <c r="BJ208" i="4"/>
  <c r="F33" i="4"/>
  <c r="O154" i="4"/>
  <c r="J124" i="4"/>
  <c r="Q154" i="4"/>
  <c r="BJ130" i="4"/>
  <c r="BJ177" i="4"/>
  <c r="J227" i="4" l="1"/>
  <c r="J169" i="4"/>
  <c r="J102" i="4" s="1"/>
  <c r="J177" i="4"/>
  <c r="J103" i="4" s="1"/>
  <c r="J208" i="4"/>
  <c r="J104" i="4" s="1"/>
  <c r="S227" i="4"/>
  <c r="Q227" i="4"/>
  <c r="Q129" i="4"/>
  <c r="AT94" i="5"/>
  <c r="S129" i="4"/>
  <c r="O163" i="4"/>
  <c r="O129" i="4"/>
  <c r="S163" i="4"/>
  <c r="BJ163" i="4"/>
  <c r="J130" i="4"/>
  <c r="J96" i="4" s="1"/>
  <c r="BJ129" i="4"/>
  <c r="Q163" i="4"/>
  <c r="BJ227" i="4"/>
  <c r="J106" i="4" s="1"/>
  <c r="J163" i="4" l="1"/>
  <c r="J100" i="4" s="1"/>
  <c r="O128" i="4"/>
  <c r="Q128" i="4"/>
  <c r="S128" i="4"/>
  <c r="J129" i="4"/>
  <c r="BJ128" i="4"/>
  <c r="J95" i="4" l="1"/>
  <c r="J94" i="4" s="1"/>
  <c r="J128" i="4"/>
  <c r="J28" i="4" s="1"/>
  <c r="J31" i="4" l="1"/>
  <c r="F32" i="4"/>
  <c r="J32" i="4" s="1"/>
  <c r="AG95" i="5"/>
  <c r="AG94" i="5" s="1"/>
  <c r="J37" i="4" l="1"/>
  <c r="AN95" i="5" s="1"/>
  <c r="AK26" i="5"/>
  <c r="W29" i="5" s="1"/>
  <c r="AN94" i="5"/>
  <c r="AK29" i="5" l="1"/>
  <c r="AK35" i="5" s="1"/>
</calcChain>
</file>

<file path=xl/sharedStrings.xml><?xml version="1.0" encoding="utf-8"?>
<sst xmlns="http://schemas.openxmlformats.org/spreadsheetml/2006/main" count="1477" uniqueCount="414">
  <si>
    <t>Export Komplet</t>
  </si>
  <si>
    <t/>
  </si>
  <si>
    <t>2.0</t>
  </si>
  <si>
    <t>ZAMOK</t>
  </si>
  <si>
    <t>False</t>
  </si>
  <si>
    <t>{a3fa3ebf-6c9e-418e-9618-d85bf1e22edb}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</si>
  <si>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</si>
  <si>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</si>
  <si>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</si>
  <si>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</si>
  <si>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</si>
  <si>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</si>
  <si>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</si>
  <si>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02</t>
  </si>
  <si>
    <t>Stavba: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</si>
  <si>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</si>
  <si>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</si>
  <si>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</si>
  <si>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</si>
  <si>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</si>
  <si>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</si>
  <si>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</si>
  <si>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</si>
  <si>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</si>
  <si>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</si>
  <si>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</si>
  <si>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</si>
  <si>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</si>
  <si>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</si>
  <si>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</si>
  <si>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</si>
  <si>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</si>
  <si>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</si>
  <si>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</si>
  <si>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</si>
  <si>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</si>
  <si>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</si>
  <si>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</si>
  <si>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</si>
  <si>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</si>
  <si>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</si>
  <si>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</si>
  <si>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</si>
  <si>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</si>
  <si>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</si>
  <si>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</si>
  <si>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</si>
  <si>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</si>
  <si>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</si>
  <si>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</si>
  <si>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</si>
  <si>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</si>
  <si>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</si>
  <si>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</si>
  <si>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</si>
  <si>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</si>
  <si>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</si>
  <si>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</si>
  <si>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</si>
  <si>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</si>
  <si>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</si>
  <si>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</si>
  <si>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</si>
  <si>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</si>
  <si>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</si>
  <si>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</si>
  <si>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</si>
  <si>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</si>
  <si>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</si>
  <si>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</si>
  <si>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</si>
  <si>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</si>
  <si>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</si>
  <si>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</si>
  <si>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</si>
  <si>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</si>
  <si>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</si>
  <si>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</si>
  <si>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</si>
  <si>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</si>
  <si>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</si>
  <si>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</si>
  <si>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</si>
  <si>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</si>
  <si>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</si>
  <si>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</si>
  <si>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</si>
  <si>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</si>
  <si>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764 - Konstrukce klempířské</t>
  </si>
  <si>
    <t xml:space="preserve">    766 - Konstrukce truhlářské</t>
  </si>
  <si>
    <t xml:space="preserve">    783 - Dokončovací práce - nátěry</t>
  </si>
  <si>
    <t xml:space="preserve">    784 - Dokončovací práce - malby a tapety</t>
  </si>
  <si>
    <t xml:space="preserve">    787 - Dokončovací práce - zasklívání</t>
  </si>
  <si>
    <t>VRN - Vedlejší rozpočtové náklady</t>
  </si>
  <si>
    <t xml:space="preserve">    VRN3 - Zařízení staveniště</t>
  </si>
  <si>
    <t xml:space="preserve">    VRN6 - Územní vlivy</t>
  </si>
  <si>
    <t xml:space="preserve">    VRN7 - Provozní vlivy</t>
  </si>
  <si>
    <t xml:space="preserve">    VRN8 - Přesun stavebních kapacit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</si>
  <si>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</si>
  <si>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</si>
  <si>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</si>
  <si>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</si>
  <si>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</si>
  <si>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</si>
  <si>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</si>
  <si>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</si>
  <si>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</si>
  <si>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</si>
  <si>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</si>
  <si>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</si>
  <si>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</si>
  <si>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</si>
  <si>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</si>
  <si>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</si>
  <si>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</si>
  <si>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</si>
  <si>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60</t>
  </si>
  <si>
    <t>K</t>
  </si>
  <si>
    <t>619995001</t>
  </si>
  <si>
    <t>Začištění omítek kolem oken, dveří, podlah nebo obkladů</t>
  </si>
  <si>
    <t>m</t>
  </si>
  <si>
    <t>4</t>
  </si>
  <si>
    <t>-1087543197</t>
  </si>
  <si>
    <t>VV</t>
  </si>
  <si>
    <t>80</t>
  </si>
  <si>
    <t>619996117</t>
  </si>
  <si>
    <t>Ochrana podlahy obedněním z OSB desek</t>
  </si>
  <si>
    <t>m2</t>
  </si>
  <si>
    <t>352081200</t>
  </si>
  <si>
    <t>Ochrana podlah</t>
  </si>
  <si>
    <t>81</t>
  </si>
  <si>
    <t>619996145</t>
  </si>
  <si>
    <t>Ochrana konstrukcí nebo samostatných prvků obalením geotextilií</t>
  </si>
  <si>
    <t>1978436850</t>
  </si>
  <si>
    <t>Radiátory, vnitřní zařízení</t>
  </si>
  <si>
    <t>9</t>
  </si>
  <si>
    <t>Ostatní konstrukce a práce, bourání</t>
  </si>
  <si>
    <t>941311111</t>
  </si>
  <si>
    <t>Montáž lešení řadového modulového lehkého zatížení do 200 kg/m2 š přes 0,6 do 0,9 m v do 10 m</t>
  </si>
  <si>
    <t>575986925</t>
  </si>
  <si>
    <t>941311211</t>
  </si>
  <si>
    <t>Příplatek k lešení řadovému modulovému lehkému š 0,9 m v přes 10 do 25 m za první a ZKD den použití</t>
  </si>
  <si>
    <t>-1468318509</t>
  </si>
  <si>
    <t>79</t>
  </si>
  <si>
    <t>941311321</t>
  </si>
  <si>
    <t>Odborná prohlídka lešení řadového modulového lehkého s podlahami zatížení do 200 kg/m2 š od 0,6 do 0,9 m v do 25 m pl přes 500 do 2000 m2 nezakrytého</t>
  </si>
  <si>
    <t>kus</t>
  </si>
  <si>
    <t>-657960745</t>
  </si>
  <si>
    <t>3</t>
  </si>
  <si>
    <t>941311811</t>
  </si>
  <si>
    <t>Demontáž lešení řadového modulového lehkého zatížení do 200 kg/m2 š přes 0,6 do 0,9 m v do 10 m</t>
  </si>
  <si>
    <t>-1580017164</t>
  </si>
  <si>
    <t>949101111</t>
  </si>
  <si>
    <t>Lešení pomocné pro objekty pozemních staveb s lešeňovou podlahou v do 1,9 m zatížení do 150 kg/m2</t>
  </si>
  <si>
    <t>-76937850</t>
  </si>
  <si>
    <t>5</t>
  </si>
  <si>
    <t>952901111</t>
  </si>
  <si>
    <t>Vyčištění budov bytové a občanské výstavby při výšce podlaží do 4 m</t>
  </si>
  <si>
    <t>-1772675727</t>
  </si>
  <si>
    <t>83</t>
  </si>
  <si>
    <t>952902021</t>
  </si>
  <si>
    <t>Čištění budov zametení hladkých podlah</t>
  </si>
  <si>
    <t>1032428594</t>
  </si>
  <si>
    <t>denní úklid pracovních a společných prostor- počet dnů  x plocha</t>
  </si>
  <si>
    <t>77</t>
  </si>
  <si>
    <t>993111111</t>
  </si>
  <si>
    <t>Dovoz a odvoz lešení řadového do 10 km včetně naložení a složení</t>
  </si>
  <si>
    <t>87119137</t>
  </si>
  <si>
    <t>78</t>
  </si>
  <si>
    <t>993111119</t>
  </si>
  <si>
    <t>Příplatek k ceně dovozu a odvozu lešení řadového ZKD 10 km přes 10 km</t>
  </si>
  <si>
    <t>-987004270</t>
  </si>
  <si>
    <t>997</t>
  </si>
  <si>
    <t>Přesun sutě</t>
  </si>
  <si>
    <t>997013213</t>
  </si>
  <si>
    <t>Vnitrostaveništní doprava suti a vybouraných hmot pro budovy v přes 9 do 12 m ručně</t>
  </si>
  <si>
    <t>t</t>
  </si>
  <si>
    <t>489278596</t>
  </si>
  <si>
    <t>7</t>
  </si>
  <si>
    <t>997013219</t>
  </si>
  <si>
    <t>Příplatek k vnitrostaveništní dopravě suti a vybouraných hmot za zvětšenou dopravu suti ZKD 10 m</t>
  </si>
  <si>
    <t>-1680552555</t>
  </si>
  <si>
    <t>8</t>
  </si>
  <si>
    <t>997013501</t>
  </si>
  <si>
    <t>Odvoz suti a vybouraných hmot na skládku nebo meziskládku do 1 km se složením</t>
  </si>
  <si>
    <t>274399880</t>
  </si>
  <si>
    <t>997013509</t>
  </si>
  <si>
    <t>Příplatek k odvozu suti a vybouraných hmot na skládku ZKD 1 km přes 1 km</t>
  </si>
  <si>
    <t>2118847119</t>
  </si>
  <si>
    <t>10</t>
  </si>
  <si>
    <t>997013631</t>
  </si>
  <si>
    <t>Poplatek za uložení na skládce (skládkovné) stavebního odpadu směsného kód odpadu 17 09 04</t>
  </si>
  <si>
    <t>-1365641128</t>
  </si>
  <si>
    <t>998</t>
  </si>
  <si>
    <t>Přesun hmot</t>
  </si>
  <si>
    <t>13</t>
  </si>
  <si>
    <t>998018002</t>
  </si>
  <si>
    <t>Přesun hmot ruční pro budovy v přes 6 do 12 m</t>
  </si>
  <si>
    <t>1963024554</t>
  </si>
  <si>
    <t>14</t>
  </si>
  <si>
    <t>998018011</t>
  </si>
  <si>
    <t>Příplatek k ručnímu přesunu hmot pro budovy za zvětšený přesun ZKD 100 m</t>
  </si>
  <si>
    <t>-1396571194</t>
  </si>
  <si>
    <t>PSV</t>
  </si>
  <si>
    <t>Práce a dodávky PSV</t>
  </si>
  <si>
    <t>764</t>
  </si>
  <si>
    <t>Konstrukce klempířské</t>
  </si>
  <si>
    <t>63</t>
  </si>
  <si>
    <t>764236447</t>
  </si>
  <si>
    <t>16</t>
  </si>
  <si>
    <t>730748154</t>
  </si>
  <si>
    <t>64</t>
  </si>
  <si>
    <t>998764102</t>
  </si>
  <si>
    <t>Přesun hmot tonážní pro konstrukce klempířské v objektech v přes 6 do 12 m</t>
  </si>
  <si>
    <t>707683053</t>
  </si>
  <si>
    <t>66</t>
  </si>
  <si>
    <t>998764181</t>
  </si>
  <si>
    <t>Příplatek k přesunu hmot tonážní 764 prováděný bez použití mechanizace</t>
  </si>
  <si>
    <t>-1931455303</t>
  </si>
  <si>
    <t>65</t>
  </si>
  <si>
    <t>998764193</t>
  </si>
  <si>
    <t>Příplatek k přesunu hmot tonážní 764 za zvětšený přesun do 500 m</t>
  </si>
  <si>
    <t>-319673050</t>
  </si>
  <si>
    <t>766</t>
  </si>
  <si>
    <t>Konstrukce truhlářské</t>
  </si>
  <si>
    <t>76</t>
  </si>
  <si>
    <t>766-1</t>
  </si>
  <si>
    <t>Demontáž a zpětná montáž stávajícího vybavení, zařízení</t>
  </si>
  <si>
    <t>ks</t>
  </si>
  <si>
    <t>-367655465</t>
  </si>
  <si>
    <t>M</t>
  </si>
  <si>
    <t>32</t>
  </si>
  <si>
    <t>766624922</t>
  </si>
  <si>
    <t>Oprava oken dřevěných - výměna svislé nebo vodorovné příčky</t>
  </si>
  <si>
    <t>917081084</t>
  </si>
  <si>
    <t>17</t>
  </si>
  <si>
    <t>766624923</t>
  </si>
  <si>
    <t>2122270886</t>
  </si>
  <si>
    <t>766624927</t>
  </si>
  <si>
    <t>Oprava oken dřevěných - výměna okapnice</t>
  </si>
  <si>
    <t>-1912498375</t>
  </si>
  <si>
    <t>783</t>
  </si>
  <si>
    <t>Dokončovací práce - nátěry</t>
  </si>
  <si>
    <t>26</t>
  </si>
  <si>
    <t>783000103</t>
  </si>
  <si>
    <t>Ochrana podlah nebo vodorovných ploch při provádění nátěrů položením fólie</t>
  </si>
  <si>
    <t>183085253</t>
  </si>
  <si>
    <t>250</t>
  </si>
  <si>
    <t>27</t>
  </si>
  <si>
    <t>28323157</t>
  </si>
  <si>
    <t>fólie pro malířské potřeby zakrývací tl 14µ 4x5m</t>
  </si>
  <si>
    <t>-366179177</t>
  </si>
  <si>
    <t>250*1,05 'Přepočtené koeficientem množství</t>
  </si>
  <si>
    <t>28</t>
  </si>
  <si>
    <t>783000125</t>
  </si>
  <si>
    <t>Ochrana konstrukcí nebo prvků při provádění nátěrů obalením fólií</t>
  </si>
  <si>
    <t>-1085175089</t>
  </si>
  <si>
    <t>29</t>
  </si>
  <si>
    <t>-1772907490</t>
  </si>
  <si>
    <t>150*1,05 'Přepočtené koeficientem množství</t>
  </si>
  <si>
    <t>30</t>
  </si>
  <si>
    <t>783000201</t>
  </si>
  <si>
    <t>Přemístění okenních nebo dveřních křídel pro zhotovení nátěrů vodorovné do 50 m</t>
  </si>
  <si>
    <t>186433695</t>
  </si>
  <si>
    <t>Součet</t>
  </si>
  <si>
    <t>31</t>
  </si>
  <si>
    <t>783000221</t>
  </si>
  <si>
    <t>Příplatek k přemístění ZKD vyvěšení a zavěšení okenních křídel kyvných, otočných</t>
  </si>
  <si>
    <t>182322960</t>
  </si>
  <si>
    <t>783000225</t>
  </si>
  <si>
    <t>Příplatek k přemístění ZKD vyvěšení a zavěšení dveřních nebo okenních jednoduchých křídel</t>
  </si>
  <si>
    <t>-899134920</t>
  </si>
  <si>
    <t>33</t>
  </si>
  <si>
    <t>783101201</t>
  </si>
  <si>
    <t>Hrubé obroušení podkladu truhlářských konstrukcí před provedením nátěru</t>
  </si>
  <si>
    <t>1197741713</t>
  </si>
  <si>
    <t>34</t>
  </si>
  <si>
    <t>783101203</t>
  </si>
  <si>
    <t>Jemné obroušení podkladu truhlářských konstrukcí před provedením nátěru</t>
  </si>
  <si>
    <t>663579190</t>
  </si>
  <si>
    <t>35</t>
  </si>
  <si>
    <t>783101403</t>
  </si>
  <si>
    <t>Oprášení podkladu truhlářských konstrukcí před provedením nátěru</t>
  </si>
  <si>
    <t>1053052928</t>
  </si>
  <si>
    <t>PŘED NAPOUŠTĚCÍM NÁTĚREM</t>
  </si>
  <si>
    <t>PŘED 1. VRSTVOU KRYCÍHO  NÁTĚRU</t>
  </si>
  <si>
    <t>PŘED 2. VRSTVOU KRYCÍHO  NÁTĚRU</t>
  </si>
  <si>
    <t>36</t>
  </si>
  <si>
    <t>783106805</t>
  </si>
  <si>
    <t>Odstranění nátěrů z truhlářských konstrukcí opálením</t>
  </si>
  <si>
    <t>-1074412186</t>
  </si>
  <si>
    <t>37</t>
  </si>
  <si>
    <t>783113101</t>
  </si>
  <si>
    <t>Jednonásobný napouštěcí syntetický nátěr truhlářských konstrukcí</t>
  </si>
  <si>
    <t>-766316646</t>
  </si>
  <si>
    <t>38</t>
  </si>
  <si>
    <t>783114101</t>
  </si>
  <si>
    <t>Základní jednonásobný syntetický nátěr truhlářských konstrukcí</t>
  </si>
  <si>
    <t>227390438</t>
  </si>
  <si>
    <t>39</t>
  </si>
  <si>
    <t>783118211</t>
  </si>
  <si>
    <t>Lakovací dvojnásobný syntetický nátěr truhlářských konstrukcí s mezibroušením</t>
  </si>
  <si>
    <t>1045190544</t>
  </si>
  <si>
    <t>40</t>
  </si>
  <si>
    <t>783132111</t>
  </si>
  <si>
    <t>Lokální tmelení truhlářských konstrukcí včetně přebroušení epoxidovým tmelem plochy do 30%</t>
  </si>
  <si>
    <t>1941908122</t>
  </si>
  <si>
    <t>41</t>
  </si>
  <si>
    <t>783132211</t>
  </si>
  <si>
    <t>Vysekání stávajícího sklenářského tmelu ze sklenářských výplní</t>
  </si>
  <si>
    <t>-1357849233</t>
  </si>
  <si>
    <t>42</t>
  </si>
  <si>
    <t>783162201</t>
  </si>
  <si>
    <t>Dotmelení skleněných výplní truhlářských konstrukcí sklenářským tmelem</t>
  </si>
  <si>
    <t>1615477452</t>
  </si>
  <si>
    <t>784</t>
  </si>
  <si>
    <t>Dokončovací práce - malby a tapety</t>
  </si>
  <si>
    <t>71</t>
  </si>
  <si>
    <t>784121003</t>
  </si>
  <si>
    <t>-965266400</t>
  </si>
  <si>
    <t>72</t>
  </si>
  <si>
    <t>784121013</t>
  </si>
  <si>
    <t>-304036658</t>
  </si>
  <si>
    <t>74</t>
  </si>
  <si>
    <t>784171101</t>
  </si>
  <si>
    <t>Zakrytí vnitřních podlah včetně pozdějšího odkrytí</t>
  </si>
  <si>
    <t>-1278100436</t>
  </si>
  <si>
    <t>75</t>
  </si>
  <si>
    <t>HST.5907758504895</t>
  </si>
  <si>
    <t>zakrývací fólie 4 x 5 m standard 4-5 µm</t>
  </si>
  <si>
    <t>2016523016</t>
  </si>
  <si>
    <t>84</t>
  </si>
  <si>
    <t>784181123</t>
  </si>
  <si>
    <t>-189364715</t>
  </si>
  <si>
    <t>73</t>
  </si>
  <si>
    <t>784211103</t>
  </si>
  <si>
    <t>-2139552343</t>
  </si>
  <si>
    <t>787</t>
  </si>
  <si>
    <t>Dokončovací práce - zasklívání</t>
  </si>
  <si>
    <t>43</t>
  </si>
  <si>
    <t>787600802</t>
  </si>
  <si>
    <t>Vysklívání oken a dveří plochy skla plochého přes 1 do 3 m2</t>
  </si>
  <si>
    <t>1195351076</t>
  </si>
  <si>
    <t>44</t>
  </si>
  <si>
    <t>787612215</t>
  </si>
  <si>
    <t>Zasklívání oken a dveří vývěsných s pod(za)tmelením sklem válcovaným tl přes 4 do 6 mm</t>
  </si>
  <si>
    <t>300192615</t>
  </si>
  <si>
    <t>45</t>
  </si>
  <si>
    <t>787714351</t>
  </si>
  <si>
    <t>Zasklívání výkladců s podtmelením na lišty dl do 3000 mm sklem plaveným tl 6 mm</t>
  </si>
  <si>
    <t>1655125818</t>
  </si>
  <si>
    <t>46</t>
  </si>
  <si>
    <t>998787102</t>
  </si>
  <si>
    <t>Přesun hmot tonážní pro zasklívání v objektech v přes 6 do 12 m</t>
  </si>
  <si>
    <t>-1648573914</t>
  </si>
  <si>
    <t>47</t>
  </si>
  <si>
    <t>998787181</t>
  </si>
  <si>
    <t>Příplatek k přesunu hmot tonážní 787 prováděný bez použití mechanizace</t>
  </si>
  <si>
    <t>-750254724</t>
  </si>
  <si>
    <t>48</t>
  </si>
  <si>
    <t>998787193</t>
  </si>
  <si>
    <t>Příplatek k přesunu hmot tonážní 787 za zvětšený přesun do 500 m</t>
  </si>
  <si>
    <t>-1787494326</t>
  </si>
  <si>
    <t>VRN</t>
  </si>
  <si>
    <t>Vedlejší rozpočtové náklady</t>
  </si>
  <si>
    <t>013274000</t>
  </si>
  <si>
    <t>Pasportizace objektu před započetím prací</t>
  </si>
  <si>
    <t>1024</t>
  </si>
  <si>
    <t>228968127</t>
  </si>
  <si>
    <t>013284000</t>
  </si>
  <si>
    <t>Pasportizace objektu po provedení prací</t>
  </si>
  <si>
    <t>ks…</t>
  </si>
  <si>
    <t>614495452</t>
  </si>
  <si>
    <t>VRN3</t>
  </si>
  <si>
    <t>Zařízení staveniště</t>
  </si>
  <si>
    <t>032002000</t>
  </si>
  <si>
    <t>Vybavení staveniště</t>
  </si>
  <si>
    <t>302363535</t>
  </si>
  <si>
    <t>032903000</t>
  </si>
  <si>
    <t>Náklady na provoz a údržbu vybavení staveniště</t>
  </si>
  <si>
    <t>86417879</t>
  </si>
  <si>
    <t>039103000</t>
  </si>
  <si>
    <t>Rozebrání, bourání a odvoz zařízení staveniště</t>
  </si>
  <si>
    <t>-579537563</t>
  </si>
  <si>
    <t>VRN6</t>
  </si>
  <si>
    <t>Územní vlivy</t>
  </si>
  <si>
    <t>062002000</t>
  </si>
  <si>
    <t>Ztížené dopravní podmínky</t>
  </si>
  <si>
    <t>509585056</t>
  </si>
  <si>
    <t>VRN7</t>
  </si>
  <si>
    <t>Provozní vlivy</t>
  </si>
  <si>
    <t>071002000</t>
  </si>
  <si>
    <t>Provoz investora, třetích osob</t>
  </si>
  <si>
    <t>-1095697375</t>
  </si>
  <si>
    <t>VRN8</t>
  </si>
  <si>
    <t>Přesun stavebních kapacit</t>
  </si>
  <si>
    <t>084003000</t>
  </si>
  <si>
    <t>Příplatky za práci v noci, o sobotách a nedělích, ve státem uznaný svátek</t>
  </si>
  <si>
    <t>kpl</t>
  </si>
  <si>
    <t>-1747840917</t>
  </si>
  <si>
    <t>DSP Na Dračkách</t>
  </si>
  <si>
    <t>Oplechování parapetů rovných celoplošně lepené z TiZn plechu rš 670 mm</t>
  </si>
  <si>
    <t>Oprava oken dřevěných - výměna spodního vlysu okenního rámu</t>
  </si>
  <si>
    <t>Oškrabání malby v místnostech přes 3,80 do 5,00 m</t>
  </si>
  <si>
    <t>Rozmývání podkladu po oškrabání malby v místnostech přes 3,80 do 5,00 m</t>
  </si>
  <si>
    <t>Hloubková jednonásobná bezbarvá penetrace podkladu v místnostech přes 3,80 do 5,00 m</t>
  </si>
  <si>
    <t>Dvojnásobné bílé malby ze směsí za mokra výborně oděruvzdorných v místnostech přes 3,80 do 5,00 m</t>
  </si>
  <si>
    <t xml:space="preserve">výměna těsnění rámu i křídla (dodávka,demontáž,zpětná montáž) </t>
  </si>
  <si>
    <t>4*25</t>
  </si>
  <si>
    <t>6*25</t>
  </si>
  <si>
    <t>8+2</t>
  </si>
  <si>
    <t>vysprávkování dlažeb, doplnění/výměna chybějících komponentů ( dlažba, lepidlo, spárování …)</t>
  </si>
  <si>
    <t>oprava skládané fasády - dokotvení a doplnění chybějících částí obkladu (lokálně)</t>
  </si>
  <si>
    <t>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</si>
</sst>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%"/>
    <numFmt numFmtId="165" formatCode="dd\.mm\.yyyy"/>
    <numFmt numFmtId="166" formatCode="#,##0.00000"/>
    <numFmt numFmtId="167" formatCode="#,##0.000"/>
    <numFmt numFmtId="168" formatCode="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8"/>
      <color theme="0" tint="-0.499984740745262"/>
      <name val="Arial CE"/>
    </font>
  </fonts>
  <fills count="9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 style="hair">
        <color rgb="FF969696"/>
      </right>
      <top/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35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0" fillId="0" borderId="4" xfId="0" applyBorder="1" applyProtection="1"/>
    <xf numFmtId="0" fontId="0" fillId="0" borderId="3" xfId="0" applyFont="1" applyBorder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2" borderId="0" xfId="0" applyFont="1" applyFill="1" applyAlignment="1" applyProtection="1">
      <alignment vertical="center"/>
    </xf>
    <xf numFmtId="0" fontId="4" fillId="2" borderId="6" xfId="0" applyFont="1" applyFill="1" applyBorder="1" applyAlignment="1" applyProtection="1">
      <alignment horizontal="left" vertical="center"/>
    </xf>
    <xf numFmtId="0" fontId="4" fillId="2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20" fillId="3" borderId="0" xfId="0" applyFont="1" applyFill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0" fillId="3" borderId="0" xfId="0" applyFont="1" applyFill="1" applyAlignment="1" applyProtection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20" fillId="3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3" borderId="16" xfId="0" applyFont="1" applyFill="1" applyBorder="1" applyAlignment="1" applyProtection="1">
      <alignment horizontal="center" vertical="center" wrapText="1"/>
    </xf>
    <xf numFmtId="0" fontId="20" fillId="3" borderId="17" xfId="0" applyFont="1" applyFill="1" applyBorder="1" applyAlignment="1" applyProtection="1">
      <alignment horizontal="center" vertical="center" wrapText="1"/>
    </xf>
    <xf numFmtId="0" fontId="20" fillId="3" borderId="18" xfId="0" applyFont="1" applyFill="1" applyBorder="1" applyAlignment="1" applyProtection="1">
      <alignment horizontal="center" vertical="center" wrapText="1"/>
    </xf>
    <xf numFmtId="0" fontId="20" fillId="3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4" fontId="20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1" fillId="0" borderId="14" xfId="0" applyFont="1" applyBorder="1" applyAlignment="1" applyProtection="1">
      <alignment horizontal="left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2" fillId="0" borderId="22" xfId="0" applyFont="1" applyBorder="1" applyAlignment="1" applyProtection="1">
      <alignment horizontal="center" vertical="center"/>
    </xf>
    <xf numFmtId="49" fontId="32" fillId="0" borderId="22" xfId="0" applyNumberFormat="1" applyFont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center" vertical="center" wrapText="1"/>
    </xf>
    <xf numFmtId="4" fontId="32" fillId="0" borderId="22" xfId="0" applyNumberFormat="1" applyFont="1" applyBorder="1" applyAlignment="1" applyProtection="1">
      <alignment vertical="center"/>
    </xf>
    <xf numFmtId="0" fontId="33" fillId="0" borderId="22" xfId="0" applyFont="1" applyBorder="1" applyAlignment="1" applyProtection="1">
      <alignment vertical="center"/>
    </xf>
    <xf numFmtId="0" fontId="33" fillId="0" borderId="3" xfId="0" applyFont="1" applyBorder="1" applyAlignment="1">
      <alignment vertical="center"/>
    </xf>
    <xf numFmtId="0" fontId="32" fillId="0" borderId="14" xfId="0" applyFont="1" applyBorder="1" applyAlignment="1" applyProtection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21" fillId="0" borderId="19" xfId="0" applyFont="1" applyBorder="1" applyAlignment="1" applyProtection="1">
      <alignment horizontal="left" vertical="center"/>
    </xf>
    <xf numFmtId="166" fontId="21" fillId="0" borderId="20" xfId="0" applyNumberFormat="1" applyFont="1" applyBorder="1" applyAlignment="1" applyProtection="1">
      <alignment vertical="center"/>
    </xf>
    <xf numFmtId="166" fontId="21" fillId="0" borderId="21" xfId="0" applyNumberFormat="1" applyFont="1" applyBorder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2" fillId="0" borderId="0" xfId="0" applyFont="1" applyAlignment="1" applyProtection="1">
      <alignment horizontal="left" vertical="center" wrapText="1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2" borderId="7" xfId="0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0" fillId="0" borderId="0" xfId="0"/>
    <xf numFmtId="0" fontId="0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Alignment="1">
      <alignment vertical="center"/>
    </xf>
    <xf numFmtId="0" fontId="9" fillId="5" borderId="0" xfId="0" applyFont="1" applyFill="1" applyAlignment="1">
      <alignment vertical="center"/>
    </xf>
    <xf numFmtId="0" fontId="9" fillId="5" borderId="3" xfId="0" applyFont="1" applyFill="1" applyBorder="1" applyAlignment="1" applyProtection="1">
      <alignment vertical="center"/>
    </xf>
    <xf numFmtId="0" fontId="9" fillId="5" borderId="0" xfId="0" applyFont="1" applyFill="1" applyAlignment="1" applyProtection="1">
      <alignment vertical="center"/>
    </xf>
    <xf numFmtId="0" fontId="31" fillId="5" borderId="0" xfId="0" applyFont="1" applyFill="1" applyAlignment="1" applyProtection="1">
      <alignment horizontal="left" vertical="center"/>
    </xf>
    <xf numFmtId="0" fontId="9" fillId="5" borderId="0" xfId="0" applyFont="1" applyFill="1" applyAlignment="1" applyProtection="1">
      <alignment horizontal="left" vertical="center"/>
    </xf>
    <xf numFmtId="0" fontId="9" fillId="5" borderId="0" xfId="0" applyFont="1" applyFill="1" applyAlignment="1" applyProtection="1">
      <alignment horizontal="left" vertical="center" wrapText="1"/>
    </xf>
    <xf numFmtId="0" fontId="9" fillId="5" borderId="3" xfId="0" applyFont="1" applyFill="1" applyBorder="1" applyAlignment="1">
      <alignment vertical="center"/>
    </xf>
    <xf numFmtId="0" fontId="9" fillId="5" borderId="14" xfId="0" applyFont="1" applyFill="1" applyBorder="1" applyAlignment="1" applyProtection="1">
      <alignment vertical="center"/>
    </xf>
    <xf numFmtId="0" fontId="9" fillId="5" borderId="0" xfId="0" applyFont="1" applyFill="1" applyBorder="1" applyAlignment="1" applyProtection="1">
      <alignment vertical="center"/>
    </xf>
    <xf numFmtId="0" fontId="9" fillId="5" borderId="15" xfId="0" applyFont="1" applyFill="1" applyBorder="1" applyAlignment="1" applyProtection="1">
      <alignment vertical="center"/>
    </xf>
    <xf numFmtId="0" fontId="9" fillId="5" borderId="0" xfId="0" applyFont="1" applyFill="1" applyAlignment="1">
      <alignment horizontal="left" vertical="center"/>
    </xf>
    <xf numFmtId="0" fontId="10" fillId="5" borderId="0" xfId="0" applyFont="1" applyFill="1" applyAlignment="1">
      <alignment vertical="center"/>
    </xf>
    <xf numFmtId="0" fontId="10" fillId="5" borderId="3" xfId="0" applyFont="1" applyFill="1" applyBorder="1" applyAlignment="1" applyProtection="1">
      <alignment vertical="center"/>
    </xf>
    <xf numFmtId="0" fontId="10" fillId="5" borderId="0" xfId="0" applyFont="1" applyFill="1" applyAlignment="1" applyProtection="1">
      <alignment vertical="center"/>
    </xf>
    <xf numFmtId="0" fontId="10" fillId="5" borderId="0" xfId="0" applyFont="1" applyFill="1" applyAlignment="1" applyProtection="1">
      <alignment horizontal="left" vertical="center"/>
    </xf>
    <xf numFmtId="0" fontId="10" fillId="5" borderId="0" xfId="0" applyFont="1" applyFill="1" applyAlignment="1" applyProtection="1">
      <alignment horizontal="left" vertical="center" wrapText="1"/>
    </xf>
    <xf numFmtId="167" fontId="10" fillId="5" borderId="0" xfId="0" applyNumberFormat="1" applyFont="1" applyFill="1" applyAlignment="1" applyProtection="1">
      <alignment vertical="center"/>
    </xf>
    <xf numFmtId="0" fontId="10" fillId="5" borderId="3" xfId="0" applyFont="1" applyFill="1" applyBorder="1" applyAlignment="1">
      <alignment vertical="center"/>
    </xf>
    <xf numFmtId="0" fontId="10" fillId="5" borderId="14" xfId="0" applyFont="1" applyFill="1" applyBorder="1" applyAlignment="1" applyProtection="1">
      <alignment vertical="center"/>
    </xf>
    <xf numFmtId="0" fontId="10" fillId="5" borderId="0" xfId="0" applyFont="1" applyFill="1" applyBorder="1" applyAlignment="1" applyProtection="1">
      <alignment vertical="center"/>
    </xf>
    <xf numFmtId="0" fontId="10" fillId="5" borderId="15" xfId="0" applyFont="1" applyFill="1" applyBorder="1" applyAlignment="1" applyProtection="1">
      <alignment vertical="center"/>
    </xf>
    <xf numFmtId="0" fontId="10" fillId="5" borderId="0" xfId="0" applyFont="1" applyFill="1" applyAlignment="1">
      <alignment horizontal="left" vertical="center"/>
    </xf>
    <xf numFmtId="0" fontId="11" fillId="5" borderId="0" xfId="0" applyFont="1" applyFill="1" applyAlignment="1">
      <alignment vertical="center"/>
    </xf>
    <xf numFmtId="0" fontId="11" fillId="5" borderId="3" xfId="0" applyFont="1" applyFill="1" applyBorder="1" applyAlignment="1" applyProtection="1">
      <alignment vertical="center"/>
    </xf>
    <xf numFmtId="0" fontId="11" fillId="5" borderId="0" xfId="0" applyFont="1" applyFill="1" applyAlignment="1" applyProtection="1">
      <alignment vertical="center"/>
    </xf>
    <xf numFmtId="0" fontId="11" fillId="5" borderId="0" xfId="0" applyFont="1" applyFill="1" applyAlignment="1" applyProtection="1">
      <alignment horizontal="left" vertical="center"/>
    </xf>
    <xf numFmtId="0" fontId="11" fillId="5" borderId="0" xfId="0" applyFont="1" applyFill="1" applyAlignment="1" applyProtection="1">
      <alignment horizontal="left" vertical="center" wrapText="1"/>
    </xf>
    <xf numFmtId="167" fontId="11" fillId="5" borderId="0" xfId="0" applyNumberFormat="1" applyFont="1" applyFill="1" applyAlignment="1" applyProtection="1">
      <alignment vertical="center"/>
    </xf>
    <xf numFmtId="0" fontId="11" fillId="5" borderId="3" xfId="0" applyFont="1" applyFill="1" applyBorder="1" applyAlignment="1">
      <alignment vertical="center"/>
    </xf>
    <xf numFmtId="0" fontId="11" fillId="5" borderId="14" xfId="0" applyFont="1" applyFill="1" applyBorder="1" applyAlignment="1" applyProtection="1">
      <alignment vertical="center"/>
    </xf>
    <xf numFmtId="0" fontId="11" fillId="5" borderId="0" xfId="0" applyFont="1" applyFill="1" applyBorder="1" applyAlignment="1" applyProtection="1">
      <alignment vertical="center"/>
    </xf>
    <xf numFmtId="0" fontId="11" fillId="5" borderId="15" xfId="0" applyFont="1" applyFill="1" applyBorder="1" applyAlignment="1" applyProtection="1">
      <alignment vertical="center"/>
    </xf>
    <xf numFmtId="0" fontId="11" fillId="5" borderId="0" xfId="0" applyFont="1" applyFill="1" applyAlignment="1">
      <alignment horizontal="left" vertical="center"/>
    </xf>
    <xf numFmtId="0" fontId="0" fillId="5" borderId="3" xfId="0" applyFont="1" applyFill="1" applyBorder="1" applyAlignment="1">
      <alignment vertical="center"/>
    </xf>
    <xf numFmtId="0" fontId="21" fillId="5" borderId="14" xfId="0" applyFont="1" applyFill="1" applyBorder="1" applyAlignment="1" applyProtection="1">
      <alignment horizontal="left" vertical="center"/>
    </xf>
    <xf numFmtId="166" fontId="21" fillId="5" borderId="0" xfId="0" applyNumberFormat="1" applyFont="1" applyFill="1" applyBorder="1" applyAlignment="1" applyProtection="1">
      <alignment vertical="center"/>
    </xf>
    <xf numFmtId="166" fontId="21" fillId="5" borderId="15" xfId="0" applyNumberFormat="1" applyFont="1" applyFill="1" applyBorder="1" applyAlignment="1" applyProtection="1">
      <alignment vertical="center"/>
    </xf>
    <xf numFmtId="0" fontId="0" fillId="5" borderId="0" xfId="0" applyFont="1" applyFill="1" applyAlignment="1">
      <alignment vertical="center"/>
    </xf>
    <xf numFmtId="0" fontId="8" fillId="5" borderId="3" xfId="0" applyFont="1" applyFill="1" applyBorder="1" applyAlignment="1"/>
    <xf numFmtId="0" fontId="8" fillId="5" borderId="14" xfId="0" applyFont="1" applyFill="1" applyBorder="1" applyAlignment="1" applyProtection="1"/>
    <xf numFmtId="0" fontId="8" fillId="5" borderId="0" xfId="0" applyFont="1" applyFill="1" applyBorder="1" applyAlignment="1" applyProtection="1"/>
    <xf numFmtId="166" fontId="8" fillId="5" borderId="0" xfId="0" applyNumberFormat="1" applyFont="1" applyFill="1" applyBorder="1" applyAlignment="1" applyProtection="1"/>
    <xf numFmtId="166" fontId="8" fillId="5" borderId="15" xfId="0" applyNumberFormat="1" applyFont="1" applyFill="1" applyBorder="1" applyAlignment="1" applyProtection="1"/>
    <xf numFmtId="0" fontId="8" fillId="5" borderId="0" xfId="0" applyFont="1" applyFill="1" applyAlignment="1"/>
    <xf numFmtId="49" fontId="20" fillId="5" borderId="22" xfId="0" applyNumberFormat="1" applyFont="1" applyFill="1" applyBorder="1" applyAlignment="1" applyProtection="1">
      <alignment horizontal="left" vertical="center" wrapText="1"/>
    </xf>
    <xf numFmtId="0" fontId="20" fillId="5" borderId="22" xfId="0" applyFont="1" applyFill="1" applyBorder="1" applyAlignment="1" applyProtection="1">
      <alignment horizontal="left" vertical="center" wrapText="1"/>
    </xf>
    <xf numFmtId="49" fontId="20" fillId="5" borderId="24" xfId="0" applyNumberFormat="1" applyFont="1" applyFill="1" applyBorder="1" applyAlignment="1" applyProtection="1">
      <alignment horizontal="left" vertical="center" wrapText="1"/>
    </xf>
    <xf numFmtId="0" fontId="20" fillId="5" borderId="24" xfId="0" applyFont="1" applyFill="1" applyBorder="1" applyAlignment="1" applyProtection="1">
      <alignment horizontal="left" vertical="center" wrapText="1"/>
    </xf>
    <xf numFmtId="49" fontId="20" fillId="5" borderId="25" xfId="0" applyNumberFormat="1" applyFont="1" applyFill="1" applyBorder="1" applyAlignment="1" applyProtection="1">
      <alignment horizontal="left" vertical="center" wrapText="1"/>
    </xf>
    <xf numFmtId="0" fontId="20" fillId="5" borderId="25" xfId="0" applyFont="1" applyFill="1" applyBorder="1" applyAlignment="1" applyProtection="1">
      <alignment horizontal="left" vertical="center" wrapText="1"/>
    </xf>
    <xf numFmtId="0" fontId="33" fillId="5" borderId="3" xfId="0" applyFont="1" applyFill="1" applyBorder="1" applyAlignment="1">
      <alignment vertical="center"/>
    </xf>
    <xf numFmtId="0" fontId="0" fillId="5" borderId="0" xfId="0" applyFont="1" applyFill="1" applyAlignment="1" applyProtection="1">
      <alignment vertical="center"/>
    </xf>
    <xf numFmtId="0" fontId="8" fillId="5" borderId="0" xfId="0" applyFont="1" applyFill="1" applyAlignment="1" applyProtection="1"/>
    <xf numFmtId="167" fontId="20" fillId="5" borderId="22" xfId="0" applyNumberFormat="1" applyFont="1" applyFill="1" applyBorder="1" applyAlignment="1" applyProtection="1">
      <alignment vertical="center"/>
    </xf>
    <xf numFmtId="0" fontId="20" fillId="0" borderId="0" xfId="0" applyFont="1" applyBorder="1" applyAlignment="1" applyProtection="1">
      <alignment horizontal="center" vertical="center"/>
    </xf>
    <xf numFmtId="49" fontId="20" fillId="0" borderId="0" xfId="0" applyNumberFormat="1" applyFont="1" applyBorder="1" applyAlignment="1" applyProtection="1">
      <alignment horizontal="left" vertical="center" wrapText="1"/>
    </xf>
    <xf numFmtId="0" fontId="20" fillId="0" borderId="0" xfId="0" applyFont="1" applyBorder="1" applyAlignment="1" applyProtection="1">
      <alignment horizontal="center" vertical="center" wrapText="1"/>
    </xf>
    <xf numFmtId="4" fontId="20" fillId="0" borderId="0" xfId="0" applyNumberFormat="1" applyFont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 applyFill="1" applyBorder="1" applyAlignment="1" applyProtection="1">
      <alignment horizontal="left" vertical="center" wrapText="1"/>
    </xf>
    <xf numFmtId="0" fontId="35" fillId="5" borderId="24" xfId="0" applyFont="1" applyFill="1" applyBorder="1" applyAlignment="1" applyProtection="1">
      <alignment horizontal="left" vertical="center" wrapText="1"/>
    </xf>
    <xf numFmtId="0" fontId="20" fillId="0" borderId="24" xfId="0" applyFont="1" applyBorder="1" applyAlignment="1" applyProtection="1">
      <alignment horizontal="left" vertical="center" wrapText="1"/>
    </xf>
    <xf numFmtId="0" fontId="6" fillId="7" borderId="23" xfId="0" applyFont="1" applyFill="1" applyBorder="1" applyAlignment="1" applyProtection="1">
      <alignment horizontal="left"/>
    </xf>
    <xf numFmtId="167" fontId="20" fillId="0" borderId="22" xfId="0" applyNumberFormat="1" applyFont="1" applyFill="1" applyBorder="1" applyAlignment="1" applyProtection="1">
      <alignment vertical="center"/>
    </xf>
    <xf numFmtId="167" fontId="10" fillId="0" borderId="0" xfId="0" applyNumberFormat="1" applyFont="1" applyFill="1" applyAlignment="1" applyProtection="1">
      <alignment vertical="center"/>
    </xf>
    <xf numFmtId="0" fontId="8" fillId="0" borderId="0" xfId="0" applyFont="1" applyFill="1" applyAlignment="1" applyProtection="1"/>
    <xf numFmtId="167" fontId="32" fillId="0" borderId="22" xfId="0" applyNumberFormat="1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horizontal="left" vertical="center"/>
    </xf>
    <xf numFmtId="168" fontId="9" fillId="0" borderId="0" xfId="0" applyNumberFormat="1" applyFont="1" applyFill="1" applyAlignment="1" applyProtection="1">
      <alignment horizontal="right" vertical="center"/>
    </xf>
    <xf numFmtId="167" fontId="11" fillId="0" borderId="0" xfId="0" applyNumberFormat="1" applyFont="1" applyFill="1" applyAlignment="1" applyProtection="1">
      <alignment vertical="center"/>
    </xf>
    <xf numFmtId="0" fontId="20" fillId="0" borderId="25" xfId="0" applyFont="1" applyBorder="1" applyAlignment="1" applyProtection="1">
      <alignment horizontal="left" vertical="center" wrapText="1"/>
    </xf>
    <xf numFmtId="0" fontId="7" fillId="4" borderId="23" xfId="0" applyFont="1" applyFill="1" applyBorder="1" applyAlignment="1" applyProtection="1">
      <alignment horizontal="left"/>
    </xf>
    <xf numFmtId="0" fontId="6" fillId="8" borderId="23" xfId="0" applyFont="1" applyFill="1" applyBorder="1" applyAlignment="1" applyProtection="1">
      <alignment horizontal="left"/>
    </xf>
    <xf numFmtId="0" fontId="7" fillId="6" borderId="23" xfId="0" applyFont="1" applyFill="1" applyBorder="1" applyAlignment="1" applyProtection="1">
      <alignment horizontal="left"/>
    </xf>
    <xf numFmtId="14" fontId="2" fillId="0" borderId="0" xfId="0" applyNumberFormat="1" applyFont="1" applyAlignment="1" applyProtection="1">
      <alignment horizontal="left" vertical="center"/>
    </xf>
    <xf numFmtId="0" fontId="2" fillId="4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/>
    <xf numFmtId="0" fontId="2" fillId="4" borderId="0" xfId="0" applyFont="1" applyFill="1" applyAlignment="1" applyProtection="1">
      <alignment horizontal="left" vertical="center"/>
    </xf>
    <xf numFmtId="4" fontId="20" fillId="4" borderId="22" xfId="0" applyNumberFormat="1" applyFont="1" applyFill="1" applyBorder="1" applyAlignment="1" applyProtection="1">
      <alignment vertical="center"/>
    </xf>
    <xf numFmtId="4" fontId="32" fillId="4" borderId="22" xfId="0" applyNumberFormat="1" applyFont="1" applyFill="1" applyBorder="1" applyAlignment="1" applyProtection="1">
      <alignment vertical="center"/>
    </xf>
    <xf numFmtId="0" fontId="10" fillId="4" borderId="0" xfId="0" applyFont="1" applyFill="1" applyAlignment="1" applyProtection="1">
      <alignment vertical="center"/>
    </xf>
    <xf numFmtId="0" fontId="0" fillId="4" borderId="0" xfId="0" applyFill="1" applyProtection="1"/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20" fillId="3" borderId="6" xfId="0" applyFont="1" applyFill="1" applyBorder="1" applyAlignment="1" applyProtection="1">
      <alignment horizontal="center" vertical="center"/>
    </xf>
    <xf numFmtId="0" fontId="20" fillId="3" borderId="7" xfId="0" applyFont="1" applyFill="1" applyBorder="1" applyAlignment="1" applyProtection="1">
      <alignment horizontal="left" vertical="center"/>
    </xf>
    <xf numFmtId="0" fontId="20" fillId="3" borderId="7" xfId="0" applyFont="1" applyFill="1" applyBorder="1" applyAlignment="1" applyProtection="1">
      <alignment horizontal="center" vertical="center"/>
    </xf>
    <xf numFmtId="0" fontId="20" fillId="3" borderId="7" xfId="0" applyFont="1" applyFill="1" applyBorder="1" applyAlignment="1" applyProtection="1">
      <alignment horizontal="right" vertical="center"/>
    </xf>
    <xf numFmtId="0" fontId="20" fillId="3" borderId="8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4" fontId="16" fillId="0" borderId="0" xfId="0" applyNumberFormat="1" applyFont="1" applyAlignment="1" applyProtection="1">
      <alignment vertical="center"/>
    </xf>
    <xf numFmtId="0" fontId="4" fillId="2" borderId="7" xfId="0" applyFont="1" applyFill="1" applyBorder="1" applyAlignment="1" applyProtection="1">
      <alignment horizontal="left" vertical="center"/>
    </xf>
    <xf numFmtId="0" fontId="0" fillId="2" borderId="7" xfId="0" applyFont="1" applyFill="1" applyBorder="1" applyAlignment="1" applyProtection="1">
      <alignment vertical="center"/>
    </xf>
    <xf numFmtId="4" fontId="4" fillId="2" borderId="7" xfId="0" applyNumberFormat="1" applyFont="1" applyFill="1" applyBorder="1" applyAlignment="1" applyProtection="1">
      <alignment vertical="center"/>
    </xf>
    <xf numFmtId="0" fontId="0" fillId="2" borderId="8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0" fillId="0" borderId="0" xfId="0"/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center" wrapText="1"/>
    </xf>
    <xf numFmtId="4" fontId="15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4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5EE62-6AB7-4910-9F45-70D7B623A005}">
  <dimension ref="A1:CL97"/>
  <sheetViews>
    <sheetView topLeftCell="A92" workbookViewId="0">
      <selection activeCell="AK26" sqref="AK26:AO26"/>
    </sheetView>
  </sheetViews>
  <sheetFormatPr defaultRowHeight="10.199999999999999"/>
  <cols>
    <col min="1" max="1" width="8.28515625" style="222" customWidth="1"/>
    <col min="2" max="2" width="1.7109375" style="222" customWidth="1"/>
    <col min="3" max="3" width="4.140625" style="222" customWidth="1"/>
    <col min="4" max="33" width="2.7109375" style="222" customWidth="1"/>
    <col min="34" max="34" width="3.28515625" style="222" customWidth="1"/>
    <col min="35" max="35" width="31.7109375" style="222" customWidth="1"/>
    <col min="36" max="37" width="2.42578125" style="222" customWidth="1"/>
    <col min="38" max="38" width="8.28515625" style="222" customWidth="1"/>
    <col min="39" max="39" width="3.28515625" style="222" customWidth="1"/>
    <col min="40" max="40" width="13.28515625" style="222" customWidth="1"/>
    <col min="41" max="41" width="7.42578125" style="222" customWidth="1"/>
    <col min="42" max="42" width="4.140625" style="222" customWidth="1"/>
    <col min="43" max="43" width="15.7109375" style="222" hidden="1" customWidth="1"/>
    <col min="44" max="44" width="13.7109375" style="222" customWidth="1"/>
    <col min="45" max="47" width="25.85546875" style="222" hidden="1" customWidth="1"/>
    <col min="48" max="49" width="21.7109375" style="222" hidden="1" customWidth="1"/>
    <col min="50" max="51" width="25" style="222" hidden="1" customWidth="1"/>
    <col min="52" max="52" width="21.7109375" style="222" hidden="1" customWidth="1"/>
    <col min="53" max="53" width="19.140625" style="222" hidden="1" customWidth="1"/>
    <col min="54" max="54" width="25" style="222" hidden="1" customWidth="1"/>
    <col min="55" max="55" width="21.7109375" style="222" hidden="1" customWidth="1"/>
    <col min="56" max="56" width="19.140625" style="222" hidden="1" customWidth="1"/>
    <col min="57" max="57" width="66.42578125" style="222" customWidth="1"/>
    <col min="58" max="16384" width="9.140625" style="222"/>
  </cols>
  <sheetData>
    <row r="1" spans="1:74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" customHeight="1">
      <c r="AR2" s="340"/>
      <c r="AS2" s="340"/>
      <c r="AT2" s="340"/>
      <c r="AU2" s="340"/>
      <c r="AV2" s="340"/>
      <c r="AW2" s="340"/>
      <c r="AX2" s="340"/>
      <c r="AY2" s="340"/>
      <c r="AZ2" s="340"/>
      <c r="BA2" s="340"/>
      <c r="BB2" s="340"/>
      <c r="BC2" s="340"/>
      <c r="BD2" s="340"/>
      <c r="BE2" s="340"/>
      <c r="BS2" s="16" t="s">
        <v>6</v>
      </c>
      <c r="BT2" s="16" t="s">
        <v>7</v>
      </c>
    </row>
    <row r="3" spans="1:74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" customHeight="1">
      <c r="B4" s="20"/>
      <c r="C4" s="212"/>
      <c r="D4" s="21" t="s">
        <v>9</v>
      </c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2"/>
      <c r="AR4" s="19"/>
      <c r="AS4" s="22" t="s">
        <v>10</v>
      </c>
      <c r="BS4" s="16" t="s">
        <v>11</v>
      </c>
    </row>
    <row r="5" spans="1:74" ht="12" customHeight="1">
      <c r="B5" s="20"/>
      <c r="C5" s="212"/>
      <c r="D5" s="23" t="s">
        <v>12</v>
      </c>
      <c r="E5" s="212"/>
      <c r="F5" s="212"/>
      <c r="G5" s="212"/>
      <c r="H5" s="212"/>
      <c r="I5" s="212"/>
      <c r="J5" s="212"/>
      <c r="K5" s="341" t="s">
        <v>13</v>
      </c>
      <c r="L5" s="342"/>
      <c r="M5" s="342"/>
      <c r="N5" s="342"/>
      <c r="O5" s="342"/>
      <c r="P5" s="342"/>
      <c r="Q5" s="342"/>
      <c r="R5" s="342"/>
      <c r="S5" s="342"/>
      <c r="T5" s="342"/>
      <c r="U5" s="342"/>
      <c r="V5" s="342"/>
      <c r="W5" s="342"/>
      <c r="X5" s="342"/>
      <c r="Y5" s="342"/>
      <c r="Z5" s="342"/>
      <c r="AA5" s="342"/>
      <c r="AB5" s="342"/>
      <c r="AC5" s="342"/>
      <c r="AD5" s="342"/>
      <c r="AE5" s="342"/>
      <c r="AF5" s="342"/>
      <c r="AG5" s="342"/>
      <c r="AH5" s="342"/>
      <c r="AI5" s="342"/>
      <c r="AJ5" s="342"/>
      <c r="AK5" s="212"/>
      <c r="AL5" s="212"/>
      <c r="AM5" s="212"/>
      <c r="AN5" s="212"/>
      <c r="AO5" s="212"/>
      <c r="AP5" s="212"/>
      <c r="AQ5" s="212"/>
      <c r="AR5" s="19"/>
      <c r="BS5" s="16" t="s">
        <v>6</v>
      </c>
    </row>
    <row r="6" spans="1:74" ht="36.9" customHeight="1">
      <c r="B6" s="20"/>
      <c r="C6" s="212"/>
      <c r="D6" s="24" t="s">
        <v>14</v>
      </c>
      <c r="E6" s="212"/>
      <c r="F6" s="212"/>
      <c r="G6" s="212"/>
      <c r="H6" s="212"/>
      <c r="I6" s="212"/>
      <c r="J6" s="212"/>
      <c r="K6" s="343" t="s">
        <v>400</v>
      </c>
      <c r="L6" s="342"/>
      <c r="M6" s="342"/>
      <c r="N6" s="342"/>
      <c r="O6" s="342"/>
      <c r="P6" s="342"/>
      <c r="Q6" s="342"/>
      <c r="R6" s="342"/>
      <c r="S6" s="342"/>
      <c r="T6" s="342"/>
      <c r="U6" s="342"/>
      <c r="V6" s="342"/>
      <c r="W6" s="342"/>
      <c r="X6" s="342"/>
      <c r="Y6" s="342"/>
      <c r="Z6" s="342"/>
      <c r="AA6" s="342"/>
      <c r="AB6" s="342"/>
      <c r="AC6" s="342"/>
      <c r="AD6" s="342"/>
      <c r="AE6" s="342"/>
      <c r="AF6" s="342"/>
      <c r="AG6" s="342"/>
      <c r="AH6" s="342"/>
      <c r="AI6" s="342"/>
      <c r="AJ6" s="342"/>
      <c r="AK6" s="212"/>
      <c r="AL6" s="212"/>
      <c r="AM6" s="212"/>
      <c r="AN6" s="212"/>
      <c r="AO6" s="212"/>
      <c r="AP6" s="212"/>
      <c r="AQ6" s="212"/>
      <c r="AR6" s="19"/>
      <c r="BS6" s="16" t="s">
        <v>6</v>
      </c>
    </row>
    <row r="7" spans="1:74" ht="12" customHeight="1">
      <c r="B7" s="20"/>
      <c r="C7" s="212"/>
      <c r="D7" s="25" t="s">
        <v>15</v>
      </c>
      <c r="E7" s="212"/>
      <c r="F7" s="212"/>
      <c r="G7" s="212"/>
      <c r="H7" s="212"/>
      <c r="I7" s="212"/>
      <c r="J7" s="212"/>
      <c r="K7" s="211" t="s">
        <v>1</v>
      </c>
      <c r="L7" s="212"/>
      <c r="M7" s="212"/>
      <c r="N7" s="212"/>
      <c r="O7" s="212"/>
      <c r="P7" s="212"/>
      <c r="Q7" s="212"/>
      <c r="R7" s="212"/>
      <c r="S7" s="212"/>
      <c r="T7" s="212"/>
      <c r="U7" s="212"/>
      <c r="V7" s="212"/>
      <c r="W7" s="212"/>
      <c r="X7" s="212"/>
      <c r="Y7" s="212"/>
      <c r="Z7" s="212"/>
      <c r="AA7" s="212"/>
      <c r="AB7" s="212"/>
      <c r="AC7" s="212"/>
      <c r="AD7" s="212"/>
      <c r="AE7" s="212"/>
      <c r="AF7" s="212"/>
      <c r="AG7" s="212"/>
      <c r="AH7" s="212"/>
      <c r="AI7" s="212"/>
      <c r="AJ7" s="212"/>
      <c r="AK7" s="25" t="s">
        <v>16</v>
      </c>
      <c r="AL7" s="212"/>
      <c r="AM7" s="212"/>
      <c r="AN7" s="211" t="s">
        <v>1</v>
      </c>
      <c r="AO7" s="212"/>
      <c r="AP7" s="212"/>
      <c r="AQ7" s="212"/>
      <c r="AR7" s="19"/>
      <c r="BS7" s="16" t="s">
        <v>6</v>
      </c>
    </row>
    <row r="8" spans="1:74" ht="12" customHeight="1">
      <c r="B8" s="20"/>
      <c r="C8" s="212"/>
      <c r="D8" s="25" t="s">
        <v>17</v>
      </c>
      <c r="E8" s="212"/>
      <c r="F8" s="212"/>
      <c r="G8" s="212"/>
      <c r="H8" s="212"/>
      <c r="I8" s="212"/>
      <c r="J8" s="212"/>
      <c r="K8" s="211" t="s">
        <v>18</v>
      </c>
      <c r="L8" s="212"/>
      <c r="M8" s="212"/>
      <c r="N8" s="212"/>
      <c r="O8" s="212"/>
      <c r="P8" s="212"/>
      <c r="Q8" s="212"/>
      <c r="R8" s="212"/>
      <c r="S8" s="212"/>
      <c r="T8" s="212"/>
      <c r="U8" s="212"/>
      <c r="V8" s="212"/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212"/>
      <c r="AH8" s="212"/>
      <c r="AI8" s="212"/>
      <c r="AJ8" s="212"/>
      <c r="AK8" s="25" t="s">
        <v>19</v>
      </c>
      <c r="AL8" s="212"/>
      <c r="AM8" s="212"/>
      <c r="AN8" s="301">
        <v>46076</v>
      </c>
      <c r="AO8" s="212"/>
      <c r="AP8" s="212"/>
      <c r="AQ8" s="212"/>
      <c r="AR8" s="19"/>
      <c r="BS8" s="16" t="s">
        <v>6</v>
      </c>
    </row>
    <row r="9" spans="1:74" ht="14.4" customHeight="1">
      <c r="B9" s="20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19"/>
      <c r="BS9" s="16" t="s">
        <v>6</v>
      </c>
    </row>
    <row r="10" spans="1:74" ht="12" customHeight="1">
      <c r="B10" s="20"/>
      <c r="C10" s="212"/>
      <c r="D10" s="25" t="s">
        <v>20</v>
      </c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  <c r="Q10" s="212"/>
      <c r="R10" s="212"/>
      <c r="S10" s="212"/>
      <c r="T10" s="212"/>
      <c r="U10" s="212"/>
      <c r="V10" s="212"/>
      <c r="W10" s="212"/>
      <c r="X10" s="212"/>
      <c r="Y10" s="212"/>
      <c r="Z10" s="212"/>
      <c r="AA10" s="212"/>
      <c r="AB10" s="212"/>
      <c r="AC10" s="212"/>
      <c r="AD10" s="212"/>
      <c r="AE10" s="212"/>
      <c r="AF10" s="212"/>
      <c r="AG10" s="212"/>
      <c r="AH10" s="212"/>
      <c r="AI10" s="212"/>
      <c r="AJ10" s="212"/>
      <c r="AK10" s="25" t="s">
        <v>21</v>
      </c>
      <c r="AL10" s="212"/>
      <c r="AM10" s="212"/>
      <c r="AN10" s="211" t="s">
        <v>1</v>
      </c>
      <c r="AO10" s="212"/>
      <c r="AP10" s="212"/>
      <c r="AQ10" s="212"/>
      <c r="AR10" s="19"/>
      <c r="BS10" s="16" t="s">
        <v>6</v>
      </c>
    </row>
    <row r="11" spans="1:74" ht="18.45" customHeight="1">
      <c r="B11" s="20"/>
      <c r="C11" s="212"/>
      <c r="D11" s="212"/>
      <c r="E11" s="211" t="s">
        <v>18</v>
      </c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2"/>
      <c r="W11" s="212"/>
      <c r="X11" s="212"/>
      <c r="Y11" s="212"/>
      <c r="Z11" s="212"/>
      <c r="AA11" s="212"/>
      <c r="AB11" s="212"/>
      <c r="AC11" s="212"/>
      <c r="AD11" s="212"/>
      <c r="AE11" s="212"/>
      <c r="AF11" s="212"/>
      <c r="AG11" s="212"/>
      <c r="AH11" s="212"/>
      <c r="AI11" s="212"/>
      <c r="AJ11" s="212"/>
      <c r="AK11" s="25" t="s">
        <v>22</v>
      </c>
      <c r="AL11" s="212"/>
      <c r="AM11" s="212"/>
      <c r="AN11" s="211" t="s">
        <v>1</v>
      </c>
      <c r="AO11" s="212"/>
      <c r="AP11" s="212"/>
      <c r="AQ11" s="212"/>
      <c r="AR11" s="19"/>
      <c r="BS11" s="16" t="s">
        <v>6</v>
      </c>
    </row>
    <row r="12" spans="1:74" ht="6.9" customHeight="1">
      <c r="B12" s="20"/>
      <c r="C12" s="212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  <c r="Q12" s="212"/>
      <c r="R12" s="212"/>
      <c r="S12" s="212"/>
      <c r="T12" s="212"/>
      <c r="U12" s="212"/>
      <c r="V12" s="212"/>
      <c r="W12" s="212"/>
      <c r="X12" s="212"/>
      <c r="Y12" s="212"/>
      <c r="Z12" s="212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19"/>
      <c r="BS12" s="16" t="s">
        <v>6</v>
      </c>
    </row>
    <row r="13" spans="1:74" ht="12" customHeight="1">
      <c r="B13" s="20"/>
      <c r="C13" s="212"/>
      <c r="D13" s="25" t="s">
        <v>23</v>
      </c>
      <c r="E13" s="212"/>
      <c r="F13" s="212"/>
      <c r="G13" s="212"/>
      <c r="H13" s="212"/>
      <c r="I13" s="212"/>
      <c r="J13" s="310"/>
      <c r="K13" s="310"/>
      <c r="L13" s="310"/>
      <c r="M13" s="310"/>
      <c r="N13" s="310"/>
      <c r="O13" s="310"/>
      <c r="P13" s="310"/>
      <c r="Q13" s="310"/>
      <c r="R13" s="310"/>
      <c r="S13" s="310"/>
      <c r="T13" s="310"/>
      <c r="U13" s="310"/>
      <c r="V13" s="310"/>
      <c r="W13" s="310"/>
      <c r="X13" s="310"/>
      <c r="Y13" s="310"/>
      <c r="Z13" s="310"/>
      <c r="AA13" s="310"/>
      <c r="AB13" s="310"/>
      <c r="AC13" s="310"/>
      <c r="AD13" s="310"/>
      <c r="AE13" s="310"/>
      <c r="AF13" s="310"/>
      <c r="AG13" s="310"/>
      <c r="AH13" s="310"/>
      <c r="AI13" s="212"/>
      <c r="AJ13" s="212"/>
      <c r="AK13" s="25" t="s">
        <v>21</v>
      </c>
      <c r="AL13" s="212"/>
      <c r="AM13" s="212"/>
      <c r="AN13" s="211" t="s">
        <v>1</v>
      </c>
      <c r="AO13" s="212"/>
      <c r="AP13" s="212"/>
      <c r="AQ13" s="212"/>
      <c r="AR13" s="19"/>
      <c r="BS13" s="16" t="s">
        <v>6</v>
      </c>
    </row>
    <row r="14" spans="1:74" ht="13.2">
      <c r="B14" s="20"/>
      <c r="C14" s="212"/>
      <c r="D14" s="212"/>
      <c r="E14" s="211" t="s">
        <v>18</v>
      </c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212"/>
      <c r="X14" s="212"/>
      <c r="Y14" s="212"/>
      <c r="Z14" s="212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5" t="s">
        <v>22</v>
      </c>
      <c r="AL14" s="212"/>
      <c r="AM14" s="212"/>
      <c r="AN14" s="211" t="s">
        <v>1</v>
      </c>
      <c r="AO14" s="212"/>
      <c r="AP14" s="212"/>
      <c r="AQ14" s="212"/>
      <c r="AR14" s="19"/>
      <c r="BS14" s="16" t="s">
        <v>6</v>
      </c>
    </row>
    <row r="15" spans="1:74" ht="6.9" customHeight="1">
      <c r="B15" s="20"/>
      <c r="C15" s="212"/>
      <c r="D15" s="212"/>
      <c r="E15" s="212"/>
      <c r="F15" s="212"/>
      <c r="G15" s="212"/>
      <c r="H15" s="212"/>
      <c r="I15" s="212"/>
      <c r="J15" s="212"/>
      <c r="K15" s="212"/>
      <c r="L15" s="212"/>
      <c r="M15" s="212"/>
      <c r="N15" s="212"/>
      <c r="O15" s="212"/>
      <c r="P15" s="212"/>
      <c r="Q15" s="212"/>
      <c r="R15" s="212"/>
      <c r="S15" s="212"/>
      <c r="T15" s="212"/>
      <c r="U15" s="212"/>
      <c r="V15" s="212"/>
      <c r="W15" s="212"/>
      <c r="X15" s="212"/>
      <c r="Y15" s="212"/>
      <c r="Z15" s="212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19"/>
      <c r="BS15" s="16" t="s">
        <v>4</v>
      </c>
    </row>
    <row r="16" spans="1:74" ht="12" customHeight="1">
      <c r="B16" s="20"/>
      <c r="C16" s="212"/>
      <c r="D16" s="25" t="s">
        <v>24</v>
      </c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12"/>
      <c r="V16" s="212"/>
      <c r="W16" s="212"/>
      <c r="X16" s="212"/>
      <c r="Y16" s="212"/>
      <c r="Z16" s="212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5" t="s">
        <v>21</v>
      </c>
      <c r="AL16" s="212"/>
      <c r="AM16" s="212"/>
      <c r="AN16" s="211" t="s">
        <v>1</v>
      </c>
      <c r="AO16" s="212"/>
      <c r="AP16" s="212"/>
      <c r="AQ16" s="212"/>
      <c r="AR16" s="19"/>
      <c r="BS16" s="16" t="s">
        <v>4</v>
      </c>
    </row>
    <row r="17" spans="1:71" ht="18.45" customHeight="1">
      <c r="B17" s="20"/>
      <c r="C17" s="212"/>
      <c r="D17" s="212"/>
      <c r="E17" s="211" t="s">
        <v>18</v>
      </c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2"/>
      <c r="S17" s="212"/>
      <c r="T17" s="212"/>
      <c r="U17" s="212"/>
      <c r="V17" s="212"/>
      <c r="W17" s="212"/>
      <c r="X17" s="212"/>
      <c r="Y17" s="212"/>
      <c r="Z17" s="212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5" t="s">
        <v>22</v>
      </c>
      <c r="AL17" s="212"/>
      <c r="AM17" s="212"/>
      <c r="AN17" s="211" t="s">
        <v>1</v>
      </c>
      <c r="AO17" s="212"/>
      <c r="AP17" s="212"/>
      <c r="AQ17" s="212"/>
      <c r="AR17" s="19"/>
      <c r="BS17" s="16" t="s">
        <v>25</v>
      </c>
    </row>
    <row r="18" spans="1:71" ht="6.9" customHeight="1">
      <c r="B18" s="20"/>
      <c r="C18" s="212"/>
      <c r="D18" s="212"/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212"/>
      <c r="W18" s="212"/>
      <c r="X18" s="212"/>
      <c r="Y18" s="212"/>
      <c r="Z18" s="212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19"/>
      <c r="BS18" s="16" t="s">
        <v>6</v>
      </c>
    </row>
    <row r="19" spans="1:71" ht="12" customHeight="1">
      <c r="B19" s="20"/>
      <c r="C19" s="212"/>
      <c r="D19" s="25" t="s">
        <v>26</v>
      </c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12"/>
      <c r="X19" s="212"/>
      <c r="Y19" s="212"/>
      <c r="Z19" s="212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5" t="s">
        <v>21</v>
      </c>
      <c r="AL19" s="212"/>
      <c r="AM19" s="212"/>
      <c r="AN19" s="211" t="s">
        <v>1</v>
      </c>
      <c r="AO19" s="212"/>
      <c r="AP19" s="212"/>
      <c r="AQ19" s="212"/>
      <c r="AR19" s="19"/>
      <c r="BS19" s="16" t="s">
        <v>6</v>
      </c>
    </row>
    <row r="20" spans="1:71" ht="18.45" customHeight="1">
      <c r="B20" s="20"/>
      <c r="C20" s="212"/>
      <c r="D20" s="212"/>
      <c r="E20" s="211" t="s">
        <v>18</v>
      </c>
      <c r="F20" s="212"/>
      <c r="G20" s="212"/>
      <c r="H20" s="212"/>
      <c r="I20" s="212"/>
      <c r="J20" s="212"/>
      <c r="K20" s="212"/>
      <c r="L20" s="212"/>
      <c r="M20" s="212"/>
      <c r="N20" s="212"/>
      <c r="O20" s="212"/>
      <c r="P20" s="212"/>
      <c r="Q20" s="212"/>
      <c r="R20" s="212"/>
      <c r="S20" s="212"/>
      <c r="T20" s="212"/>
      <c r="U20" s="212"/>
      <c r="V20" s="212"/>
      <c r="W20" s="212"/>
      <c r="X20" s="212"/>
      <c r="Y20" s="212"/>
      <c r="Z20" s="212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5" t="s">
        <v>22</v>
      </c>
      <c r="AL20" s="212"/>
      <c r="AM20" s="212"/>
      <c r="AN20" s="211" t="s">
        <v>1</v>
      </c>
      <c r="AO20" s="212"/>
      <c r="AP20" s="212"/>
      <c r="AQ20" s="212"/>
      <c r="AR20" s="19"/>
      <c r="BS20" s="16" t="s">
        <v>25</v>
      </c>
    </row>
    <row r="21" spans="1:71" ht="6.9" customHeight="1">
      <c r="B21" s="20"/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212"/>
      <c r="P21" s="212"/>
      <c r="Q21" s="212"/>
      <c r="R21" s="212"/>
      <c r="S21" s="212"/>
      <c r="T21" s="212"/>
      <c r="U21" s="212"/>
      <c r="V21" s="212"/>
      <c r="W21" s="212"/>
      <c r="X21" s="212"/>
      <c r="Y21" s="212"/>
      <c r="Z21" s="212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19"/>
    </row>
    <row r="22" spans="1:71" ht="12" customHeight="1">
      <c r="B22" s="20"/>
      <c r="C22" s="212"/>
      <c r="D22" s="25" t="s">
        <v>27</v>
      </c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12"/>
      <c r="W22" s="212"/>
      <c r="X22" s="212"/>
      <c r="Y22" s="212"/>
      <c r="Z22" s="212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19"/>
    </row>
    <row r="23" spans="1:71" ht="16.5" customHeight="1">
      <c r="B23" s="20"/>
      <c r="C23" s="212"/>
      <c r="D23" s="212"/>
      <c r="E23" s="344" t="s">
        <v>1</v>
      </c>
      <c r="F23" s="344"/>
      <c r="G23" s="344"/>
      <c r="H23" s="344"/>
      <c r="I23" s="344"/>
      <c r="J23" s="344"/>
      <c r="K23" s="344"/>
      <c r="L23" s="344"/>
      <c r="M23" s="344"/>
      <c r="N23" s="344"/>
      <c r="O23" s="344"/>
      <c r="P23" s="344"/>
      <c r="Q23" s="344"/>
      <c r="R23" s="344"/>
      <c r="S23" s="344"/>
      <c r="T23" s="344"/>
      <c r="U23" s="344"/>
      <c r="V23" s="344"/>
      <c r="W23" s="344"/>
      <c r="X23" s="344"/>
      <c r="Y23" s="344"/>
      <c r="Z23" s="344"/>
      <c r="AA23" s="344"/>
      <c r="AB23" s="344"/>
      <c r="AC23" s="344"/>
      <c r="AD23" s="344"/>
      <c r="AE23" s="344"/>
      <c r="AF23" s="344"/>
      <c r="AG23" s="344"/>
      <c r="AH23" s="344"/>
      <c r="AI23" s="344"/>
      <c r="AJ23" s="344"/>
      <c r="AK23" s="344"/>
      <c r="AL23" s="344"/>
      <c r="AM23" s="344"/>
      <c r="AN23" s="344"/>
      <c r="AO23" s="212"/>
      <c r="AP23" s="212"/>
      <c r="AQ23" s="212"/>
      <c r="AR23" s="19"/>
    </row>
    <row r="24" spans="1:71" ht="6.9" customHeight="1">
      <c r="B24" s="20"/>
      <c r="C24" s="212"/>
      <c r="D24" s="212"/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212"/>
      <c r="P24" s="212"/>
      <c r="Q24" s="212"/>
      <c r="R24" s="212"/>
      <c r="S24" s="212"/>
      <c r="T24" s="212"/>
      <c r="U24" s="212"/>
      <c r="V24" s="212"/>
      <c r="W24" s="212"/>
      <c r="X24" s="212"/>
      <c r="Y24" s="212"/>
      <c r="Z24" s="212"/>
      <c r="AA24" s="212"/>
      <c r="AB24" s="212"/>
      <c r="AC24" s="212"/>
      <c r="AD24" s="212"/>
      <c r="AE24" s="212"/>
      <c r="AF24" s="212"/>
      <c r="AG24" s="212"/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19"/>
    </row>
    <row r="25" spans="1:71" ht="6.9" customHeight="1">
      <c r="B25" s="20"/>
      <c r="C25" s="212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12"/>
      <c r="AQ25" s="212"/>
      <c r="AR25" s="19"/>
    </row>
    <row r="26" spans="1:71" s="1" customFormat="1" ht="25.95" customHeight="1">
      <c r="A26" s="223"/>
      <c r="B26" s="27"/>
      <c r="C26" s="225"/>
      <c r="D26" s="28" t="s">
        <v>28</v>
      </c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4"/>
      <c r="X26" s="214"/>
      <c r="Y26" s="214"/>
      <c r="Z26" s="214"/>
      <c r="AA26" s="214"/>
      <c r="AB26" s="214"/>
      <c r="AC26" s="214"/>
      <c r="AD26" s="214"/>
      <c r="AE26" s="214"/>
      <c r="AF26" s="214"/>
      <c r="AG26" s="214"/>
      <c r="AH26" s="214"/>
      <c r="AI26" s="214"/>
      <c r="AJ26" s="214"/>
      <c r="AK26" s="345">
        <f>AG94</f>
        <v>0</v>
      </c>
      <c r="AL26" s="346"/>
      <c r="AM26" s="346"/>
      <c r="AN26" s="346"/>
      <c r="AO26" s="346"/>
      <c r="AP26" s="225"/>
      <c r="AQ26" s="225"/>
      <c r="AR26" s="29"/>
      <c r="BE26" s="223"/>
    </row>
    <row r="27" spans="1:71" s="1" customFormat="1" ht="6.9" customHeight="1">
      <c r="A27" s="223"/>
      <c r="B27" s="27"/>
      <c r="C27" s="225"/>
      <c r="D27" s="225"/>
      <c r="E27" s="225"/>
      <c r="F27" s="225"/>
      <c r="G27" s="225"/>
      <c r="H27" s="225"/>
      <c r="I27" s="225"/>
      <c r="J27" s="225"/>
      <c r="K27" s="225"/>
      <c r="L27" s="225"/>
      <c r="M27" s="225"/>
      <c r="N27" s="225"/>
      <c r="O27" s="225"/>
      <c r="P27" s="225"/>
      <c r="Q27" s="225"/>
      <c r="R27" s="225"/>
      <c r="S27" s="225"/>
      <c r="T27" s="225"/>
      <c r="U27" s="225"/>
      <c r="V27" s="225"/>
      <c r="W27" s="225"/>
      <c r="X27" s="225"/>
      <c r="Y27" s="225"/>
      <c r="Z27" s="225"/>
      <c r="AA27" s="225"/>
      <c r="AB27" s="225"/>
      <c r="AC27" s="225"/>
      <c r="AD27" s="225"/>
      <c r="AE27" s="225"/>
      <c r="AF27" s="225"/>
      <c r="AG27" s="225"/>
      <c r="AH27" s="225"/>
      <c r="AI27" s="225"/>
      <c r="AJ27" s="225"/>
      <c r="AK27" s="225"/>
      <c r="AL27" s="225"/>
      <c r="AM27" s="225"/>
      <c r="AN27" s="225"/>
      <c r="AO27" s="225"/>
      <c r="AP27" s="225"/>
      <c r="AQ27" s="225"/>
      <c r="AR27" s="29"/>
      <c r="BE27" s="223"/>
    </row>
    <row r="28" spans="1:71" s="1" customFormat="1" ht="13.2">
      <c r="A28" s="223"/>
      <c r="B28" s="27"/>
      <c r="C28" s="225"/>
      <c r="D28" s="225"/>
      <c r="E28" s="225"/>
      <c r="F28" s="225"/>
      <c r="G28" s="225"/>
      <c r="H28" s="225"/>
      <c r="I28" s="225"/>
      <c r="J28" s="225"/>
      <c r="K28" s="225"/>
      <c r="L28" s="339" t="s">
        <v>29</v>
      </c>
      <c r="M28" s="339"/>
      <c r="N28" s="339"/>
      <c r="O28" s="339"/>
      <c r="P28" s="339"/>
      <c r="Q28" s="225"/>
      <c r="R28" s="225"/>
      <c r="S28" s="225"/>
      <c r="T28" s="225"/>
      <c r="U28" s="225"/>
      <c r="V28" s="225"/>
      <c r="W28" s="339" t="s">
        <v>30</v>
      </c>
      <c r="X28" s="339"/>
      <c r="Y28" s="339"/>
      <c r="Z28" s="339"/>
      <c r="AA28" s="339"/>
      <c r="AB28" s="339"/>
      <c r="AC28" s="339"/>
      <c r="AD28" s="339"/>
      <c r="AE28" s="339"/>
      <c r="AF28" s="225"/>
      <c r="AG28" s="225"/>
      <c r="AH28" s="225"/>
      <c r="AI28" s="225"/>
      <c r="AJ28" s="225"/>
      <c r="AK28" s="339" t="s">
        <v>31</v>
      </c>
      <c r="AL28" s="339"/>
      <c r="AM28" s="339"/>
      <c r="AN28" s="339"/>
      <c r="AO28" s="339"/>
      <c r="AP28" s="225"/>
      <c r="AQ28" s="225"/>
      <c r="AR28" s="29"/>
      <c r="BE28" s="223"/>
    </row>
    <row r="29" spans="1:71" s="2" customFormat="1" ht="14.4" customHeight="1">
      <c r="B29" s="30"/>
      <c r="C29" s="215"/>
      <c r="D29" s="25" t="s">
        <v>32</v>
      </c>
      <c r="E29" s="215"/>
      <c r="F29" s="25" t="s">
        <v>33</v>
      </c>
      <c r="G29" s="215"/>
      <c r="H29" s="215"/>
      <c r="I29" s="215"/>
      <c r="J29" s="215"/>
      <c r="K29" s="215"/>
      <c r="L29" s="332">
        <v>0.21</v>
      </c>
      <c r="M29" s="333"/>
      <c r="N29" s="333"/>
      <c r="O29" s="333"/>
      <c r="P29" s="333"/>
      <c r="Q29" s="215"/>
      <c r="R29" s="215"/>
      <c r="S29" s="215"/>
      <c r="T29" s="215"/>
      <c r="U29" s="215"/>
      <c r="V29" s="215"/>
      <c r="W29" s="334">
        <f>AK26</f>
        <v>0</v>
      </c>
      <c r="X29" s="333"/>
      <c r="Y29" s="333"/>
      <c r="Z29" s="333"/>
      <c r="AA29" s="333"/>
      <c r="AB29" s="333"/>
      <c r="AC29" s="333"/>
      <c r="AD29" s="333"/>
      <c r="AE29" s="333"/>
      <c r="AF29" s="215"/>
      <c r="AG29" s="215"/>
      <c r="AH29" s="215"/>
      <c r="AI29" s="215"/>
      <c r="AJ29" s="215"/>
      <c r="AK29" s="334">
        <f>W29*1.12</f>
        <v>0</v>
      </c>
      <c r="AL29" s="333"/>
      <c r="AM29" s="333"/>
      <c r="AN29" s="333"/>
      <c r="AO29" s="333"/>
      <c r="AP29" s="215"/>
      <c r="AQ29" s="215"/>
      <c r="AR29" s="31"/>
    </row>
    <row r="30" spans="1:71" s="2" customFormat="1" ht="14.4" customHeight="1">
      <c r="B30" s="30"/>
      <c r="C30" s="215"/>
      <c r="D30" s="215"/>
      <c r="E30" s="215"/>
      <c r="F30" s="25" t="s">
        <v>34</v>
      </c>
      <c r="G30" s="215"/>
      <c r="H30" s="215"/>
      <c r="I30" s="215"/>
      <c r="J30" s="215"/>
      <c r="K30" s="215"/>
      <c r="L30" s="332">
        <v>0.12</v>
      </c>
      <c r="M30" s="333"/>
      <c r="N30" s="333"/>
      <c r="O30" s="333"/>
      <c r="P30" s="333"/>
      <c r="Q30" s="215"/>
      <c r="R30" s="215"/>
      <c r="S30" s="215"/>
      <c r="T30" s="215"/>
      <c r="U30" s="215"/>
      <c r="V30" s="215"/>
      <c r="W30" s="334">
        <f>AK27</f>
        <v>0</v>
      </c>
      <c r="X30" s="333"/>
      <c r="Y30" s="333"/>
      <c r="Z30" s="333"/>
      <c r="AA30" s="333"/>
      <c r="AB30" s="333"/>
      <c r="AC30" s="333"/>
      <c r="AD30" s="333"/>
      <c r="AE30" s="333"/>
      <c r="AF30" s="215"/>
      <c r="AG30" s="215"/>
      <c r="AH30" s="215"/>
      <c r="AI30" s="215"/>
      <c r="AJ30" s="215"/>
      <c r="AK30" s="334">
        <f>W30*1.21</f>
        <v>0</v>
      </c>
      <c r="AL30" s="333"/>
      <c r="AM30" s="333"/>
      <c r="AN30" s="333"/>
      <c r="AO30" s="333"/>
      <c r="AP30" s="215"/>
      <c r="AQ30" s="215"/>
      <c r="AR30" s="31"/>
    </row>
    <row r="31" spans="1:71" s="2" customFormat="1" ht="14.4" hidden="1" customHeight="1">
      <c r="B31" s="30"/>
      <c r="C31" s="215"/>
      <c r="D31" s="215"/>
      <c r="E31" s="215"/>
      <c r="F31" s="25" t="s">
        <v>35</v>
      </c>
      <c r="G31" s="215"/>
      <c r="H31" s="215"/>
      <c r="I31" s="215"/>
      <c r="J31" s="215"/>
      <c r="K31" s="215"/>
      <c r="L31" s="332">
        <v>0.21</v>
      </c>
      <c r="M31" s="333"/>
      <c r="N31" s="333"/>
      <c r="O31" s="333"/>
      <c r="P31" s="333"/>
      <c r="Q31" s="215"/>
      <c r="R31" s="215"/>
      <c r="S31" s="215"/>
      <c r="T31" s="215"/>
      <c r="U31" s="215"/>
      <c r="V31" s="215"/>
      <c r="W31" s="334" t="e">
        <f>ROUND(BB94, 2)</f>
        <v>#REF!</v>
      </c>
      <c r="X31" s="333"/>
      <c r="Y31" s="333"/>
      <c r="Z31" s="333"/>
      <c r="AA31" s="333"/>
      <c r="AB31" s="333"/>
      <c r="AC31" s="333"/>
      <c r="AD31" s="333"/>
      <c r="AE31" s="333"/>
      <c r="AF31" s="215"/>
      <c r="AG31" s="215"/>
      <c r="AH31" s="215"/>
      <c r="AI31" s="215"/>
      <c r="AJ31" s="215"/>
      <c r="AK31" s="334">
        <v>0</v>
      </c>
      <c r="AL31" s="333"/>
      <c r="AM31" s="333"/>
      <c r="AN31" s="333"/>
      <c r="AO31" s="333"/>
      <c r="AP31" s="215"/>
      <c r="AQ31" s="215"/>
      <c r="AR31" s="31"/>
    </row>
    <row r="32" spans="1:71" s="2" customFormat="1" ht="14.4" hidden="1" customHeight="1">
      <c r="B32" s="30"/>
      <c r="C32" s="215"/>
      <c r="D32" s="215"/>
      <c r="E32" s="215"/>
      <c r="F32" s="25" t="s">
        <v>36</v>
      </c>
      <c r="G32" s="215"/>
      <c r="H32" s="215"/>
      <c r="I32" s="215"/>
      <c r="J32" s="215"/>
      <c r="K32" s="215"/>
      <c r="L32" s="332">
        <v>0.15</v>
      </c>
      <c r="M32" s="333"/>
      <c r="N32" s="333"/>
      <c r="O32" s="333"/>
      <c r="P32" s="333"/>
      <c r="Q32" s="215"/>
      <c r="R32" s="215"/>
      <c r="S32" s="215"/>
      <c r="T32" s="215"/>
      <c r="U32" s="215"/>
      <c r="V32" s="215"/>
      <c r="W32" s="334" t="e">
        <f>ROUND(BC94, 2)</f>
        <v>#REF!</v>
      </c>
      <c r="X32" s="333"/>
      <c r="Y32" s="333"/>
      <c r="Z32" s="333"/>
      <c r="AA32" s="333"/>
      <c r="AB32" s="333"/>
      <c r="AC32" s="333"/>
      <c r="AD32" s="333"/>
      <c r="AE32" s="333"/>
      <c r="AF32" s="215"/>
      <c r="AG32" s="215"/>
      <c r="AH32" s="215"/>
      <c r="AI32" s="215"/>
      <c r="AJ32" s="215"/>
      <c r="AK32" s="334">
        <v>0</v>
      </c>
      <c r="AL32" s="333"/>
      <c r="AM32" s="333"/>
      <c r="AN32" s="333"/>
      <c r="AO32" s="333"/>
      <c r="AP32" s="215"/>
      <c r="AQ32" s="215"/>
      <c r="AR32" s="31"/>
    </row>
    <row r="33" spans="1:57" s="2" customFormat="1" ht="14.4" hidden="1" customHeight="1">
      <c r="B33" s="30"/>
      <c r="C33" s="215"/>
      <c r="D33" s="215"/>
      <c r="E33" s="215"/>
      <c r="F33" s="25" t="s">
        <v>37</v>
      </c>
      <c r="G33" s="215"/>
      <c r="H33" s="215"/>
      <c r="I33" s="215"/>
      <c r="J33" s="215"/>
      <c r="K33" s="215"/>
      <c r="L33" s="332">
        <v>0</v>
      </c>
      <c r="M33" s="333"/>
      <c r="N33" s="333"/>
      <c r="O33" s="333"/>
      <c r="P33" s="333"/>
      <c r="Q33" s="215"/>
      <c r="R33" s="215"/>
      <c r="S33" s="215"/>
      <c r="T33" s="215"/>
      <c r="U33" s="215"/>
      <c r="V33" s="215"/>
      <c r="W33" s="334" t="e">
        <f>ROUND(BD94, 2)</f>
        <v>#REF!</v>
      </c>
      <c r="X33" s="333"/>
      <c r="Y33" s="333"/>
      <c r="Z33" s="333"/>
      <c r="AA33" s="333"/>
      <c r="AB33" s="333"/>
      <c r="AC33" s="333"/>
      <c r="AD33" s="333"/>
      <c r="AE33" s="333"/>
      <c r="AF33" s="215"/>
      <c r="AG33" s="215"/>
      <c r="AH33" s="215"/>
      <c r="AI33" s="215"/>
      <c r="AJ33" s="215"/>
      <c r="AK33" s="334">
        <v>0</v>
      </c>
      <c r="AL33" s="333"/>
      <c r="AM33" s="333"/>
      <c r="AN33" s="333"/>
      <c r="AO33" s="333"/>
      <c r="AP33" s="215"/>
      <c r="AQ33" s="215"/>
      <c r="AR33" s="31"/>
    </row>
    <row r="34" spans="1:57" s="1" customFormat="1" ht="6.9" customHeight="1">
      <c r="A34" s="223"/>
      <c r="B34" s="27"/>
      <c r="C34" s="225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9"/>
      <c r="BE34" s="223"/>
    </row>
    <row r="35" spans="1:57" s="1" customFormat="1" ht="25.95" customHeight="1">
      <c r="A35" s="223"/>
      <c r="B35" s="27"/>
      <c r="C35" s="32"/>
      <c r="D35" s="33" t="s">
        <v>38</v>
      </c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34" t="s">
        <v>39</v>
      </c>
      <c r="U35" s="216"/>
      <c r="V35" s="216"/>
      <c r="W35" s="216"/>
      <c r="X35" s="335" t="s">
        <v>40</v>
      </c>
      <c r="Y35" s="336"/>
      <c r="Z35" s="336"/>
      <c r="AA35" s="336"/>
      <c r="AB35" s="336"/>
      <c r="AC35" s="216"/>
      <c r="AD35" s="216"/>
      <c r="AE35" s="216"/>
      <c r="AF35" s="216"/>
      <c r="AG35" s="216"/>
      <c r="AH35" s="216"/>
      <c r="AI35" s="216"/>
      <c r="AJ35" s="216"/>
      <c r="AK35" s="337">
        <f>SUM(AK29:AK33)</f>
        <v>0</v>
      </c>
      <c r="AL35" s="336"/>
      <c r="AM35" s="336"/>
      <c r="AN35" s="336"/>
      <c r="AO35" s="338"/>
      <c r="AP35" s="32"/>
      <c r="AQ35" s="32"/>
      <c r="AR35" s="29"/>
      <c r="BE35" s="223"/>
    </row>
    <row r="36" spans="1:57" s="1" customFormat="1" ht="6.9" customHeight="1">
      <c r="A36" s="223"/>
      <c r="B36" s="27"/>
      <c r="C36" s="225"/>
      <c r="D36" s="225"/>
      <c r="E36" s="225"/>
      <c r="F36" s="225"/>
      <c r="G36" s="225"/>
      <c r="H36" s="225"/>
      <c r="I36" s="225"/>
      <c r="J36" s="225"/>
      <c r="K36" s="225"/>
      <c r="L36" s="225"/>
      <c r="M36" s="225"/>
      <c r="N36" s="225"/>
      <c r="O36" s="225"/>
      <c r="P36" s="225"/>
      <c r="Q36" s="225"/>
      <c r="R36" s="225"/>
      <c r="S36" s="225"/>
      <c r="T36" s="225"/>
      <c r="U36" s="225"/>
      <c r="V36" s="225"/>
      <c r="W36" s="225"/>
      <c r="X36" s="225"/>
      <c r="Y36" s="225"/>
      <c r="Z36" s="225"/>
      <c r="AA36" s="225"/>
      <c r="AB36" s="225"/>
      <c r="AC36" s="225"/>
      <c r="AD36" s="225"/>
      <c r="AE36" s="225"/>
      <c r="AF36" s="225"/>
      <c r="AG36" s="225"/>
      <c r="AH36" s="225"/>
      <c r="AI36" s="225"/>
      <c r="AJ36" s="225"/>
      <c r="AK36" s="225"/>
      <c r="AL36" s="225"/>
      <c r="AM36" s="225"/>
      <c r="AN36" s="225"/>
      <c r="AO36" s="225"/>
      <c r="AP36" s="225"/>
      <c r="AQ36" s="225"/>
      <c r="AR36" s="29"/>
      <c r="BE36" s="223"/>
    </row>
    <row r="37" spans="1:57" s="1" customFormat="1" ht="14.4" customHeight="1">
      <c r="A37" s="223"/>
      <c r="B37" s="27"/>
      <c r="C37" s="225"/>
      <c r="D37" s="225"/>
      <c r="E37" s="225"/>
      <c r="F37" s="225"/>
      <c r="G37" s="225"/>
      <c r="H37" s="225"/>
      <c r="I37" s="225"/>
      <c r="J37" s="225"/>
      <c r="K37" s="225"/>
      <c r="L37" s="225"/>
      <c r="M37" s="225"/>
      <c r="N37" s="225"/>
      <c r="O37" s="225"/>
      <c r="P37" s="225"/>
      <c r="Q37" s="225"/>
      <c r="R37" s="225"/>
      <c r="S37" s="225"/>
      <c r="T37" s="225"/>
      <c r="U37" s="225"/>
      <c r="V37" s="225"/>
      <c r="W37" s="225"/>
      <c r="X37" s="225"/>
      <c r="Y37" s="225"/>
      <c r="Z37" s="225"/>
      <c r="AA37" s="225"/>
      <c r="AB37" s="225"/>
      <c r="AC37" s="225"/>
      <c r="AD37" s="225"/>
      <c r="AE37" s="225"/>
      <c r="AF37" s="225"/>
      <c r="AG37" s="225"/>
      <c r="AH37" s="225"/>
      <c r="AI37" s="225"/>
      <c r="AJ37" s="225"/>
      <c r="AK37" s="225"/>
      <c r="AL37" s="225"/>
      <c r="AM37" s="225"/>
      <c r="AN37" s="225"/>
      <c r="AO37" s="225"/>
      <c r="AP37" s="225"/>
      <c r="AQ37" s="225"/>
      <c r="AR37" s="29"/>
      <c r="BE37" s="223"/>
    </row>
    <row r="38" spans="1:57" ht="14.4" customHeight="1">
      <c r="B38" s="20"/>
      <c r="C38" s="212"/>
      <c r="D38" s="212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212"/>
      <c r="Y38" s="212"/>
      <c r="Z38" s="212"/>
      <c r="AA38" s="212"/>
      <c r="AB38" s="212"/>
      <c r="AC38" s="212"/>
      <c r="AD38" s="212"/>
      <c r="AE38" s="212"/>
      <c r="AF38" s="212"/>
      <c r="AG38" s="212"/>
      <c r="AH38" s="212"/>
      <c r="AI38" s="212"/>
      <c r="AJ38" s="212"/>
      <c r="AK38" s="212"/>
      <c r="AL38" s="212"/>
      <c r="AM38" s="212"/>
      <c r="AN38" s="212"/>
      <c r="AO38" s="212"/>
      <c r="AP38" s="212"/>
      <c r="AQ38" s="212"/>
      <c r="AR38" s="19"/>
    </row>
    <row r="39" spans="1:57" ht="14.4" customHeight="1">
      <c r="B39" s="20"/>
      <c r="C39" s="212"/>
      <c r="D39" s="212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B39" s="212"/>
      <c r="AC39" s="212"/>
      <c r="AD39" s="212"/>
      <c r="AE39" s="212"/>
      <c r="AF39" s="212"/>
      <c r="AG39" s="212"/>
      <c r="AH39" s="212"/>
      <c r="AI39" s="212"/>
      <c r="AJ39" s="212"/>
      <c r="AK39" s="212"/>
      <c r="AL39" s="212"/>
      <c r="AM39" s="212"/>
      <c r="AN39" s="212"/>
      <c r="AO39" s="212"/>
      <c r="AP39" s="212"/>
      <c r="AQ39" s="212"/>
      <c r="AR39" s="19"/>
    </row>
    <row r="40" spans="1:57" ht="14.4" customHeight="1">
      <c r="B40" s="20"/>
      <c r="C40" s="212"/>
      <c r="D40" s="212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12"/>
      <c r="AC40" s="212"/>
      <c r="AD40" s="212"/>
      <c r="AE40" s="212"/>
      <c r="AF40" s="212"/>
      <c r="AG40" s="212"/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19"/>
    </row>
    <row r="41" spans="1:57" ht="14.4" customHeight="1">
      <c r="B41" s="20"/>
      <c r="C41" s="212"/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12"/>
      <c r="Z41" s="212"/>
      <c r="AA41" s="212"/>
      <c r="AB41" s="212"/>
      <c r="AC41" s="212"/>
      <c r="AD41" s="212"/>
      <c r="AE41" s="212"/>
      <c r="AF41" s="212"/>
      <c r="AG41" s="212"/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19"/>
    </row>
    <row r="42" spans="1:57" ht="14.4" customHeight="1">
      <c r="B42" s="20"/>
      <c r="C42" s="212"/>
      <c r="D42" s="212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  <c r="X42" s="212"/>
      <c r="Y42" s="212"/>
      <c r="Z42" s="212"/>
      <c r="AA42" s="212"/>
      <c r="AB42" s="212"/>
      <c r="AC42" s="212"/>
      <c r="AD42" s="212"/>
      <c r="AE42" s="212"/>
      <c r="AF42" s="212"/>
      <c r="AG42" s="212"/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19"/>
    </row>
    <row r="43" spans="1:57" ht="14.4" customHeight="1">
      <c r="B43" s="20"/>
      <c r="C43" s="212"/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P43" s="212"/>
      <c r="Q43" s="212"/>
      <c r="R43" s="212"/>
      <c r="S43" s="212"/>
      <c r="T43" s="212"/>
      <c r="U43" s="212"/>
      <c r="V43" s="212"/>
      <c r="W43" s="212"/>
      <c r="X43" s="212"/>
      <c r="Y43" s="212"/>
      <c r="Z43" s="212"/>
      <c r="AA43" s="212"/>
      <c r="AB43" s="212"/>
      <c r="AC43" s="212"/>
      <c r="AD43" s="212"/>
      <c r="AE43" s="212"/>
      <c r="AF43" s="212"/>
      <c r="AG43" s="212"/>
      <c r="AH43" s="212"/>
      <c r="AI43" s="212"/>
      <c r="AJ43" s="212"/>
      <c r="AK43" s="212"/>
      <c r="AL43" s="212"/>
      <c r="AM43" s="212"/>
      <c r="AN43" s="212"/>
      <c r="AO43" s="212"/>
      <c r="AP43" s="212"/>
      <c r="AQ43" s="212"/>
      <c r="AR43" s="19"/>
    </row>
    <row r="44" spans="1:57" ht="14.4" customHeight="1">
      <c r="B44" s="20"/>
      <c r="C44" s="212"/>
      <c r="D44" s="212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212"/>
      <c r="U44" s="212"/>
      <c r="V44" s="212"/>
      <c r="W44" s="212"/>
      <c r="X44" s="212"/>
      <c r="Y44" s="212"/>
      <c r="Z44" s="212"/>
      <c r="AA44" s="212"/>
      <c r="AB44" s="212"/>
      <c r="AC44" s="212"/>
      <c r="AD44" s="212"/>
      <c r="AE44" s="212"/>
      <c r="AF44" s="212"/>
      <c r="AG44" s="212"/>
      <c r="AH44" s="212"/>
      <c r="AI44" s="212"/>
      <c r="AJ44" s="212"/>
      <c r="AK44" s="212"/>
      <c r="AL44" s="212"/>
      <c r="AM44" s="212"/>
      <c r="AN44" s="212"/>
      <c r="AO44" s="212"/>
      <c r="AP44" s="212"/>
      <c r="AQ44" s="212"/>
      <c r="AR44" s="19"/>
    </row>
    <row r="45" spans="1:57" ht="14.4" customHeight="1">
      <c r="B45" s="20"/>
      <c r="C45" s="212"/>
      <c r="D45" s="212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12"/>
      <c r="Z45" s="212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19"/>
    </row>
    <row r="46" spans="1:57" ht="14.4" customHeight="1">
      <c r="B46" s="20"/>
      <c r="C46" s="212"/>
      <c r="D46" s="212"/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  <c r="S46" s="212"/>
      <c r="T46" s="212"/>
      <c r="U46" s="212"/>
      <c r="V46" s="212"/>
      <c r="W46" s="212"/>
      <c r="X46" s="212"/>
      <c r="Y46" s="212"/>
      <c r="Z46" s="212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19"/>
    </row>
    <row r="47" spans="1:57" ht="14.4" customHeight="1">
      <c r="B47" s="20"/>
      <c r="C47" s="212"/>
      <c r="D47" s="212"/>
      <c r="E47" s="212"/>
      <c r="F47" s="212"/>
      <c r="G47" s="212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  <c r="S47" s="212"/>
      <c r="T47" s="212"/>
      <c r="U47" s="212"/>
      <c r="V47" s="212"/>
      <c r="W47" s="212"/>
      <c r="X47" s="212"/>
      <c r="Y47" s="212"/>
      <c r="Z47" s="212"/>
      <c r="AA47" s="212"/>
      <c r="AB47" s="212"/>
      <c r="AC47" s="212"/>
      <c r="AD47" s="212"/>
      <c r="AE47" s="212"/>
      <c r="AF47" s="212"/>
      <c r="AG47" s="212"/>
      <c r="AH47" s="212"/>
      <c r="AI47" s="212"/>
      <c r="AJ47" s="212"/>
      <c r="AK47" s="212"/>
      <c r="AL47" s="212"/>
      <c r="AM47" s="212"/>
      <c r="AN47" s="212"/>
      <c r="AO47" s="212"/>
      <c r="AP47" s="212"/>
      <c r="AQ47" s="212"/>
      <c r="AR47" s="19"/>
    </row>
    <row r="48" spans="1:57" ht="14.4" customHeight="1">
      <c r="B48" s="20"/>
      <c r="C48" s="212"/>
      <c r="D48" s="212"/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O48" s="212"/>
      <c r="P48" s="212"/>
      <c r="Q48" s="212"/>
      <c r="R48" s="212"/>
      <c r="S48" s="212"/>
      <c r="T48" s="212"/>
      <c r="U48" s="212"/>
      <c r="V48" s="212"/>
      <c r="W48" s="212"/>
      <c r="X48" s="212"/>
      <c r="Y48" s="212"/>
      <c r="Z48" s="212"/>
      <c r="AA48" s="212"/>
      <c r="AB48" s="212"/>
      <c r="AC48" s="212"/>
      <c r="AD48" s="212"/>
      <c r="AE48" s="212"/>
      <c r="AF48" s="212"/>
      <c r="AG48" s="212"/>
      <c r="AH48" s="212"/>
      <c r="AI48" s="212"/>
      <c r="AJ48" s="212"/>
      <c r="AK48" s="212"/>
      <c r="AL48" s="212"/>
      <c r="AM48" s="212"/>
      <c r="AN48" s="212"/>
      <c r="AO48" s="212"/>
      <c r="AP48" s="212"/>
      <c r="AQ48" s="212"/>
      <c r="AR48" s="19"/>
    </row>
    <row r="49" spans="1:57" s="1" customFormat="1" ht="14.4" customHeight="1">
      <c r="B49" s="35"/>
      <c r="C49" s="36"/>
      <c r="D49" s="37" t="s">
        <v>41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42</v>
      </c>
      <c r="AI49" s="38"/>
      <c r="AJ49" s="38"/>
      <c r="AK49" s="38"/>
      <c r="AL49" s="38"/>
      <c r="AM49" s="38"/>
      <c r="AN49" s="38"/>
      <c r="AO49" s="38"/>
      <c r="AP49" s="36"/>
      <c r="AQ49" s="36"/>
      <c r="AR49" s="39"/>
    </row>
    <row r="50" spans="1:57">
      <c r="B50" s="20"/>
      <c r="C50" s="212"/>
      <c r="D50" s="212"/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12"/>
      <c r="P50" s="212"/>
      <c r="Q50" s="212"/>
      <c r="R50" s="212"/>
      <c r="S50" s="212"/>
      <c r="T50" s="212"/>
      <c r="U50" s="212"/>
      <c r="V50" s="212"/>
      <c r="W50" s="212"/>
      <c r="X50" s="212"/>
      <c r="Y50" s="212"/>
      <c r="Z50" s="212"/>
      <c r="AA50" s="212"/>
      <c r="AB50" s="212"/>
      <c r="AC50" s="212"/>
      <c r="AD50" s="212"/>
      <c r="AE50" s="212"/>
      <c r="AF50" s="212"/>
      <c r="AG50" s="212"/>
      <c r="AH50" s="212"/>
      <c r="AI50" s="212"/>
      <c r="AJ50" s="212"/>
      <c r="AK50" s="212"/>
      <c r="AL50" s="212"/>
      <c r="AM50" s="212"/>
      <c r="AN50" s="212"/>
      <c r="AO50" s="212"/>
      <c r="AP50" s="212"/>
      <c r="AQ50" s="212"/>
      <c r="AR50" s="19"/>
    </row>
    <row r="51" spans="1:57">
      <c r="B51" s="20"/>
      <c r="C51" s="212"/>
      <c r="D51" s="212"/>
      <c r="E51" s="212"/>
      <c r="F51" s="212"/>
      <c r="G51" s="212"/>
      <c r="H51" s="212"/>
      <c r="I51" s="212"/>
      <c r="J51" s="212"/>
      <c r="K51" s="212"/>
      <c r="L51" s="212"/>
      <c r="M51" s="212"/>
      <c r="N51" s="212"/>
      <c r="O51" s="212"/>
      <c r="P51" s="212"/>
      <c r="Q51" s="212"/>
      <c r="R51" s="212"/>
      <c r="S51" s="212"/>
      <c r="T51" s="212"/>
      <c r="U51" s="212"/>
      <c r="V51" s="212"/>
      <c r="W51" s="212"/>
      <c r="X51" s="212"/>
      <c r="Y51" s="212"/>
      <c r="Z51" s="212"/>
      <c r="AA51" s="212"/>
      <c r="AB51" s="212"/>
      <c r="AC51" s="212"/>
      <c r="AD51" s="212"/>
      <c r="AE51" s="212"/>
      <c r="AF51" s="212"/>
      <c r="AG51" s="212"/>
      <c r="AH51" s="212"/>
      <c r="AI51" s="212"/>
      <c r="AJ51" s="212"/>
      <c r="AK51" s="212"/>
      <c r="AL51" s="212"/>
      <c r="AM51" s="212"/>
      <c r="AN51" s="212"/>
      <c r="AO51" s="212"/>
      <c r="AP51" s="212"/>
      <c r="AQ51" s="212"/>
      <c r="AR51" s="19"/>
    </row>
    <row r="52" spans="1:57">
      <c r="B52" s="20"/>
      <c r="C52" s="212"/>
      <c r="D52" s="212"/>
      <c r="E52" s="212"/>
      <c r="F52" s="212"/>
      <c r="G52" s="212"/>
      <c r="H52" s="212"/>
      <c r="I52" s="212"/>
      <c r="J52" s="212"/>
      <c r="K52" s="212"/>
      <c r="L52" s="212"/>
      <c r="M52" s="212"/>
      <c r="N52" s="212"/>
      <c r="O52" s="212"/>
      <c r="P52" s="212"/>
      <c r="Q52" s="212"/>
      <c r="R52" s="212"/>
      <c r="S52" s="212"/>
      <c r="T52" s="212"/>
      <c r="U52" s="212"/>
      <c r="V52" s="212"/>
      <c r="W52" s="212"/>
      <c r="X52" s="212"/>
      <c r="Y52" s="212"/>
      <c r="Z52" s="212"/>
      <c r="AA52" s="212"/>
      <c r="AB52" s="212"/>
      <c r="AC52" s="212"/>
      <c r="AD52" s="212"/>
      <c r="AE52" s="212"/>
      <c r="AF52" s="212"/>
      <c r="AG52" s="212"/>
      <c r="AH52" s="212"/>
      <c r="AI52" s="212"/>
      <c r="AJ52" s="212"/>
      <c r="AK52" s="212"/>
      <c r="AL52" s="212"/>
      <c r="AM52" s="212"/>
      <c r="AN52" s="212"/>
      <c r="AO52" s="212"/>
      <c r="AP52" s="212"/>
      <c r="AQ52" s="212"/>
      <c r="AR52" s="19"/>
    </row>
    <row r="53" spans="1:57">
      <c r="B53" s="20"/>
      <c r="C53" s="212"/>
      <c r="D53" s="212"/>
      <c r="E53" s="212"/>
      <c r="F53" s="212"/>
      <c r="G53" s="212"/>
      <c r="H53" s="212"/>
      <c r="I53" s="212"/>
      <c r="J53" s="212"/>
      <c r="K53" s="212"/>
      <c r="L53" s="212"/>
      <c r="M53" s="212"/>
      <c r="N53" s="212"/>
      <c r="O53" s="212"/>
      <c r="P53" s="212"/>
      <c r="Q53" s="212"/>
      <c r="R53" s="212"/>
      <c r="S53" s="212"/>
      <c r="T53" s="212"/>
      <c r="U53" s="212"/>
      <c r="V53" s="212"/>
      <c r="W53" s="212"/>
      <c r="X53" s="212"/>
      <c r="Y53" s="212"/>
      <c r="Z53" s="212"/>
      <c r="AA53" s="212"/>
      <c r="AB53" s="212"/>
      <c r="AC53" s="212"/>
      <c r="AD53" s="212"/>
      <c r="AE53" s="212"/>
      <c r="AF53" s="212"/>
      <c r="AG53" s="212"/>
      <c r="AH53" s="212"/>
      <c r="AI53" s="212"/>
      <c r="AJ53" s="212"/>
      <c r="AK53" s="212"/>
      <c r="AL53" s="212"/>
      <c r="AM53" s="212"/>
      <c r="AN53" s="212"/>
      <c r="AO53" s="212"/>
      <c r="AP53" s="212"/>
      <c r="AQ53" s="212"/>
      <c r="AR53" s="19"/>
    </row>
    <row r="54" spans="1:57">
      <c r="B54" s="20"/>
      <c r="C54" s="212"/>
      <c r="D54" s="212"/>
      <c r="E54" s="212"/>
      <c r="F54" s="212"/>
      <c r="G54" s="212"/>
      <c r="H54" s="212"/>
      <c r="I54" s="212"/>
      <c r="J54" s="212"/>
      <c r="K54" s="212"/>
      <c r="L54" s="212"/>
      <c r="M54" s="212"/>
      <c r="N54" s="212"/>
      <c r="O54" s="212"/>
      <c r="P54" s="212"/>
      <c r="Q54" s="212"/>
      <c r="R54" s="212"/>
      <c r="S54" s="212"/>
      <c r="T54" s="212"/>
      <c r="U54" s="212"/>
      <c r="V54" s="212"/>
      <c r="W54" s="212"/>
      <c r="X54" s="212"/>
      <c r="Y54" s="212"/>
      <c r="Z54" s="212"/>
      <c r="AA54" s="212"/>
      <c r="AB54" s="212"/>
      <c r="AC54" s="212"/>
      <c r="AD54" s="212"/>
      <c r="AE54" s="212"/>
      <c r="AF54" s="212"/>
      <c r="AG54" s="212"/>
      <c r="AH54" s="212"/>
      <c r="AI54" s="212"/>
      <c r="AJ54" s="212"/>
      <c r="AK54" s="212"/>
      <c r="AL54" s="212"/>
      <c r="AM54" s="212"/>
      <c r="AN54" s="212"/>
      <c r="AO54" s="212"/>
      <c r="AP54" s="212"/>
      <c r="AQ54" s="212"/>
      <c r="AR54" s="19"/>
    </row>
    <row r="55" spans="1:57">
      <c r="B55" s="20"/>
      <c r="C55" s="212"/>
      <c r="D55" s="212"/>
      <c r="E55" s="212"/>
      <c r="F55" s="212"/>
      <c r="G55" s="212"/>
      <c r="H55" s="212"/>
      <c r="I55" s="212"/>
      <c r="J55" s="212"/>
      <c r="K55" s="212"/>
      <c r="L55" s="212"/>
      <c r="M55" s="212"/>
      <c r="N55" s="212"/>
      <c r="O55" s="212"/>
      <c r="P55" s="212"/>
      <c r="Q55" s="212"/>
      <c r="R55" s="212"/>
      <c r="S55" s="212"/>
      <c r="T55" s="212"/>
      <c r="U55" s="212"/>
      <c r="V55" s="212"/>
      <c r="W55" s="212"/>
      <c r="X55" s="212"/>
      <c r="Y55" s="212"/>
      <c r="Z55" s="212"/>
      <c r="AA55" s="212"/>
      <c r="AB55" s="212"/>
      <c r="AC55" s="212"/>
      <c r="AD55" s="212"/>
      <c r="AE55" s="212"/>
      <c r="AF55" s="212"/>
      <c r="AG55" s="212"/>
      <c r="AH55" s="212"/>
      <c r="AI55" s="212"/>
      <c r="AJ55" s="212"/>
      <c r="AK55" s="212"/>
      <c r="AL55" s="212"/>
      <c r="AM55" s="212"/>
      <c r="AN55" s="212"/>
      <c r="AO55" s="212"/>
      <c r="AP55" s="212"/>
      <c r="AQ55" s="212"/>
      <c r="AR55" s="19"/>
    </row>
    <row r="56" spans="1:57">
      <c r="B56" s="20"/>
      <c r="C56" s="212"/>
      <c r="D56" s="212"/>
      <c r="E56" s="212"/>
      <c r="F56" s="212"/>
      <c r="G56" s="212"/>
      <c r="H56" s="212"/>
      <c r="I56" s="212"/>
      <c r="J56" s="212"/>
      <c r="K56" s="212"/>
      <c r="L56" s="212"/>
      <c r="M56" s="212"/>
      <c r="N56" s="212"/>
      <c r="O56" s="212"/>
      <c r="P56" s="212"/>
      <c r="Q56" s="212"/>
      <c r="R56" s="212"/>
      <c r="S56" s="212"/>
      <c r="T56" s="212"/>
      <c r="U56" s="212"/>
      <c r="V56" s="212"/>
      <c r="W56" s="212"/>
      <c r="X56" s="212"/>
      <c r="Y56" s="212"/>
      <c r="Z56" s="212"/>
      <c r="AA56" s="212"/>
      <c r="AB56" s="212"/>
      <c r="AC56" s="212"/>
      <c r="AD56" s="212"/>
      <c r="AE56" s="212"/>
      <c r="AF56" s="212"/>
      <c r="AG56" s="212"/>
      <c r="AH56" s="212"/>
      <c r="AI56" s="212"/>
      <c r="AJ56" s="212"/>
      <c r="AK56" s="212"/>
      <c r="AL56" s="212"/>
      <c r="AM56" s="212"/>
      <c r="AN56" s="212"/>
      <c r="AO56" s="212"/>
      <c r="AP56" s="212"/>
      <c r="AQ56" s="212"/>
      <c r="AR56" s="19"/>
    </row>
    <row r="57" spans="1:57">
      <c r="B57" s="20"/>
      <c r="C57" s="212"/>
      <c r="D57" s="212"/>
      <c r="E57" s="212"/>
      <c r="F57" s="212"/>
      <c r="G57" s="212"/>
      <c r="H57" s="212"/>
      <c r="I57" s="212"/>
      <c r="J57" s="212"/>
      <c r="K57" s="212"/>
      <c r="L57" s="212"/>
      <c r="M57" s="212"/>
      <c r="N57" s="212"/>
      <c r="O57" s="212"/>
      <c r="P57" s="212"/>
      <c r="Q57" s="212"/>
      <c r="R57" s="212"/>
      <c r="S57" s="212"/>
      <c r="T57" s="212"/>
      <c r="U57" s="212"/>
      <c r="V57" s="212"/>
      <c r="W57" s="212"/>
      <c r="X57" s="212"/>
      <c r="Y57" s="212"/>
      <c r="Z57" s="212"/>
      <c r="AA57" s="212"/>
      <c r="AB57" s="212"/>
      <c r="AC57" s="212"/>
      <c r="AD57" s="212"/>
      <c r="AE57" s="212"/>
      <c r="AF57" s="212"/>
      <c r="AG57" s="212"/>
      <c r="AH57" s="212"/>
      <c r="AI57" s="212"/>
      <c r="AJ57" s="212"/>
      <c r="AK57" s="212"/>
      <c r="AL57" s="212"/>
      <c r="AM57" s="212"/>
      <c r="AN57" s="212"/>
      <c r="AO57" s="212"/>
      <c r="AP57" s="212"/>
      <c r="AQ57" s="212"/>
      <c r="AR57" s="19"/>
    </row>
    <row r="58" spans="1:57">
      <c r="B58" s="20"/>
      <c r="C58" s="212"/>
      <c r="D58" s="212"/>
      <c r="E58" s="212"/>
      <c r="F58" s="212"/>
      <c r="G58" s="212"/>
      <c r="H58" s="212"/>
      <c r="I58" s="212"/>
      <c r="J58" s="212"/>
      <c r="K58" s="212"/>
      <c r="L58" s="212"/>
      <c r="M58" s="212"/>
      <c r="N58" s="212"/>
      <c r="O58" s="212"/>
      <c r="P58" s="212"/>
      <c r="Q58" s="212"/>
      <c r="R58" s="212"/>
      <c r="S58" s="212"/>
      <c r="T58" s="212"/>
      <c r="U58" s="212"/>
      <c r="V58" s="212"/>
      <c r="W58" s="212"/>
      <c r="X58" s="212"/>
      <c r="Y58" s="212"/>
      <c r="Z58" s="212"/>
      <c r="AA58" s="212"/>
      <c r="AB58" s="212"/>
      <c r="AC58" s="212"/>
      <c r="AD58" s="212"/>
      <c r="AE58" s="212"/>
      <c r="AF58" s="212"/>
      <c r="AG58" s="212"/>
      <c r="AH58" s="212"/>
      <c r="AI58" s="212"/>
      <c r="AJ58" s="212"/>
      <c r="AK58" s="212"/>
      <c r="AL58" s="212"/>
      <c r="AM58" s="212"/>
      <c r="AN58" s="212"/>
      <c r="AO58" s="212"/>
      <c r="AP58" s="212"/>
      <c r="AQ58" s="212"/>
      <c r="AR58" s="19"/>
    </row>
    <row r="59" spans="1:57">
      <c r="B59" s="20"/>
      <c r="C59" s="212"/>
      <c r="D59" s="212"/>
      <c r="E59" s="212"/>
      <c r="F59" s="212"/>
      <c r="G59" s="212"/>
      <c r="H59" s="212"/>
      <c r="I59" s="212"/>
      <c r="J59" s="212"/>
      <c r="K59" s="212"/>
      <c r="L59" s="212"/>
      <c r="M59" s="212"/>
      <c r="N59" s="212"/>
      <c r="O59" s="212"/>
      <c r="P59" s="212"/>
      <c r="Q59" s="212"/>
      <c r="R59" s="212"/>
      <c r="S59" s="212"/>
      <c r="T59" s="212"/>
      <c r="U59" s="212"/>
      <c r="V59" s="212"/>
      <c r="W59" s="212"/>
      <c r="X59" s="212"/>
      <c r="Y59" s="212"/>
      <c r="Z59" s="212"/>
      <c r="AA59" s="212"/>
      <c r="AB59" s="212"/>
      <c r="AC59" s="212"/>
      <c r="AD59" s="212"/>
      <c r="AE59" s="212"/>
      <c r="AF59" s="212"/>
      <c r="AG59" s="212"/>
      <c r="AH59" s="212"/>
      <c r="AI59" s="212"/>
      <c r="AJ59" s="212"/>
      <c r="AK59" s="212"/>
      <c r="AL59" s="212"/>
      <c r="AM59" s="212"/>
      <c r="AN59" s="212"/>
      <c r="AO59" s="212"/>
      <c r="AP59" s="212"/>
      <c r="AQ59" s="212"/>
      <c r="AR59" s="19"/>
    </row>
    <row r="60" spans="1:57" s="1" customFormat="1" ht="13.2">
      <c r="A60" s="223"/>
      <c r="B60" s="27"/>
      <c r="C60" s="225"/>
      <c r="D60" s="40" t="s">
        <v>43</v>
      </c>
      <c r="E60" s="214"/>
      <c r="F60" s="214"/>
      <c r="G60" s="214"/>
      <c r="H60" s="214"/>
      <c r="I60" s="214"/>
      <c r="J60" s="214"/>
      <c r="K60" s="214"/>
      <c r="L60" s="214"/>
      <c r="M60" s="214"/>
      <c r="N60" s="214"/>
      <c r="O60" s="214"/>
      <c r="P60" s="214"/>
      <c r="Q60" s="214"/>
      <c r="R60" s="214"/>
      <c r="S60" s="214"/>
      <c r="T60" s="214"/>
      <c r="U60" s="214"/>
      <c r="V60" s="40" t="s">
        <v>44</v>
      </c>
      <c r="W60" s="214"/>
      <c r="X60" s="214"/>
      <c r="Y60" s="214"/>
      <c r="Z60" s="214"/>
      <c r="AA60" s="214"/>
      <c r="AB60" s="214"/>
      <c r="AC60" s="214"/>
      <c r="AD60" s="214"/>
      <c r="AE60" s="214"/>
      <c r="AF60" s="214"/>
      <c r="AG60" s="214"/>
      <c r="AH60" s="40" t="s">
        <v>43</v>
      </c>
      <c r="AI60" s="214"/>
      <c r="AJ60" s="214"/>
      <c r="AK60" s="214"/>
      <c r="AL60" s="214"/>
      <c r="AM60" s="40" t="s">
        <v>44</v>
      </c>
      <c r="AN60" s="214"/>
      <c r="AO60" s="214"/>
      <c r="AP60" s="225"/>
      <c r="AQ60" s="225"/>
      <c r="AR60" s="29"/>
      <c r="BE60" s="223"/>
    </row>
    <row r="61" spans="1:57">
      <c r="B61" s="20"/>
      <c r="C61" s="212"/>
      <c r="D61" s="212"/>
      <c r="E61" s="212"/>
      <c r="F61" s="212"/>
      <c r="G61" s="212"/>
      <c r="H61" s="212"/>
      <c r="I61" s="212"/>
      <c r="J61" s="212"/>
      <c r="K61" s="212"/>
      <c r="L61" s="212"/>
      <c r="M61" s="212"/>
      <c r="N61" s="212"/>
      <c r="O61" s="212"/>
      <c r="P61" s="212"/>
      <c r="Q61" s="212"/>
      <c r="R61" s="212"/>
      <c r="S61" s="212"/>
      <c r="T61" s="212"/>
      <c r="U61" s="212"/>
      <c r="V61" s="212"/>
      <c r="W61" s="212"/>
      <c r="X61" s="212"/>
      <c r="Y61" s="212"/>
      <c r="Z61" s="212"/>
      <c r="AA61" s="212"/>
      <c r="AB61" s="212"/>
      <c r="AC61" s="212"/>
      <c r="AD61" s="212"/>
      <c r="AE61" s="212"/>
      <c r="AF61" s="212"/>
      <c r="AG61" s="212"/>
      <c r="AH61" s="212"/>
      <c r="AI61" s="212"/>
      <c r="AJ61" s="212"/>
      <c r="AK61" s="212"/>
      <c r="AL61" s="212"/>
      <c r="AM61" s="212"/>
      <c r="AN61" s="212"/>
      <c r="AO61" s="212"/>
      <c r="AP61" s="212"/>
      <c r="AQ61" s="212"/>
      <c r="AR61" s="19"/>
    </row>
    <row r="62" spans="1:57">
      <c r="B62" s="20"/>
      <c r="C62" s="212"/>
      <c r="D62" s="212"/>
      <c r="E62" s="212"/>
      <c r="F62" s="212"/>
      <c r="G62" s="212"/>
      <c r="H62" s="212"/>
      <c r="I62" s="212"/>
      <c r="J62" s="212"/>
      <c r="K62" s="212"/>
      <c r="L62" s="212"/>
      <c r="M62" s="212"/>
      <c r="N62" s="212"/>
      <c r="O62" s="212"/>
      <c r="P62" s="212"/>
      <c r="Q62" s="212"/>
      <c r="R62" s="212"/>
      <c r="S62" s="212"/>
      <c r="T62" s="212"/>
      <c r="U62" s="212"/>
      <c r="V62" s="212"/>
      <c r="W62" s="212"/>
      <c r="X62" s="212"/>
      <c r="Y62" s="212"/>
      <c r="Z62" s="212"/>
      <c r="AA62" s="212"/>
      <c r="AB62" s="212"/>
      <c r="AC62" s="212"/>
      <c r="AD62" s="212"/>
      <c r="AE62" s="212"/>
      <c r="AF62" s="212"/>
      <c r="AG62" s="212"/>
      <c r="AH62" s="212"/>
      <c r="AI62" s="212"/>
      <c r="AJ62" s="212"/>
      <c r="AK62" s="212"/>
      <c r="AL62" s="212"/>
      <c r="AM62" s="212"/>
      <c r="AN62" s="212"/>
      <c r="AO62" s="212"/>
      <c r="AP62" s="212"/>
      <c r="AQ62" s="212"/>
      <c r="AR62" s="19"/>
    </row>
    <row r="63" spans="1:57">
      <c r="B63" s="20"/>
      <c r="C63" s="212"/>
      <c r="D63" s="212"/>
      <c r="E63" s="212"/>
      <c r="F63" s="212"/>
      <c r="G63" s="212"/>
      <c r="H63" s="212"/>
      <c r="I63" s="212"/>
      <c r="J63" s="212"/>
      <c r="K63" s="212"/>
      <c r="L63" s="212"/>
      <c r="M63" s="212"/>
      <c r="N63" s="212"/>
      <c r="O63" s="212"/>
      <c r="P63" s="212"/>
      <c r="Q63" s="212"/>
      <c r="R63" s="212"/>
      <c r="S63" s="212"/>
      <c r="T63" s="212"/>
      <c r="U63" s="212"/>
      <c r="V63" s="212"/>
      <c r="W63" s="212"/>
      <c r="X63" s="212"/>
      <c r="Y63" s="212"/>
      <c r="Z63" s="212"/>
      <c r="AA63" s="212"/>
      <c r="AB63" s="212"/>
      <c r="AC63" s="212"/>
      <c r="AD63" s="212"/>
      <c r="AE63" s="212"/>
      <c r="AF63" s="212"/>
      <c r="AG63" s="212"/>
      <c r="AH63" s="212"/>
      <c r="AI63" s="212"/>
      <c r="AJ63" s="212"/>
      <c r="AK63" s="212"/>
      <c r="AL63" s="212"/>
      <c r="AM63" s="212"/>
      <c r="AN63" s="212"/>
      <c r="AO63" s="212"/>
      <c r="AP63" s="212"/>
      <c r="AQ63" s="212"/>
      <c r="AR63" s="19"/>
    </row>
    <row r="64" spans="1:57" s="1" customFormat="1" ht="13.2">
      <c r="A64" s="223"/>
      <c r="B64" s="27"/>
      <c r="C64" s="225"/>
      <c r="D64" s="37" t="s">
        <v>45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37" t="s">
        <v>46</v>
      </c>
      <c r="AI64" s="41"/>
      <c r="AJ64" s="41"/>
      <c r="AK64" s="41"/>
      <c r="AL64" s="41"/>
      <c r="AM64" s="41"/>
      <c r="AN64" s="41"/>
      <c r="AO64" s="41"/>
      <c r="AP64" s="225"/>
      <c r="AQ64" s="225"/>
      <c r="AR64" s="29"/>
      <c r="BE64" s="223"/>
    </row>
    <row r="65" spans="1:57">
      <c r="B65" s="20"/>
      <c r="C65" s="212"/>
      <c r="D65" s="212"/>
      <c r="E65" s="212"/>
      <c r="F65" s="212"/>
      <c r="G65" s="212"/>
      <c r="H65" s="212"/>
      <c r="I65" s="212"/>
      <c r="J65" s="212"/>
      <c r="K65" s="212"/>
      <c r="L65" s="212"/>
      <c r="M65" s="212"/>
      <c r="N65" s="212"/>
      <c r="O65" s="212"/>
      <c r="P65" s="212"/>
      <c r="Q65" s="212"/>
      <c r="R65" s="212"/>
      <c r="S65" s="212"/>
      <c r="T65" s="212"/>
      <c r="U65" s="212"/>
      <c r="V65" s="212"/>
      <c r="W65" s="212"/>
      <c r="X65" s="212"/>
      <c r="Y65" s="212"/>
      <c r="Z65" s="212"/>
      <c r="AA65" s="212"/>
      <c r="AB65" s="212"/>
      <c r="AC65" s="212"/>
      <c r="AD65" s="212"/>
      <c r="AE65" s="212"/>
      <c r="AF65" s="212"/>
      <c r="AG65" s="212"/>
      <c r="AH65" s="212"/>
      <c r="AI65" s="212"/>
      <c r="AJ65" s="212"/>
      <c r="AK65" s="212"/>
      <c r="AL65" s="212"/>
      <c r="AM65" s="212"/>
      <c r="AN65" s="212"/>
      <c r="AO65" s="212"/>
      <c r="AP65" s="212"/>
      <c r="AQ65" s="212"/>
      <c r="AR65" s="19"/>
    </row>
    <row r="66" spans="1:57">
      <c r="B66" s="20"/>
      <c r="C66" s="212"/>
      <c r="D66" s="212"/>
      <c r="E66" s="212"/>
      <c r="F66" s="212"/>
      <c r="G66" s="212"/>
      <c r="H66" s="212"/>
      <c r="I66" s="212"/>
      <c r="J66" s="212"/>
      <c r="K66" s="212"/>
      <c r="L66" s="212"/>
      <c r="M66" s="212"/>
      <c r="N66" s="212"/>
      <c r="O66" s="212"/>
      <c r="P66" s="212"/>
      <c r="Q66" s="212"/>
      <c r="R66" s="212"/>
      <c r="S66" s="212"/>
      <c r="T66" s="212"/>
      <c r="U66" s="212"/>
      <c r="V66" s="212"/>
      <c r="W66" s="212"/>
      <c r="X66" s="212"/>
      <c r="Y66" s="212"/>
      <c r="Z66" s="212"/>
      <c r="AA66" s="212"/>
      <c r="AB66" s="212"/>
      <c r="AC66" s="212"/>
      <c r="AD66" s="212"/>
      <c r="AE66" s="212"/>
      <c r="AF66" s="212"/>
      <c r="AG66" s="212"/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19"/>
    </row>
    <row r="67" spans="1:57">
      <c r="B67" s="20"/>
      <c r="C67" s="212"/>
      <c r="D67" s="212"/>
      <c r="E67" s="212"/>
      <c r="F67" s="212"/>
      <c r="G67" s="212"/>
      <c r="H67" s="212"/>
      <c r="I67" s="212"/>
      <c r="J67" s="212"/>
      <c r="K67" s="212"/>
      <c r="L67" s="212"/>
      <c r="M67" s="212"/>
      <c r="N67" s="212"/>
      <c r="O67" s="212"/>
      <c r="P67" s="212"/>
      <c r="Q67" s="212"/>
      <c r="R67" s="212"/>
      <c r="S67" s="212"/>
      <c r="T67" s="212"/>
      <c r="U67" s="212"/>
      <c r="V67" s="212"/>
      <c r="W67" s="212"/>
      <c r="X67" s="212"/>
      <c r="Y67" s="212"/>
      <c r="Z67" s="212"/>
      <c r="AA67" s="212"/>
      <c r="AB67" s="212"/>
      <c r="AC67" s="212"/>
      <c r="AD67" s="212"/>
      <c r="AE67" s="212"/>
      <c r="AF67" s="212"/>
      <c r="AG67" s="212"/>
      <c r="AH67" s="212"/>
      <c r="AI67" s="212"/>
      <c r="AJ67" s="212"/>
      <c r="AK67" s="212"/>
      <c r="AL67" s="212"/>
      <c r="AM67" s="212"/>
      <c r="AN67" s="212"/>
      <c r="AO67" s="212"/>
      <c r="AP67" s="212"/>
      <c r="AQ67" s="212"/>
      <c r="AR67" s="19"/>
    </row>
    <row r="68" spans="1:57">
      <c r="B68" s="20"/>
      <c r="C68" s="212"/>
      <c r="D68" s="212"/>
      <c r="E68" s="212"/>
      <c r="F68" s="212"/>
      <c r="G68" s="212"/>
      <c r="H68" s="212"/>
      <c r="I68" s="212"/>
      <c r="J68" s="212"/>
      <c r="K68" s="212"/>
      <c r="L68" s="212"/>
      <c r="M68" s="212"/>
      <c r="N68" s="212"/>
      <c r="O68" s="212"/>
      <c r="P68" s="212"/>
      <c r="Q68" s="212"/>
      <c r="R68" s="212"/>
      <c r="S68" s="212"/>
      <c r="T68" s="212"/>
      <c r="U68" s="212"/>
      <c r="V68" s="212"/>
      <c r="W68" s="212"/>
      <c r="X68" s="212"/>
      <c r="Y68" s="212"/>
      <c r="Z68" s="212"/>
      <c r="AA68" s="212"/>
      <c r="AB68" s="212"/>
      <c r="AC68" s="212"/>
      <c r="AD68" s="212"/>
      <c r="AE68" s="212"/>
      <c r="AF68" s="212"/>
      <c r="AG68" s="212"/>
      <c r="AH68" s="212"/>
      <c r="AI68" s="212"/>
      <c r="AJ68" s="212"/>
      <c r="AK68" s="212"/>
      <c r="AL68" s="212"/>
      <c r="AM68" s="212"/>
      <c r="AN68" s="212"/>
      <c r="AO68" s="212"/>
      <c r="AP68" s="212"/>
      <c r="AQ68" s="212"/>
      <c r="AR68" s="19"/>
    </row>
    <row r="69" spans="1:57">
      <c r="B69" s="20"/>
      <c r="C69" s="212"/>
      <c r="D69" s="212"/>
      <c r="E69" s="212"/>
      <c r="F69" s="212"/>
      <c r="G69" s="212"/>
      <c r="H69" s="212"/>
      <c r="I69" s="212"/>
      <c r="J69" s="212"/>
      <c r="K69" s="212"/>
      <c r="L69" s="212"/>
      <c r="M69" s="212"/>
      <c r="N69" s="212"/>
      <c r="O69" s="212"/>
      <c r="P69" s="212"/>
      <c r="Q69" s="212"/>
      <c r="R69" s="212"/>
      <c r="S69" s="212"/>
      <c r="T69" s="212"/>
      <c r="U69" s="212"/>
      <c r="V69" s="212"/>
      <c r="W69" s="212"/>
      <c r="X69" s="212"/>
      <c r="Y69" s="212"/>
      <c r="Z69" s="212"/>
      <c r="AA69" s="212"/>
      <c r="AB69" s="212"/>
      <c r="AC69" s="212"/>
      <c r="AD69" s="212"/>
      <c r="AE69" s="212"/>
      <c r="AF69" s="212"/>
      <c r="AG69" s="212"/>
      <c r="AH69" s="212"/>
      <c r="AI69" s="212"/>
      <c r="AJ69" s="212"/>
      <c r="AK69" s="212"/>
      <c r="AL69" s="212"/>
      <c r="AM69" s="212"/>
      <c r="AN69" s="212"/>
      <c r="AO69" s="212"/>
      <c r="AP69" s="212"/>
      <c r="AQ69" s="212"/>
      <c r="AR69" s="19"/>
    </row>
    <row r="70" spans="1:57">
      <c r="B70" s="20"/>
      <c r="C70" s="212"/>
      <c r="D70" s="212"/>
      <c r="E70" s="212"/>
      <c r="F70" s="212"/>
      <c r="G70" s="212"/>
      <c r="H70" s="212"/>
      <c r="I70" s="212"/>
      <c r="J70" s="212"/>
      <c r="K70" s="212"/>
      <c r="L70" s="212"/>
      <c r="M70" s="212"/>
      <c r="N70" s="212"/>
      <c r="O70" s="212"/>
      <c r="P70" s="212"/>
      <c r="Q70" s="212"/>
      <c r="R70" s="212"/>
      <c r="S70" s="212"/>
      <c r="T70" s="212"/>
      <c r="U70" s="212"/>
      <c r="V70" s="212"/>
      <c r="W70" s="212"/>
      <c r="X70" s="212"/>
      <c r="Y70" s="212"/>
      <c r="Z70" s="212"/>
      <c r="AA70" s="212"/>
      <c r="AB70" s="212"/>
      <c r="AC70" s="212"/>
      <c r="AD70" s="212"/>
      <c r="AE70" s="212"/>
      <c r="AF70" s="212"/>
      <c r="AG70" s="212"/>
      <c r="AH70" s="212"/>
      <c r="AI70" s="212"/>
      <c r="AJ70" s="212"/>
      <c r="AK70" s="212"/>
      <c r="AL70" s="212"/>
      <c r="AM70" s="212"/>
      <c r="AN70" s="212"/>
      <c r="AO70" s="212"/>
      <c r="AP70" s="212"/>
      <c r="AQ70" s="212"/>
      <c r="AR70" s="19"/>
    </row>
    <row r="71" spans="1:57">
      <c r="B71" s="20"/>
      <c r="C71" s="212"/>
      <c r="D71" s="212"/>
      <c r="E71" s="212"/>
      <c r="F71" s="212"/>
      <c r="G71" s="212"/>
      <c r="H71" s="212"/>
      <c r="I71" s="212"/>
      <c r="J71" s="212"/>
      <c r="K71" s="212"/>
      <c r="L71" s="212"/>
      <c r="M71" s="212"/>
      <c r="N71" s="212"/>
      <c r="O71" s="212"/>
      <c r="P71" s="212"/>
      <c r="Q71" s="212"/>
      <c r="R71" s="212"/>
      <c r="S71" s="212"/>
      <c r="T71" s="212"/>
      <c r="U71" s="212"/>
      <c r="V71" s="212"/>
      <c r="W71" s="212"/>
      <c r="X71" s="212"/>
      <c r="Y71" s="212"/>
      <c r="Z71" s="212"/>
      <c r="AA71" s="212"/>
      <c r="AB71" s="212"/>
      <c r="AC71" s="212"/>
      <c r="AD71" s="212"/>
      <c r="AE71" s="212"/>
      <c r="AF71" s="212"/>
      <c r="AG71" s="212"/>
      <c r="AH71" s="212"/>
      <c r="AI71" s="212"/>
      <c r="AJ71" s="212"/>
      <c r="AK71" s="212"/>
      <c r="AL71" s="212"/>
      <c r="AM71" s="212"/>
      <c r="AN71" s="212"/>
      <c r="AO71" s="212"/>
      <c r="AP71" s="212"/>
      <c r="AQ71" s="212"/>
      <c r="AR71" s="19"/>
    </row>
    <row r="72" spans="1:57">
      <c r="B72" s="20"/>
      <c r="C72" s="212"/>
      <c r="D72" s="212"/>
      <c r="E72" s="212"/>
      <c r="F72" s="212"/>
      <c r="G72" s="212"/>
      <c r="H72" s="212"/>
      <c r="I72" s="212"/>
      <c r="J72" s="212"/>
      <c r="K72" s="212"/>
      <c r="L72" s="212"/>
      <c r="M72" s="212"/>
      <c r="N72" s="212"/>
      <c r="O72" s="212"/>
      <c r="P72" s="212"/>
      <c r="Q72" s="212"/>
      <c r="R72" s="212"/>
      <c r="S72" s="212"/>
      <c r="T72" s="212"/>
      <c r="U72" s="212"/>
      <c r="V72" s="212"/>
      <c r="W72" s="212"/>
      <c r="X72" s="212"/>
      <c r="Y72" s="212"/>
      <c r="Z72" s="212"/>
      <c r="AA72" s="212"/>
      <c r="AB72" s="212"/>
      <c r="AC72" s="212"/>
      <c r="AD72" s="212"/>
      <c r="AE72" s="212"/>
      <c r="AF72" s="212"/>
      <c r="AG72" s="212"/>
      <c r="AH72" s="212"/>
      <c r="AI72" s="212"/>
      <c r="AJ72" s="212"/>
      <c r="AK72" s="212"/>
      <c r="AL72" s="212"/>
      <c r="AM72" s="212"/>
      <c r="AN72" s="212"/>
      <c r="AO72" s="212"/>
      <c r="AP72" s="212"/>
      <c r="AQ72" s="212"/>
      <c r="AR72" s="19"/>
    </row>
    <row r="73" spans="1:57">
      <c r="B73" s="20"/>
      <c r="C73" s="212"/>
      <c r="D73" s="212"/>
      <c r="E73" s="212"/>
      <c r="F73" s="212"/>
      <c r="G73" s="212"/>
      <c r="H73" s="212"/>
      <c r="I73" s="212"/>
      <c r="J73" s="212"/>
      <c r="K73" s="212"/>
      <c r="L73" s="212"/>
      <c r="M73" s="212"/>
      <c r="N73" s="212"/>
      <c r="O73" s="212"/>
      <c r="P73" s="212"/>
      <c r="Q73" s="212"/>
      <c r="R73" s="212"/>
      <c r="S73" s="212"/>
      <c r="T73" s="212"/>
      <c r="U73" s="212"/>
      <c r="V73" s="212"/>
      <c r="W73" s="212"/>
      <c r="X73" s="212"/>
      <c r="Y73" s="212"/>
      <c r="Z73" s="212"/>
      <c r="AA73" s="212"/>
      <c r="AB73" s="212"/>
      <c r="AC73" s="212"/>
      <c r="AD73" s="212"/>
      <c r="AE73" s="212"/>
      <c r="AF73" s="212"/>
      <c r="AG73" s="212"/>
      <c r="AH73" s="212"/>
      <c r="AI73" s="212"/>
      <c r="AJ73" s="212"/>
      <c r="AK73" s="212"/>
      <c r="AL73" s="212"/>
      <c r="AM73" s="212"/>
      <c r="AN73" s="212"/>
      <c r="AO73" s="212"/>
      <c r="AP73" s="212"/>
      <c r="AQ73" s="212"/>
      <c r="AR73" s="19"/>
    </row>
    <row r="74" spans="1:57">
      <c r="B74" s="20"/>
      <c r="C74" s="212"/>
      <c r="D74" s="212"/>
      <c r="E74" s="212"/>
      <c r="F74" s="212"/>
      <c r="G74" s="212"/>
      <c r="H74" s="212"/>
      <c r="I74" s="212"/>
      <c r="J74" s="212"/>
      <c r="K74" s="212"/>
      <c r="L74" s="212"/>
      <c r="M74" s="212"/>
      <c r="N74" s="212"/>
      <c r="O74" s="212"/>
      <c r="P74" s="212"/>
      <c r="Q74" s="212"/>
      <c r="R74" s="212"/>
      <c r="S74" s="212"/>
      <c r="T74" s="212"/>
      <c r="U74" s="212"/>
      <c r="V74" s="212"/>
      <c r="W74" s="212"/>
      <c r="X74" s="212"/>
      <c r="Y74" s="212"/>
      <c r="Z74" s="212"/>
      <c r="AA74" s="212"/>
      <c r="AB74" s="212"/>
      <c r="AC74" s="212"/>
      <c r="AD74" s="212"/>
      <c r="AE74" s="212"/>
      <c r="AF74" s="212"/>
      <c r="AG74" s="212"/>
      <c r="AH74" s="212"/>
      <c r="AI74" s="212"/>
      <c r="AJ74" s="212"/>
      <c r="AK74" s="212"/>
      <c r="AL74" s="212"/>
      <c r="AM74" s="212"/>
      <c r="AN74" s="212"/>
      <c r="AO74" s="212"/>
      <c r="AP74" s="212"/>
      <c r="AQ74" s="212"/>
      <c r="AR74" s="19"/>
    </row>
    <row r="75" spans="1:57" s="1" customFormat="1" ht="13.2">
      <c r="A75" s="223"/>
      <c r="B75" s="27"/>
      <c r="C75" s="225"/>
      <c r="D75" s="40" t="s">
        <v>43</v>
      </c>
      <c r="E75" s="214"/>
      <c r="F75" s="214"/>
      <c r="G75" s="214"/>
      <c r="H75" s="214"/>
      <c r="I75" s="214"/>
      <c r="J75" s="214"/>
      <c r="K75" s="214"/>
      <c r="L75" s="214"/>
      <c r="M75" s="214"/>
      <c r="N75" s="214"/>
      <c r="O75" s="214"/>
      <c r="P75" s="214"/>
      <c r="Q75" s="214"/>
      <c r="R75" s="214"/>
      <c r="S75" s="214"/>
      <c r="T75" s="214"/>
      <c r="U75" s="214"/>
      <c r="V75" s="40" t="s">
        <v>44</v>
      </c>
      <c r="W75" s="214"/>
      <c r="X75" s="214"/>
      <c r="Y75" s="214"/>
      <c r="Z75" s="214"/>
      <c r="AA75" s="214"/>
      <c r="AB75" s="214"/>
      <c r="AC75" s="214"/>
      <c r="AD75" s="214"/>
      <c r="AE75" s="214"/>
      <c r="AF75" s="214"/>
      <c r="AG75" s="214"/>
      <c r="AH75" s="40" t="s">
        <v>43</v>
      </c>
      <c r="AI75" s="214"/>
      <c r="AJ75" s="214"/>
      <c r="AK75" s="214"/>
      <c r="AL75" s="214"/>
      <c r="AM75" s="40" t="s">
        <v>44</v>
      </c>
      <c r="AN75" s="214"/>
      <c r="AO75" s="214"/>
      <c r="AP75" s="225"/>
      <c r="AQ75" s="225"/>
      <c r="AR75" s="29"/>
      <c r="BE75" s="223"/>
    </row>
    <row r="76" spans="1:57" s="1" customFormat="1">
      <c r="A76" s="223"/>
      <c r="B76" s="27"/>
      <c r="C76" s="225"/>
      <c r="D76" s="225"/>
      <c r="E76" s="225"/>
      <c r="F76" s="225"/>
      <c r="G76" s="225"/>
      <c r="H76" s="225"/>
      <c r="I76" s="225"/>
      <c r="J76" s="225"/>
      <c r="K76" s="225"/>
      <c r="L76" s="225"/>
      <c r="M76" s="225"/>
      <c r="N76" s="225"/>
      <c r="O76" s="225"/>
      <c r="P76" s="225"/>
      <c r="Q76" s="225"/>
      <c r="R76" s="225"/>
      <c r="S76" s="225"/>
      <c r="T76" s="225"/>
      <c r="U76" s="225"/>
      <c r="V76" s="225"/>
      <c r="W76" s="225"/>
      <c r="X76" s="225"/>
      <c r="Y76" s="225"/>
      <c r="Z76" s="225"/>
      <c r="AA76" s="225"/>
      <c r="AB76" s="225"/>
      <c r="AC76" s="225"/>
      <c r="AD76" s="225"/>
      <c r="AE76" s="225"/>
      <c r="AF76" s="225"/>
      <c r="AG76" s="225"/>
      <c r="AH76" s="225"/>
      <c r="AI76" s="225"/>
      <c r="AJ76" s="225"/>
      <c r="AK76" s="225"/>
      <c r="AL76" s="225"/>
      <c r="AM76" s="225"/>
      <c r="AN76" s="225"/>
      <c r="AO76" s="225"/>
      <c r="AP76" s="225"/>
      <c r="AQ76" s="225"/>
      <c r="AR76" s="29"/>
      <c r="BE76" s="223"/>
    </row>
    <row r="77" spans="1:57" s="1" customFormat="1" ht="6.9" customHeight="1">
      <c r="A77" s="223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29"/>
      <c r="BE77" s="223"/>
    </row>
    <row r="81" spans="1:90" s="1" customFormat="1" ht="6.9" customHeight="1">
      <c r="A81" s="223"/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29"/>
      <c r="BE81" s="223"/>
    </row>
    <row r="82" spans="1:90" s="1" customFormat="1" ht="24.9" customHeight="1">
      <c r="A82" s="223"/>
      <c r="B82" s="27"/>
      <c r="C82" s="21" t="s">
        <v>47</v>
      </c>
      <c r="D82" s="225"/>
      <c r="E82" s="225"/>
      <c r="F82" s="225"/>
      <c r="G82" s="225"/>
      <c r="H82" s="225"/>
      <c r="I82" s="225"/>
      <c r="J82" s="225"/>
      <c r="K82" s="225"/>
      <c r="L82" s="225"/>
      <c r="M82" s="225"/>
      <c r="N82" s="225"/>
      <c r="O82" s="225"/>
      <c r="P82" s="225"/>
      <c r="Q82" s="225"/>
      <c r="R82" s="225"/>
      <c r="S82" s="225"/>
      <c r="T82" s="225"/>
      <c r="U82" s="225"/>
      <c r="V82" s="225"/>
      <c r="W82" s="225"/>
      <c r="X82" s="225"/>
      <c r="Y82" s="225"/>
      <c r="Z82" s="225"/>
      <c r="AA82" s="225"/>
      <c r="AB82" s="225"/>
      <c r="AC82" s="225"/>
      <c r="AD82" s="225"/>
      <c r="AE82" s="225"/>
      <c r="AF82" s="225"/>
      <c r="AG82" s="225"/>
      <c r="AH82" s="225"/>
      <c r="AI82" s="225"/>
      <c r="AJ82" s="225"/>
      <c r="AK82" s="225"/>
      <c r="AL82" s="225"/>
      <c r="AM82" s="225"/>
      <c r="AN82" s="225"/>
      <c r="AO82" s="225"/>
      <c r="AP82" s="225"/>
      <c r="AQ82" s="225"/>
      <c r="AR82" s="29"/>
      <c r="BE82" s="223"/>
    </row>
    <row r="83" spans="1:90" s="1" customFormat="1" ht="6.9" customHeight="1">
      <c r="A83" s="223"/>
      <c r="B83" s="27"/>
      <c r="C83" s="225"/>
      <c r="D83" s="225"/>
      <c r="E83" s="225"/>
      <c r="F83" s="225"/>
      <c r="G83" s="225"/>
      <c r="H83" s="225"/>
      <c r="I83" s="225"/>
      <c r="J83" s="225"/>
      <c r="K83" s="225"/>
      <c r="L83" s="225"/>
      <c r="M83" s="225"/>
      <c r="N83" s="225"/>
      <c r="O83" s="225"/>
      <c r="P83" s="225"/>
      <c r="Q83" s="225"/>
      <c r="R83" s="225"/>
      <c r="S83" s="225"/>
      <c r="T83" s="225"/>
      <c r="U83" s="225"/>
      <c r="V83" s="225"/>
      <c r="W83" s="225"/>
      <c r="X83" s="225"/>
      <c r="Y83" s="225"/>
      <c r="Z83" s="225"/>
      <c r="AA83" s="225"/>
      <c r="AB83" s="225"/>
      <c r="AC83" s="225"/>
      <c r="AD83" s="225"/>
      <c r="AE83" s="225"/>
      <c r="AF83" s="225"/>
      <c r="AG83" s="225"/>
      <c r="AH83" s="225"/>
      <c r="AI83" s="225"/>
      <c r="AJ83" s="225"/>
      <c r="AK83" s="225"/>
      <c r="AL83" s="225"/>
      <c r="AM83" s="225"/>
      <c r="AN83" s="225"/>
      <c r="AO83" s="225"/>
      <c r="AP83" s="225"/>
      <c r="AQ83" s="225"/>
      <c r="AR83" s="29"/>
      <c r="BE83" s="223"/>
    </row>
    <row r="84" spans="1:90" s="3" customFormat="1" ht="12" customHeight="1">
      <c r="B84" s="46"/>
      <c r="C84" s="25" t="s">
        <v>12</v>
      </c>
      <c r="D84" s="219"/>
      <c r="E84" s="219"/>
      <c r="F84" s="219"/>
      <c r="G84" s="219"/>
      <c r="H84" s="219"/>
      <c r="I84" s="219"/>
      <c r="J84" s="219"/>
      <c r="K84" s="219"/>
      <c r="L84" s="219" t="str">
        <f>K5</f>
        <v>02</v>
      </c>
      <c r="M84" s="219"/>
      <c r="N84" s="219"/>
      <c r="O84" s="219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19"/>
      <c r="AG84" s="219"/>
      <c r="AH84" s="219"/>
      <c r="AI84" s="219"/>
      <c r="AJ84" s="219"/>
      <c r="AK84" s="219"/>
      <c r="AL84" s="219"/>
      <c r="AM84" s="219"/>
      <c r="AN84" s="219"/>
      <c r="AO84" s="219"/>
      <c r="AP84" s="219"/>
      <c r="AQ84" s="219"/>
      <c r="AR84" s="47"/>
    </row>
    <row r="85" spans="1:90" s="4" customFormat="1" ht="36.9" customHeight="1">
      <c r="B85" s="48"/>
      <c r="C85" s="49" t="s">
        <v>14</v>
      </c>
      <c r="D85" s="217"/>
      <c r="E85" s="217"/>
      <c r="F85" s="217"/>
      <c r="G85" s="217"/>
      <c r="H85" s="217"/>
      <c r="I85" s="217"/>
      <c r="J85" s="217"/>
      <c r="K85" s="217"/>
      <c r="L85" s="330" t="str">
        <f>K6</f>
        <v>DSP Na Dračkách</v>
      </c>
      <c r="M85" s="331"/>
      <c r="N85" s="331"/>
      <c r="O85" s="331"/>
      <c r="P85" s="331"/>
      <c r="Q85" s="331"/>
      <c r="R85" s="331"/>
      <c r="S85" s="331"/>
      <c r="T85" s="331"/>
      <c r="U85" s="331"/>
      <c r="V85" s="331"/>
      <c r="W85" s="331"/>
      <c r="X85" s="331"/>
      <c r="Y85" s="331"/>
      <c r="Z85" s="331"/>
      <c r="AA85" s="331"/>
      <c r="AB85" s="331"/>
      <c r="AC85" s="331"/>
      <c r="AD85" s="331"/>
      <c r="AE85" s="331"/>
      <c r="AF85" s="331"/>
      <c r="AG85" s="331"/>
      <c r="AH85" s="331"/>
      <c r="AI85" s="331"/>
      <c r="AJ85" s="331"/>
      <c r="AK85" s="217"/>
      <c r="AL85" s="217"/>
      <c r="AM85" s="217"/>
      <c r="AN85" s="217"/>
      <c r="AO85" s="217"/>
      <c r="AP85" s="217"/>
      <c r="AQ85" s="217"/>
      <c r="AR85" s="50"/>
    </row>
    <row r="86" spans="1:90" s="1" customFormat="1" ht="6.9" customHeight="1">
      <c r="A86" s="223"/>
      <c r="B86" s="27"/>
      <c r="C86" s="225"/>
      <c r="D86" s="225"/>
      <c r="E86" s="225"/>
      <c r="F86" s="225"/>
      <c r="G86" s="225"/>
      <c r="H86" s="225"/>
      <c r="I86" s="225"/>
      <c r="J86" s="225"/>
      <c r="K86" s="225"/>
      <c r="L86" s="225"/>
      <c r="M86" s="225"/>
      <c r="N86" s="225"/>
      <c r="O86" s="225"/>
      <c r="P86" s="225"/>
      <c r="Q86" s="225"/>
      <c r="R86" s="225"/>
      <c r="S86" s="225"/>
      <c r="T86" s="225"/>
      <c r="U86" s="225"/>
      <c r="V86" s="225"/>
      <c r="W86" s="225"/>
      <c r="X86" s="225"/>
      <c r="Y86" s="225"/>
      <c r="Z86" s="225"/>
      <c r="AA86" s="225"/>
      <c r="AB86" s="225"/>
      <c r="AC86" s="225"/>
      <c r="AD86" s="225"/>
      <c r="AE86" s="225"/>
      <c r="AF86" s="225"/>
      <c r="AG86" s="225"/>
      <c r="AH86" s="225"/>
      <c r="AI86" s="225"/>
      <c r="AJ86" s="225"/>
      <c r="AK86" s="225"/>
      <c r="AL86" s="225"/>
      <c r="AM86" s="225"/>
      <c r="AN86" s="225"/>
      <c r="AO86" s="225"/>
      <c r="AP86" s="225"/>
      <c r="AQ86" s="225"/>
      <c r="AR86" s="29"/>
      <c r="BE86" s="223"/>
    </row>
    <row r="87" spans="1:90" s="1" customFormat="1" ht="12" customHeight="1">
      <c r="A87" s="223"/>
      <c r="B87" s="27"/>
      <c r="C87" s="25" t="s">
        <v>17</v>
      </c>
      <c r="D87" s="225"/>
      <c r="E87" s="225"/>
      <c r="F87" s="225"/>
      <c r="G87" s="225"/>
      <c r="H87" s="225"/>
      <c r="I87" s="225"/>
      <c r="J87" s="225"/>
      <c r="K87" s="225"/>
      <c r="L87" s="51" t="str">
        <f>IF(K8="","",K8)</f>
        <v xml:space="preserve"> </v>
      </c>
      <c r="M87" s="225"/>
      <c r="N87" s="225"/>
      <c r="O87" s="225"/>
      <c r="P87" s="225"/>
      <c r="Q87" s="225"/>
      <c r="R87" s="225"/>
      <c r="S87" s="225"/>
      <c r="T87" s="225"/>
      <c r="U87" s="225"/>
      <c r="V87" s="225"/>
      <c r="W87" s="225"/>
      <c r="X87" s="225"/>
      <c r="Y87" s="225"/>
      <c r="Z87" s="225"/>
      <c r="AA87" s="225"/>
      <c r="AB87" s="225"/>
      <c r="AC87" s="225"/>
      <c r="AD87" s="225"/>
      <c r="AE87" s="225"/>
      <c r="AF87" s="225"/>
      <c r="AG87" s="225"/>
      <c r="AH87" s="225"/>
      <c r="AI87" s="25" t="s">
        <v>19</v>
      </c>
      <c r="AJ87" s="225"/>
      <c r="AK87" s="225"/>
      <c r="AL87" s="225"/>
      <c r="AM87" s="316">
        <f>IF(AN8= "","",AN8)</f>
        <v>46076</v>
      </c>
      <c r="AN87" s="316"/>
      <c r="AO87" s="225"/>
      <c r="AP87" s="225"/>
      <c r="AQ87" s="225"/>
      <c r="AR87" s="29"/>
      <c r="BE87" s="223"/>
    </row>
    <row r="88" spans="1:90" s="1" customFormat="1" ht="6.9" customHeight="1">
      <c r="A88" s="223"/>
      <c r="B88" s="27"/>
      <c r="C88" s="225"/>
      <c r="D88" s="225"/>
      <c r="E88" s="225"/>
      <c r="F88" s="225"/>
      <c r="G88" s="225"/>
      <c r="H88" s="225"/>
      <c r="I88" s="225"/>
      <c r="J88" s="225"/>
      <c r="K88" s="225"/>
      <c r="L88" s="225"/>
      <c r="M88" s="225"/>
      <c r="N88" s="225"/>
      <c r="O88" s="225"/>
      <c r="P88" s="225"/>
      <c r="Q88" s="225"/>
      <c r="R88" s="225"/>
      <c r="S88" s="225"/>
      <c r="T88" s="225"/>
      <c r="U88" s="225"/>
      <c r="V88" s="225"/>
      <c r="W88" s="225"/>
      <c r="X88" s="225"/>
      <c r="Y88" s="225"/>
      <c r="Z88" s="225"/>
      <c r="AA88" s="225"/>
      <c r="AB88" s="225"/>
      <c r="AC88" s="225"/>
      <c r="AD88" s="225"/>
      <c r="AE88" s="225"/>
      <c r="AF88" s="225"/>
      <c r="AG88" s="225"/>
      <c r="AH88" s="225"/>
      <c r="AI88" s="225"/>
      <c r="AJ88" s="225"/>
      <c r="AK88" s="225"/>
      <c r="AL88" s="225"/>
      <c r="AM88" s="225"/>
      <c r="AN88" s="225"/>
      <c r="AO88" s="225"/>
      <c r="AP88" s="225"/>
      <c r="AQ88" s="225"/>
      <c r="AR88" s="29"/>
      <c r="BE88" s="223"/>
    </row>
    <row r="89" spans="1:90" s="1" customFormat="1" ht="15.15" customHeight="1">
      <c r="A89" s="223"/>
      <c r="B89" s="27"/>
      <c r="C89" s="25" t="s">
        <v>20</v>
      </c>
      <c r="D89" s="225"/>
      <c r="E89" s="225"/>
      <c r="F89" s="225"/>
      <c r="G89" s="225"/>
      <c r="H89" s="225"/>
      <c r="I89" s="225"/>
      <c r="J89" s="225"/>
      <c r="K89" s="225"/>
      <c r="L89" s="219" t="str">
        <f>IF(E11= "","",E11)</f>
        <v xml:space="preserve"> </v>
      </c>
      <c r="M89" s="225"/>
      <c r="N89" s="225"/>
      <c r="O89" s="225"/>
      <c r="P89" s="225"/>
      <c r="Q89" s="225"/>
      <c r="R89" s="225"/>
      <c r="S89" s="225"/>
      <c r="T89" s="225"/>
      <c r="U89" s="225"/>
      <c r="V89" s="225"/>
      <c r="W89" s="225"/>
      <c r="X89" s="225"/>
      <c r="Y89" s="225"/>
      <c r="Z89" s="225"/>
      <c r="AA89" s="225"/>
      <c r="AB89" s="225"/>
      <c r="AC89" s="225"/>
      <c r="AD89" s="225"/>
      <c r="AE89" s="225"/>
      <c r="AF89" s="225"/>
      <c r="AG89" s="225"/>
      <c r="AH89" s="225"/>
      <c r="AI89" s="25" t="s">
        <v>24</v>
      </c>
      <c r="AJ89" s="225"/>
      <c r="AK89" s="225"/>
      <c r="AL89" s="225"/>
      <c r="AM89" s="317" t="str">
        <f>IF(E17="","",E17)</f>
        <v xml:space="preserve"> </v>
      </c>
      <c r="AN89" s="318"/>
      <c r="AO89" s="318"/>
      <c r="AP89" s="318"/>
      <c r="AQ89" s="225"/>
      <c r="AR89" s="29"/>
      <c r="AS89" s="319" t="s">
        <v>48</v>
      </c>
      <c r="AT89" s="320"/>
      <c r="AU89" s="52"/>
      <c r="AV89" s="52"/>
      <c r="AW89" s="52"/>
      <c r="AX89" s="52"/>
      <c r="AY89" s="52"/>
      <c r="AZ89" s="52"/>
      <c r="BA89" s="52"/>
      <c r="BB89" s="52"/>
      <c r="BC89" s="52"/>
      <c r="BD89" s="53"/>
      <c r="BE89" s="223"/>
    </row>
    <row r="90" spans="1:90" s="1" customFormat="1" ht="15.15" customHeight="1">
      <c r="A90" s="223"/>
      <c r="B90" s="27"/>
      <c r="C90" s="25" t="s">
        <v>23</v>
      </c>
      <c r="D90" s="225"/>
      <c r="E90" s="225"/>
      <c r="F90" s="225"/>
      <c r="G90" s="225"/>
      <c r="H90" s="225"/>
      <c r="I90" s="225"/>
      <c r="J90" s="225"/>
      <c r="K90" s="225"/>
      <c r="L90" s="219" t="str">
        <f>IF(E14="","",E14)</f>
        <v xml:space="preserve"> </v>
      </c>
      <c r="M90" s="225"/>
      <c r="N90" s="225"/>
      <c r="O90" s="225"/>
      <c r="P90" s="225"/>
      <c r="Q90" s="225"/>
      <c r="R90" s="225"/>
      <c r="S90" s="225"/>
      <c r="T90" s="225"/>
      <c r="U90" s="225"/>
      <c r="V90" s="225"/>
      <c r="W90" s="225"/>
      <c r="X90" s="225"/>
      <c r="Y90" s="225"/>
      <c r="Z90" s="225"/>
      <c r="AA90" s="225"/>
      <c r="AB90" s="225"/>
      <c r="AC90" s="225"/>
      <c r="AD90" s="225"/>
      <c r="AE90" s="225"/>
      <c r="AF90" s="225"/>
      <c r="AG90" s="225"/>
      <c r="AH90" s="225"/>
      <c r="AI90" s="25" t="s">
        <v>26</v>
      </c>
      <c r="AJ90" s="225"/>
      <c r="AK90" s="225"/>
      <c r="AL90" s="225"/>
      <c r="AM90" s="317" t="str">
        <f>IF(E20="","",E20)</f>
        <v xml:space="preserve"> </v>
      </c>
      <c r="AN90" s="318"/>
      <c r="AO90" s="318"/>
      <c r="AP90" s="318"/>
      <c r="AQ90" s="225"/>
      <c r="AR90" s="29"/>
      <c r="AS90" s="321"/>
      <c r="AT90" s="322"/>
      <c r="AU90" s="54"/>
      <c r="AV90" s="54"/>
      <c r="AW90" s="54"/>
      <c r="AX90" s="54"/>
      <c r="AY90" s="54"/>
      <c r="AZ90" s="54"/>
      <c r="BA90" s="54"/>
      <c r="BB90" s="54"/>
      <c r="BC90" s="54"/>
      <c r="BD90" s="55"/>
      <c r="BE90" s="223"/>
    </row>
    <row r="91" spans="1:90" s="1" customFormat="1" ht="10.8" customHeight="1">
      <c r="A91" s="223"/>
      <c r="B91" s="27"/>
      <c r="C91" s="225"/>
      <c r="D91" s="225"/>
      <c r="E91" s="225"/>
      <c r="F91" s="225"/>
      <c r="G91" s="225"/>
      <c r="H91" s="225"/>
      <c r="I91" s="225"/>
      <c r="J91" s="225"/>
      <c r="K91" s="225"/>
      <c r="L91" s="225"/>
      <c r="M91" s="225"/>
      <c r="N91" s="225"/>
      <c r="O91" s="225"/>
      <c r="P91" s="225"/>
      <c r="Q91" s="225"/>
      <c r="R91" s="225"/>
      <c r="S91" s="225"/>
      <c r="T91" s="225"/>
      <c r="U91" s="225"/>
      <c r="V91" s="225"/>
      <c r="W91" s="225"/>
      <c r="X91" s="225"/>
      <c r="Y91" s="225"/>
      <c r="Z91" s="225"/>
      <c r="AA91" s="225"/>
      <c r="AB91" s="225"/>
      <c r="AC91" s="225"/>
      <c r="AD91" s="225"/>
      <c r="AE91" s="225"/>
      <c r="AF91" s="225"/>
      <c r="AG91" s="225"/>
      <c r="AH91" s="225"/>
      <c r="AI91" s="225"/>
      <c r="AJ91" s="225"/>
      <c r="AK91" s="225"/>
      <c r="AL91" s="225"/>
      <c r="AM91" s="225"/>
      <c r="AN91" s="225"/>
      <c r="AO91" s="225"/>
      <c r="AP91" s="225"/>
      <c r="AQ91" s="225"/>
      <c r="AR91" s="29"/>
      <c r="AS91" s="323"/>
      <c r="AT91" s="324"/>
      <c r="AU91" s="56"/>
      <c r="AV91" s="56"/>
      <c r="AW91" s="56"/>
      <c r="AX91" s="56"/>
      <c r="AY91" s="56"/>
      <c r="AZ91" s="56"/>
      <c r="BA91" s="56"/>
      <c r="BB91" s="56"/>
      <c r="BC91" s="56"/>
      <c r="BD91" s="57"/>
      <c r="BE91" s="223"/>
    </row>
    <row r="92" spans="1:90" s="1" customFormat="1" ht="29.25" customHeight="1">
      <c r="A92" s="223"/>
      <c r="B92" s="27"/>
      <c r="C92" s="325" t="s">
        <v>49</v>
      </c>
      <c r="D92" s="326"/>
      <c r="E92" s="326"/>
      <c r="F92" s="326"/>
      <c r="G92" s="326"/>
      <c r="H92" s="58"/>
      <c r="I92" s="327" t="s">
        <v>50</v>
      </c>
      <c r="J92" s="326"/>
      <c r="K92" s="326"/>
      <c r="L92" s="326"/>
      <c r="M92" s="326"/>
      <c r="N92" s="326"/>
      <c r="O92" s="326"/>
      <c r="P92" s="326"/>
      <c r="Q92" s="326"/>
      <c r="R92" s="326"/>
      <c r="S92" s="326"/>
      <c r="T92" s="326"/>
      <c r="U92" s="326"/>
      <c r="V92" s="326"/>
      <c r="W92" s="326"/>
      <c r="X92" s="326"/>
      <c r="Y92" s="326"/>
      <c r="Z92" s="326"/>
      <c r="AA92" s="326"/>
      <c r="AB92" s="326"/>
      <c r="AC92" s="326"/>
      <c r="AD92" s="326"/>
      <c r="AE92" s="326"/>
      <c r="AF92" s="326"/>
      <c r="AG92" s="328" t="s">
        <v>51</v>
      </c>
      <c r="AH92" s="326"/>
      <c r="AI92" s="326"/>
      <c r="AJ92" s="326"/>
      <c r="AK92" s="326"/>
      <c r="AL92" s="326"/>
      <c r="AM92" s="326"/>
      <c r="AN92" s="327" t="s">
        <v>52</v>
      </c>
      <c r="AO92" s="326"/>
      <c r="AP92" s="329"/>
      <c r="AQ92" s="59" t="s">
        <v>53</v>
      </c>
      <c r="AR92" s="29"/>
      <c r="AS92" s="60" t="s">
        <v>54</v>
      </c>
      <c r="AT92" s="61" t="s">
        <v>55</v>
      </c>
      <c r="AU92" s="61" t="s">
        <v>56</v>
      </c>
      <c r="AV92" s="61" t="s">
        <v>57</v>
      </c>
      <c r="AW92" s="61" t="s">
        <v>58</v>
      </c>
      <c r="AX92" s="61" t="s">
        <v>59</v>
      </c>
      <c r="AY92" s="61" t="s">
        <v>60</v>
      </c>
      <c r="AZ92" s="61" t="s">
        <v>61</v>
      </c>
      <c r="BA92" s="61" t="s">
        <v>62</v>
      </c>
      <c r="BB92" s="61" t="s">
        <v>63</v>
      </c>
      <c r="BC92" s="61" t="s">
        <v>64</v>
      </c>
      <c r="BD92" s="62" t="s">
        <v>65</v>
      </c>
      <c r="BE92" s="223"/>
    </row>
    <row r="93" spans="1:90" s="1" customFormat="1" ht="10.8" customHeight="1">
      <c r="A93" s="223"/>
      <c r="B93" s="27"/>
      <c r="C93" s="225"/>
      <c r="D93" s="225"/>
      <c r="E93" s="225"/>
      <c r="F93" s="225"/>
      <c r="G93" s="225"/>
      <c r="H93" s="225"/>
      <c r="I93" s="225"/>
      <c r="J93" s="225"/>
      <c r="K93" s="225"/>
      <c r="L93" s="225"/>
      <c r="M93" s="225"/>
      <c r="N93" s="225"/>
      <c r="O93" s="225"/>
      <c r="P93" s="225"/>
      <c r="Q93" s="225"/>
      <c r="R93" s="225"/>
      <c r="S93" s="225"/>
      <c r="T93" s="225"/>
      <c r="U93" s="225"/>
      <c r="V93" s="225"/>
      <c r="W93" s="225"/>
      <c r="X93" s="225"/>
      <c r="Y93" s="225"/>
      <c r="Z93" s="225"/>
      <c r="AA93" s="225"/>
      <c r="AB93" s="225"/>
      <c r="AC93" s="225"/>
      <c r="AD93" s="225"/>
      <c r="AE93" s="225"/>
      <c r="AF93" s="225"/>
      <c r="AG93" s="225"/>
      <c r="AH93" s="225"/>
      <c r="AI93" s="225"/>
      <c r="AJ93" s="225"/>
      <c r="AK93" s="225"/>
      <c r="AL93" s="225"/>
      <c r="AM93" s="225"/>
      <c r="AN93" s="225"/>
      <c r="AO93" s="225"/>
      <c r="AP93" s="225"/>
      <c r="AQ93" s="225"/>
      <c r="AR93" s="29"/>
      <c r="AS93" s="63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5"/>
      <c r="BE93" s="223"/>
    </row>
    <row r="94" spans="1:90" s="5" customFormat="1" ht="32.4" customHeight="1">
      <c r="B94" s="66"/>
      <c r="C94" s="67" t="s">
        <v>66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311">
        <f>AG95</f>
        <v>0</v>
      </c>
      <c r="AH94" s="311"/>
      <c r="AI94" s="311"/>
      <c r="AJ94" s="311"/>
      <c r="AK94" s="311"/>
      <c r="AL94" s="311"/>
      <c r="AM94" s="311"/>
      <c r="AN94" s="312">
        <f>AG94*1.21</f>
        <v>0</v>
      </c>
      <c r="AO94" s="312"/>
      <c r="AP94" s="312"/>
      <c r="AQ94" s="69" t="s">
        <v>1</v>
      </c>
      <c r="AR94" s="70"/>
      <c r="AS94" s="71">
        <f>ROUND(AS95,2)</f>
        <v>0</v>
      </c>
      <c r="AT94" s="72" t="e">
        <f>ROUND(SUM(AV94:AW94),2)</f>
        <v>#REF!</v>
      </c>
      <c r="AU94" s="73" t="e">
        <f>ROUND(AU95,5)</f>
        <v>#REF!</v>
      </c>
      <c r="AV94" s="72" t="e">
        <f>ROUND(AZ94*L29,2)</f>
        <v>#REF!</v>
      </c>
      <c r="AW94" s="72" t="e">
        <f>ROUND(BA94*L30,2)</f>
        <v>#REF!</v>
      </c>
      <c r="AX94" s="72" t="e">
        <f>ROUND(BB94*L29,2)</f>
        <v>#REF!</v>
      </c>
      <c r="AY94" s="72" t="e">
        <f>ROUND(BC94*L30,2)</f>
        <v>#REF!</v>
      </c>
      <c r="AZ94" s="72" t="e">
        <f>ROUND(AZ95,2)</f>
        <v>#REF!</v>
      </c>
      <c r="BA94" s="72" t="e">
        <f>ROUND(BA95,2)</f>
        <v>#REF!</v>
      </c>
      <c r="BB94" s="72" t="e">
        <f>ROUND(BB95,2)</f>
        <v>#REF!</v>
      </c>
      <c r="BC94" s="72" t="e">
        <f>ROUND(BC95,2)</f>
        <v>#REF!</v>
      </c>
      <c r="BD94" s="74" t="e">
        <f>ROUND(BD95,2)</f>
        <v>#REF!</v>
      </c>
      <c r="BS94" s="75" t="s">
        <v>67</v>
      </c>
      <c r="BT94" s="75" t="s">
        <v>68</v>
      </c>
      <c r="BV94" s="75" t="s">
        <v>69</v>
      </c>
      <c r="BW94" s="75" t="s">
        <v>5</v>
      </c>
      <c r="BX94" s="75" t="s">
        <v>70</v>
      </c>
      <c r="CL94" s="75" t="s">
        <v>1</v>
      </c>
    </row>
    <row r="95" spans="1:90" s="6" customFormat="1" ht="16.5" customHeight="1">
      <c r="A95" s="76" t="s">
        <v>71</v>
      </c>
      <c r="B95" s="77"/>
      <c r="C95" s="78"/>
      <c r="D95" s="313" t="s">
        <v>13</v>
      </c>
      <c r="E95" s="313"/>
      <c r="F95" s="313"/>
      <c r="G95" s="313"/>
      <c r="H95" s="313"/>
      <c r="I95" s="220"/>
      <c r="J95" s="313" t="s">
        <v>400</v>
      </c>
      <c r="K95" s="313"/>
      <c r="L95" s="313"/>
      <c r="M95" s="313"/>
      <c r="N95" s="313"/>
      <c r="O95" s="313"/>
      <c r="P95" s="313"/>
      <c r="Q95" s="313"/>
      <c r="R95" s="313"/>
      <c r="S95" s="313"/>
      <c r="T95" s="313"/>
      <c r="U95" s="313"/>
      <c r="V95" s="313"/>
      <c r="W95" s="313"/>
      <c r="X95" s="313"/>
      <c r="Y95" s="313"/>
      <c r="Z95" s="313"/>
      <c r="AA95" s="313"/>
      <c r="AB95" s="313"/>
      <c r="AC95" s="313"/>
      <c r="AD95" s="313"/>
      <c r="AE95" s="313"/>
      <c r="AF95" s="313"/>
      <c r="AG95" s="314">
        <f>'výkaz výměr k vyplnění'!J28</f>
        <v>0</v>
      </c>
      <c r="AH95" s="315"/>
      <c r="AI95" s="315"/>
      <c r="AJ95" s="315"/>
      <c r="AK95" s="315"/>
      <c r="AL95" s="315"/>
      <c r="AM95" s="315"/>
      <c r="AN95" s="314">
        <f>'výkaz výměr k vyplnění'!J37</f>
        <v>0</v>
      </c>
      <c r="AO95" s="315"/>
      <c r="AP95" s="315"/>
      <c r="AQ95" s="79" t="s">
        <v>72</v>
      </c>
      <c r="AR95" s="80"/>
      <c r="AS95" s="81">
        <v>0</v>
      </c>
      <c r="AT95" s="82" t="e">
        <f>ROUND(SUM(AV95:AW95),2)</f>
        <v>#REF!</v>
      </c>
      <c r="AU95" s="83" t="e">
        <f>#REF!</f>
        <v>#REF!</v>
      </c>
      <c r="AV95" s="82" t="e">
        <f>#REF!</f>
        <v>#REF!</v>
      </c>
      <c r="AW95" s="82" t="e">
        <f>#REF!</f>
        <v>#REF!</v>
      </c>
      <c r="AX95" s="82" t="e">
        <f>#REF!</f>
        <v>#REF!</v>
      </c>
      <c r="AY95" s="82" t="e">
        <f>#REF!</f>
        <v>#REF!</v>
      </c>
      <c r="AZ95" s="82" t="e">
        <f>#REF!</f>
        <v>#REF!</v>
      </c>
      <c r="BA95" s="82" t="e">
        <f>#REF!</f>
        <v>#REF!</v>
      </c>
      <c r="BB95" s="82" t="e">
        <f>#REF!</f>
        <v>#REF!</v>
      </c>
      <c r="BC95" s="82" t="e">
        <f>#REF!</f>
        <v>#REF!</v>
      </c>
      <c r="BD95" s="84" t="e">
        <f>#REF!</f>
        <v>#REF!</v>
      </c>
      <c r="BT95" s="85" t="s">
        <v>73</v>
      </c>
      <c r="BU95" s="85" t="s">
        <v>74</v>
      </c>
      <c r="BV95" s="85" t="s">
        <v>69</v>
      </c>
      <c r="BW95" s="85" t="s">
        <v>5</v>
      </c>
      <c r="BX95" s="85" t="s">
        <v>70</v>
      </c>
      <c r="CL95" s="85" t="s">
        <v>1</v>
      </c>
    </row>
    <row r="96" spans="1:90" s="1" customFormat="1" ht="30" customHeight="1">
      <c r="A96" s="223"/>
      <c r="B96" s="27"/>
      <c r="C96" s="225"/>
      <c r="D96" s="225"/>
      <c r="E96" s="225"/>
      <c r="F96" s="225"/>
      <c r="G96" s="225"/>
      <c r="H96" s="225"/>
      <c r="I96" s="225"/>
      <c r="J96" s="225"/>
      <c r="K96" s="225"/>
      <c r="L96" s="225"/>
      <c r="M96" s="225"/>
      <c r="N96" s="225"/>
      <c r="O96" s="225"/>
      <c r="P96" s="225"/>
      <c r="Q96" s="225"/>
      <c r="R96" s="225"/>
      <c r="S96" s="225"/>
      <c r="T96" s="225"/>
      <c r="U96" s="225"/>
      <c r="V96" s="225"/>
      <c r="W96" s="225"/>
      <c r="X96" s="225"/>
      <c r="Y96" s="225"/>
      <c r="Z96" s="225"/>
      <c r="AA96" s="225"/>
      <c r="AB96" s="225"/>
      <c r="AC96" s="225"/>
      <c r="AD96" s="225"/>
      <c r="AE96" s="225"/>
      <c r="AF96" s="225"/>
      <c r="AG96" s="225"/>
      <c r="AH96" s="225"/>
      <c r="AI96" s="225"/>
      <c r="AJ96" s="225"/>
      <c r="AK96" s="225"/>
      <c r="AL96" s="225"/>
      <c r="AM96" s="225"/>
      <c r="AN96" s="225"/>
      <c r="AO96" s="225"/>
      <c r="AP96" s="225"/>
      <c r="AQ96" s="225"/>
      <c r="AR96" s="29"/>
      <c r="AS96" s="223"/>
      <c r="AT96" s="223"/>
      <c r="AU96" s="223"/>
      <c r="AV96" s="223"/>
      <c r="AW96" s="223"/>
      <c r="AX96" s="223"/>
      <c r="AY96" s="223"/>
      <c r="AZ96" s="223"/>
      <c r="BA96" s="223"/>
      <c r="BB96" s="223"/>
      <c r="BC96" s="223"/>
      <c r="BD96" s="223"/>
      <c r="BE96" s="223"/>
    </row>
    <row r="97" spans="1:57" s="1" customFormat="1" ht="6.9" customHeight="1">
      <c r="A97" s="223"/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29"/>
      <c r="AS97" s="223"/>
      <c r="AT97" s="223"/>
      <c r="AU97" s="223"/>
      <c r="AV97" s="223"/>
      <c r="AW97" s="223"/>
      <c r="AX97" s="223"/>
      <c r="AY97" s="223"/>
      <c r="AZ97" s="223"/>
      <c r="BA97" s="223"/>
      <c r="BB97" s="223"/>
      <c r="BC97" s="223"/>
      <c r="BD97" s="223"/>
      <c r="BE97" s="223"/>
    </row>
  </sheetData>
  <sheetProtection algorithmName="SHA-512" hashValue="vjhXKM/cDqpcB+FdVSZll7DY0nXeXp5CZYqSkn6RU3dG7twJwHy1fM962AmlUG96Htyn1k0Md+BMBquZCEmm1w==" saltValue="LCXPtriZGGZCw0umQ36QNQ==" spinCount="100000" sheet="1" objects="1" scenarios="1"/>
  <protectedRanges>
    <protectedRange sqref="AN10:AN20" name="Oblast5"/>
    <protectedRange sqref="AM89:AP90" name="Oblast3"/>
    <protectedRange sqref="J7:AI22" name="Oblast1"/>
    <protectedRange sqref="G87:AH90" name="Oblast2"/>
    <protectedRange sqref="K7:AI22" name="Oblast4"/>
  </protectedRanges>
  <mergeCells count="40">
    <mergeCell ref="L28:P28"/>
    <mergeCell ref="W28:AE28"/>
    <mergeCell ref="AK28:AO28"/>
    <mergeCell ref="AR2:BE2"/>
    <mergeCell ref="K5:AJ5"/>
    <mergeCell ref="K6:AJ6"/>
    <mergeCell ref="E23:AN23"/>
    <mergeCell ref="AK26:AO26"/>
    <mergeCell ref="L29:P29"/>
    <mergeCell ref="W29:AE29"/>
    <mergeCell ref="AK29:AO29"/>
    <mergeCell ref="L30:P30"/>
    <mergeCell ref="W30:AE30"/>
    <mergeCell ref="AK30:AO30"/>
    <mergeCell ref="L85:AJ85"/>
    <mergeCell ref="L31:P31"/>
    <mergeCell ref="W31:AE31"/>
    <mergeCell ref="AK31:AO31"/>
    <mergeCell ref="L32:P32"/>
    <mergeCell ref="W32:AE32"/>
    <mergeCell ref="AK32:AO32"/>
    <mergeCell ref="L33:P33"/>
    <mergeCell ref="W33:AE33"/>
    <mergeCell ref="AK33:AO33"/>
    <mergeCell ref="X35:AB35"/>
    <mergeCell ref="AK35:AO3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G94:AM94"/>
    <mergeCell ref="AN94:AP94"/>
    <mergeCell ref="D95:H95"/>
    <mergeCell ref="J95:AF95"/>
    <mergeCell ref="AG95:AM95"/>
    <mergeCell ref="AN95:AP95"/>
  </mergeCells>
  <hyperlinks>
    <hyperlink ref="A95" location="'02 - Pelléova vila'!C2" display="/" xr:uid="{D2C07B56-2268-4022-97B2-1BF82F8EF88E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DF707-204F-4A76-BAE0-032EFD839EFD}">
  <dimension ref="A1:BL246"/>
  <sheetViews>
    <sheetView tabSelected="1" zoomScale="130" zoomScaleNormal="130" workbookViewId="0">
      <selection activeCell="I136" sqref="I136"/>
    </sheetView>
  </sheetViews>
  <sheetFormatPr defaultRowHeight="10.199999999999999"/>
  <cols>
    <col min="1" max="1" width="8.28515625" style="222" customWidth="1"/>
    <col min="2" max="2" width="1.140625" style="222" customWidth="1"/>
    <col min="3" max="3" width="4.140625" style="222" customWidth="1"/>
    <col min="4" max="4" width="4.28515625" style="222" customWidth="1"/>
    <col min="5" max="5" width="17.140625" style="222" customWidth="1"/>
    <col min="6" max="6" width="50.85546875" style="222" customWidth="1"/>
    <col min="7" max="7" width="7.42578125" style="222" customWidth="1"/>
    <col min="8" max="8" width="14" style="222" customWidth="1"/>
    <col min="9" max="9" width="15.85546875" style="222" customWidth="1"/>
    <col min="10" max="10" width="22.28515625" style="222" customWidth="1"/>
    <col min="11" max="11" width="22.28515625" style="222" hidden="1" customWidth="1"/>
    <col min="12" max="12" width="9.28515625" style="222" customWidth="1"/>
    <col min="13" max="13" width="10.85546875" style="222" hidden="1" customWidth="1"/>
    <col min="14" max="19" width="14.140625" style="222" hidden="1" customWidth="1"/>
    <col min="20" max="20" width="16.28515625" style="222" hidden="1" customWidth="1"/>
    <col min="21" max="21" width="12.28515625" style="222" customWidth="1"/>
    <col min="22" max="22" width="16.28515625" style="222" customWidth="1"/>
    <col min="23" max="23" width="12.28515625" style="222" customWidth="1"/>
    <col min="24" max="24" width="15" style="222" customWidth="1"/>
    <col min="25" max="25" width="11" style="222" customWidth="1"/>
    <col min="26" max="26" width="15" style="222" customWidth="1"/>
    <col min="27" max="27" width="16.28515625" style="222" customWidth="1"/>
    <col min="28" max="28" width="11" style="222" customWidth="1"/>
    <col min="29" max="29" width="15" style="222" customWidth="1"/>
    <col min="30" max="30" width="16.28515625" style="222" customWidth="1"/>
    <col min="31" max="16384" width="9.140625" style="222"/>
  </cols>
  <sheetData>
    <row r="1" spans="1:45">
      <c r="A1" s="212"/>
    </row>
    <row r="2" spans="1:45" ht="36.9" customHeight="1">
      <c r="L2" s="340"/>
      <c r="M2" s="340"/>
      <c r="N2" s="340"/>
      <c r="O2" s="340"/>
      <c r="P2" s="340"/>
      <c r="Q2" s="340"/>
      <c r="R2" s="340"/>
      <c r="S2" s="340"/>
      <c r="T2" s="340"/>
      <c r="U2" s="340"/>
      <c r="AS2" s="16" t="s">
        <v>5</v>
      </c>
    </row>
    <row r="3" spans="1:45" ht="6.9" customHeight="1">
      <c r="B3" s="86"/>
      <c r="C3" s="87"/>
      <c r="D3" s="87"/>
      <c r="E3" s="87"/>
      <c r="F3" s="87"/>
      <c r="G3" s="87"/>
      <c r="H3" s="87"/>
      <c r="I3" s="87"/>
      <c r="J3" s="87"/>
      <c r="K3" s="87"/>
      <c r="L3" s="19"/>
      <c r="AS3" s="16" t="s">
        <v>75</v>
      </c>
    </row>
    <row r="4" spans="1:45" ht="24.9" customHeight="1">
      <c r="B4" s="19"/>
      <c r="D4" s="88" t="s">
        <v>76</v>
      </c>
      <c r="L4" s="19"/>
      <c r="M4" s="89" t="s">
        <v>10</v>
      </c>
      <c r="AS4" s="16" t="s">
        <v>4</v>
      </c>
    </row>
    <row r="5" spans="1:45" ht="6.9" customHeight="1">
      <c r="B5" s="19"/>
      <c r="L5" s="19"/>
    </row>
    <row r="6" spans="1:45" s="1" customFormat="1" ht="12" customHeight="1">
      <c r="A6" s="223"/>
      <c r="B6" s="29"/>
      <c r="C6" s="223"/>
      <c r="D6" s="90" t="s">
        <v>14</v>
      </c>
      <c r="E6" s="223"/>
      <c r="F6" s="223"/>
      <c r="G6" s="223"/>
      <c r="H6" s="223"/>
      <c r="I6" s="223"/>
      <c r="J6" s="223"/>
      <c r="K6" s="223"/>
      <c r="L6" s="39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</row>
    <row r="7" spans="1:45" s="1" customFormat="1" ht="16.5" customHeight="1">
      <c r="A7" s="223"/>
      <c r="B7" s="29"/>
      <c r="C7" s="223"/>
      <c r="D7" s="223"/>
      <c r="E7" s="348" t="s">
        <v>400</v>
      </c>
      <c r="F7" s="349"/>
      <c r="G7" s="349"/>
      <c r="H7" s="349"/>
      <c r="I7" s="223"/>
      <c r="J7" s="223"/>
      <c r="K7" s="223"/>
      <c r="L7" s="39"/>
      <c r="R7" s="223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3"/>
    </row>
    <row r="8" spans="1:45" s="1" customFormat="1">
      <c r="A8" s="223"/>
      <c r="B8" s="29"/>
      <c r="C8" s="223"/>
      <c r="D8" s="223"/>
      <c r="E8" s="223"/>
      <c r="F8" s="223"/>
      <c r="G8" s="223"/>
      <c r="H8" s="223"/>
      <c r="I8" s="223"/>
      <c r="J8" s="223"/>
      <c r="K8" s="223"/>
      <c r="L8" s="39"/>
      <c r="R8" s="223"/>
      <c r="S8" s="223"/>
      <c r="T8" s="223"/>
      <c r="U8" s="223"/>
      <c r="V8" s="223"/>
      <c r="W8" s="223"/>
      <c r="X8" s="223"/>
      <c r="Y8" s="223"/>
      <c r="Z8" s="223"/>
      <c r="AA8" s="223"/>
      <c r="AB8" s="223"/>
      <c r="AC8" s="223"/>
      <c r="AD8" s="223"/>
    </row>
    <row r="9" spans="1:45" s="1" customFormat="1" ht="12" customHeight="1">
      <c r="A9" s="223"/>
      <c r="B9" s="29"/>
      <c r="C9" s="223"/>
      <c r="D9" s="90" t="s">
        <v>15</v>
      </c>
      <c r="E9" s="223"/>
      <c r="F9" s="224" t="s">
        <v>1</v>
      </c>
      <c r="G9" s="223"/>
      <c r="H9" s="223"/>
      <c r="I9" s="90" t="s">
        <v>16</v>
      </c>
      <c r="J9" s="224" t="s">
        <v>1</v>
      </c>
      <c r="K9" s="223"/>
      <c r="L9" s="39"/>
      <c r="R9" s="223"/>
      <c r="S9" s="223"/>
      <c r="T9" s="223"/>
      <c r="U9" s="223"/>
      <c r="V9" s="223"/>
      <c r="W9" s="223"/>
      <c r="X9" s="223"/>
      <c r="Y9" s="223"/>
      <c r="Z9" s="223"/>
      <c r="AA9" s="223"/>
      <c r="AB9" s="223"/>
      <c r="AC9" s="223"/>
      <c r="AD9" s="223"/>
    </row>
    <row r="10" spans="1:45" s="1" customFormat="1" ht="12" customHeight="1">
      <c r="A10" s="223"/>
      <c r="B10" s="29"/>
      <c r="C10" s="223"/>
      <c r="D10" s="90" t="s">
        <v>17</v>
      </c>
      <c r="E10" s="223"/>
      <c r="F10" s="304"/>
      <c r="G10" s="223"/>
      <c r="H10" s="223"/>
      <c r="I10" s="90" t="s">
        <v>19</v>
      </c>
      <c r="J10" s="91">
        <v>46076</v>
      </c>
      <c r="K10" s="223"/>
      <c r="L10" s="39"/>
      <c r="R10" s="223"/>
      <c r="S10" s="223"/>
      <c r="T10" s="223"/>
      <c r="U10" s="223"/>
      <c r="V10" s="223"/>
      <c r="W10" s="223"/>
      <c r="X10" s="223"/>
      <c r="Y10" s="223"/>
      <c r="Z10" s="223"/>
      <c r="AA10" s="223"/>
      <c r="AB10" s="223"/>
      <c r="AC10" s="223"/>
      <c r="AD10" s="223"/>
    </row>
    <row r="11" spans="1:45" s="1" customFormat="1" ht="10.8" customHeight="1">
      <c r="A11" s="223"/>
      <c r="B11" s="29"/>
      <c r="C11" s="223"/>
      <c r="D11" s="223"/>
      <c r="E11" s="223"/>
      <c r="F11" s="302"/>
      <c r="G11" s="223"/>
      <c r="H11" s="223"/>
      <c r="I11" s="223"/>
      <c r="J11" s="223"/>
      <c r="K11" s="223"/>
      <c r="L11" s="39"/>
      <c r="R11" s="223"/>
      <c r="S11" s="223"/>
      <c r="T11" s="223"/>
      <c r="U11" s="223"/>
      <c r="V11" s="223"/>
      <c r="W11" s="223"/>
      <c r="X11" s="223"/>
      <c r="Y11" s="223"/>
      <c r="Z11" s="223"/>
      <c r="AA11" s="223"/>
      <c r="AB11" s="223"/>
      <c r="AC11" s="223"/>
      <c r="AD11" s="223"/>
    </row>
    <row r="12" spans="1:45" s="1" customFormat="1" ht="12" customHeight="1">
      <c r="A12" s="223"/>
      <c r="B12" s="29"/>
      <c r="C12" s="223"/>
      <c r="D12" s="90" t="s">
        <v>20</v>
      </c>
      <c r="E12" s="223"/>
      <c r="F12" s="223"/>
      <c r="G12" s="223"/>
      <c r="H12" s="223"/>
      <c r="I12" s="90" t="s">
        <v>21</v>
      </c>
      <c r="J12" s="224"/>
      <c r="K12" s="223"/>
      <c r="L12" s="39"/>
      <c r="R12" s="223"/>
      <c r="S12" s="223"/>
      <c r="T12" s="223"/>
      <c r="U12" s="223"/>
      <c r="V12" s="223"/>
      <c r="W12" s="223"/>
      <c r="X12" s="223"/>
      <c r="Y12" s="223"/>
      <c r="Z12" s="223"/>
      <c r="AA12" s="223"/>
      <c r="AB12" s="223"/>
      <c r="AC12" s="223"/>
      <c r="AD12" s="223"/>
    </row>
    <row r="13" spans="1:45" s="1" customFormat="1" ht="18" customHeight="1">
      <c r="A13" s="223"/>
      <c r="B13" s="29"/>
      <c r="C13" s="223"/>
      <c r="D13" s="223"/>
      <c r="E13" s="224"/>
      <c r="F13" s="303"/>
      <c r="G13" s="223"/>
      <c r="H13" s="223"/>
      <c r="I13" s="90" t="s">
        <v>22</v>
      </c>
      <c r="J13" s="224"/>
      <c r="K13" s="223"/>
      <c r="L13" s="39"/>
      <c r="R13" s="223"/>
      <c r="S13" s="223"/>
      <c r="T13" s="223"/>
      <c r="U13" s="223"/>
      <c r="V13" s="223"/>
      <c r="W13" s="223"/>
      <c r="X13" s="223"/>
      <c r="Y13" s="223"/>
      <c r="Z13" s="223"/>
      <c r="AA13" s="223"/>
      <c r="AB13" s="223"/>
      <c r="AC13" s="223"/>
      <c r="AD13" s="223"/>
    </row>
    <row r="14" spans="1:45" s="1" customFormat="1" ht="6.9" customHeight="1">
      <c r="A14" s="223"/>
      <c r="B14" s="29"/>
      <c r="C14" s="223"/>
      <c r="D14" s="223"/>
      <c r="E14" s="223"/>
      <c r="F14" s="223"/>
      <c r="G14" s="223"/>
      <c r="H14" s="223"/>
      <c r="I14" s="223"/>
      <c r="J14" s="223"/>
      <c r="K14" s="223"/>
      <c r="L14" s="39"/>
      <c r="R14" s="223"/>
      <c r="S14" s="223"/>
      <c r="T14" s="223"/>
      <c r="U14" s="223"/>
      <c r="V14" s="223"/>
      <c r="W14" s="223"/>
      <c r="X14" s="223"/>
      <c r="Y14" s="223"/>
      <c r="Z14" s="223"/>
      <c r="AA14" s="223"/>
      <c r="AB14" s="223"/>
      <c r="AC14" s="223"/>
      <c r="AD14" s="223"/>
    </row>
    <row r="15" spans="1:45" s="1" customFormat="1" ht="12" customHeight="1">
      <c r="A15" s="223"/>
      <c r="B15" s="29"/>
      <c r="C15" s="223"/>
      <c r="D15" s="90" t="s">
        <v>23</v>
      </c>
      <c r="E15" s="223"/>
      <c r="F15" s="223"/>
      <c r="G15" s="223"/>
      <c r="H15" s="223"/>
      <c r="I15" s="90" t="s">
        <v>21</v>
      </c>
      <c r="J15" s="302"/>
      <c r="K15" s="223"/>
      <c r="L15" s="39"/>
      <c r="R15" s="223"/>
      <c r="S15" s="223"/>
      <c r="T15" s="223"/>
      <c r="U15" s="223"/>
      <c r="V15" s="223"/>
      <c r="W15" s="223"/>
      <c r="X15" s="223"/>
      <c r="Y15" s="223"/>
      <c r="Z15" s="223"/>
      <c r="AA15" s="223"/>
      <c r="AB15" s="223"/>
      <c r="AC15" s="223"/>
      <c r="AD15" s="223"/>
    </row>
    <row r="16" spans="1:45" s="1" customFormat="1" ht="18" customHeight="1">
      <c r="A16" s="223"/>
      <c r="B16" s="29"/>
      <c r="C16" s="223"/>
      <c r="D16" s="223"/>
      <c r="E16" s="350"/>
      <c r="F16" s="350"/>
      <c r="G16" s="350"/>
      <c r="H16" s="350"/>
      <c r="I16" s="90" t="s">
        <v>22</v>
      </c>
      <c r="J16" s="302"/>
      <c r="K16" s="223"/>
      <c r="L16" s="39"/>
      <c r="R16" s="223"/>
      <c r="S16" s="223"/>
      <c r="T16" s="223"/>
      <c r="U16" s="223"/>
      <c r="V16" s="223"/>
      <c r="W16" s="223"/>
      <c r="X16" s="223"/>
      <c r="Y16" s="223"/>
      <c r="Z16" s="223"/>
      <c r="AA16" s="223"/>
      <c r="AB16" s="223"/>
      <c r="AC16" s="223"/>
      <c r="AD16" s="223"/>
    </row>
    <row r="17" spans="1:30" s="1" customFormat="1" ht="6.9" customHeight="1">
      <c r="A17" s="223"/>
      <c r="B17" s="29"/>
      <c r="C17" s="223"/>
      <c r="D17" s="223"/>
      <c r="E17" s="223"/>
      <c r="F17" s="223"/>
      <c r="G17" s="223"/>
      <c r="H17" s="223"/>
      <c r="I17" s="223"/>
      <c r="J17" s="223"/>
      <c r="K17" s="223"/>
      <c r="L17" s="39"/>
      <c r="R17" s="223"/>
      <c r="S17" s="223"/>
      <c r="T17" s="223"/>
      <c r="U17" s="223"/>
      <c r="V17" s="223"/>
      <c r="W17" s="223"/>
      <c r="X17" s="223"/>
      <c r="Y17" s="223"/>
      <c r="Z17" s="223"/>
      <c r="AA17" s="223"/>
      <c r="AB17" s="223"/>
      <c r="AC17" s="223"/>
      <c r="AD17" s="223"/>
    </row>
    <row r="18" spans="1:30" s="1" customFormat="1" ht="12" customHeight="1">
      <c r="A18" s="223"/>
      <c r="B18" s="29"/>
      <c r="C18" s="223"/>
      <c r="D18" s="90" t="s">
        <v>24</v>
      </c>
      <c r="E18" s="223"/>
      <c r="F18" s="223"/>
      <c r="G18" s="223"/>
      <c r="H18" s="223"/>
      <c r="I18" s="90" t="s">
        <v>21</v>
      </c>
      <c r="J18" s="224"/>
      <c r="K18" s="223"/>
      <c r="L18" s="39"/>
      <c r="R18" s="223"/>
      <c r="S18" s="223"/>
      <c r="T18" s="223"/>
      <c r="U18" s="223"/>
      <c r="V18" s="223"/>
      <c r="W18" s="223"/>
      <c r="X18" s="223"/>
      <c r="Y18" s="223"/>
      <c r="Z18" s="223"/>
      <c r="AA18" s="223"/>
      <c r="AB18" s="223"/>
      <c r="AC18" s="223"/>
      <c r="AD18" s="223"/>
    </row>
    <row r="19" spans="1:30" s="1" customFormat="1" ht="18" customHeight="1">
      <c r="A19" s="223"/>
      <c r="B19" s="29"/>
      <c r="C19" s="223"/>
      <c r="D19" s="223"/>
      <c r="E19" s="224"/>
      <c r="F19" s="223"/>
      <c r="G19" s="223"/>
      <c r="H19" s="223"/>
      <c r="I19" s="90" t="s">
        <v>22</v>
      </c>
      <c r="J19" s="224"/>
      <c r="K19" s="223"/>
      <c r="L19" s="39"/>
      <c r="R19" s="223"/>
      <c r="S19" s="223"/>
      <c r="T19" s="223"/>
      <c r="U19" s="223"/>
      <c r="V19" s="223"/>
      <c r="W19" s="223"/>
      <c r="X19" s="223"/>
      <c r="Y19" s="223"/>
      <c r="Z19" s="223"/>
      <c r="AA19" s="223"/>
      <c r="AB19" s="223"/>
      <c r="AC19" s="223"/>
      <c r="AD19" s="223"/>
    </row>
    <row r="20" spans="1:30" s="1" customFormat="1" ht="6.9" customHeight="1">
      <c r="A20" s="223"/>
      <c r="B20" s="29"/>
      <c r="C20" s="223"/>
      <c r="D20" s="223"/>
      <c r="E20" s="223"/>
      <c r="F20" s="223"/>
      <c r="G20" s="223"/>
      <c r="H20" s="223"/>
      <c r="I20" s="223"/>
      <c r="J20" s="223"/>
      <c r="K20" s="223"/>
      <c r="L20" s="39"/>
      <c r="R20" s="223"/>
      <c r="S20" s="223"/>
      <c r="T20" s="223"/>
      <c r="U20" s="223"/>
      <c r="V20" s="223"/>
      <c r="W20" s="223"/>
      <c r="X20" s="223"/>
      <c r="Y20" s="223"/>
      <c r="Z20" s="223"/>
      <c r="AA20" s="223"/>
      <c r="AB20" s="223"/>
      <c r="AC20" s="223"/>
      <c r="AD20" s="223"/>
    </row>
    <row r="21" spans="1:30" s="1" customFormat="1" ht="12" customHeight="1">
      <c r="A21" s="223"/>
      <c r="B21" s="29"/>
      <c r="C21" s="223"/>
      <c r="D21" s="90" t="s">
        <v>26</v>
      </c>
      <c r="E21" s="223"/>
      <c r="F21" s="223"/>
      <c r="G21" s="223"/>
      <c r="H21" s="223"/>
      <c r="I21" s="90" t="s">
        <v>21</v>
      </c>
      <c r="J21" s="224"/>
      <c r="K21" s="223"/>
      <c r="L21" s="39"/>
      <c r="R21" s="223"/>
      <c r="S21" s="223"/>
      <c r="T21" s="223"/>
      <c r="U21" s="223"/>
      <c r="V21" s="223"/>
      <c r="W21" s="223"/>
      <c r="X21" s="223"/>
      <c r="Y21" s="223"/>
      <c r="Z21" s="223"/>
      <c r="AA21" s="223"/>
      <c r="AB21" s="223"/>
      <c r="AC21" s="223"/>
      <c r="AD21" s="223"/>
    </row>
    <row r="22" spans="1:30" s="1" customFormat="1" ht="18" customHeight="1">
      <c r="A22" s="223"/>
      <c r="B22" s="29"/>
      <c r="C22" s="223"/>
      <c r="D22" s="223"/>
      <c r="E22" s="224"/>
      <c r="F22" s="223"/>
      <c r="G22" s="223"/>
      <c r="H22" s="223"/>
      <c r="I22" s="90" t="s">
        <v>22</v>
      </c>
      <c r="J22" s="224"/>
      <c r="K22" s="223"/>
      <c r="L22" s="39"/>
      <c r="R22" s="223"/>
      <c r="S22" s="223"/>
      <c r="T22" s="223"/>
      <c r="U22" s="223"/>
      <c r="V22" s="223"/>
      <c r="W22" s="223"/>
      <c r="X22" s="223"/>
      <c r="Y22" s="223"/>
      <c r="Z22" s="223"/>
      <c r="AA22" s="223"/>
      <c r="AB22" s="223"/>
      <c r="AC22" s="223"/>
      <c r="AD22" s="223"/>
    </row>
    <row r="23" spans="1:30" s="1" customFormat="1" ht="6.9" customHeight="1">
      <c r="A23" s="223"/>
      <c r="B23" s="29"/>
      <c r="C23" s="223"/>
      <c r="D23" s="223"/>
      <c r="E23" s="223"/>
      <c r="F23" s="223"/>
      <c r="G23" s="223"/>
      <c r="H23" s="223"/>
      <c r="I23" s="223"/>
      <c r="J23" s="223"/>
      <c r="K23" s="223"/>
      <c r="L23" s="39"/>
      <c r="R23" s="223"/>
      <c r="S23" s="223"/>
      <c r="T23" s="223"/>
      <c r="U23" s="223"/>
      <c r="V23" s="223"/>
      <c r="W23" s="223"/>
      <c r="X23" s="223"/>
      <c r="Y23" s="223"/>
      <c r="Z23" s="223"/>
      <c r="AA23" s="223"/>
      <c r="AB23" s="223"/>
      <c r="AC23" s="223"/>
      <c r="AD23" s="223"/>
    </row>
    <row r="24" spans="1:30" s="1" customFormat="1" ht="12" customHeight="1">
      <c r="A24" s="223"/>
      <c r="B24" s="29"/>
      <c r="C24" s="223"/>
      <c r="D24" s="90" t="s">
        <v>27</v>
      </c>
      <c r="E24" s="223"/>
      <c r="F24" s="223"/>
      <c r="G24" s="223"/>
      <c r="H24" s="223"/>
      <c r="I24" s="223"/>
      <c r="J24" s="223"/>
      <c r="K24" s="223"/>
      <c r="L24" s="39"/>
      <c r="R24" s="223"/>
      <c r="S24" s="223"/>
      <c r="T24" s="223"/>
      <c r="U24" s="223"/>
      <c r="V24" s="223"/>
      <c r="W24" s="223"/>
      <c r="X24" s="223"/>
      <c r="Y24" s="223"/>
      <c r="Z24" s="223"/>
      <c r="AA24" s="223"/>
      <c r="AB24" s="223"/>
      <c r="AC24" s="223"/>
      <c r="AD24" s="223"/>
    </row>
    <row r="25" spans="1:30" s="7" customFormat="1" ht="16.5" customHeight="1">
      <c r="A25" s="92"/>
      <c r="B25" s="93"/>
      <c r="C25" s="92"/>
      <c r="D25" s="92"/>
      <c r="E25" s="351" t="s">
        <v>1</v>
      </c>
      <c r="F25" s="351"/>
      <c r="G25" s="351"/>
      <c r="H25" s="351"/>
      <c r="I25" s="92"/>
      <c r="J25" s="92"/>
      <c r="K25" s="92"/>
      <c r="L25" s="94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</row>
    <row r="26" spans="1:30" s="1" customFormat="1" ht="6.9" customHeight="1">
      <c r="A26" s="223"/>
      <c r="B26" s="29"/>
      <c r="C26" s="223"/>
      <c r="D26" s="223"/>
      <c r="E26" s="223"/>
      <c r="F26" s="223"/>
      <c r="G26" s="223"/>
      <c r="H26" s="223"/>
      <c r="I26" s="223"/>
      <c r="J26" s="223"/>
      <c r="K26" s="223"/>
      <c r="L26" s="39"/>
      <c r="R26" s="223"/>
      <c r="S26" s="223"/>
      <c r="T26" s="223"/>
      <c r="U26" s="223"/>
      <c r="V26" s="223"/>
      <c r="W26" s="223"/>
      <c r="X26" s="223"/>
      <c r="Y26" s="223"/>
      <c r="Z26" s="223"/>
      <c r="AA26" s="223"/>
      <c r="AB26" s="223"/>
      <c r="AC26" s="223"/>
      <c r="AD26" s="223"/>
    </row>
    <row r="27" spans="1:30" s="1" customFormat="1" ht="6.9" customHeight="1">
      <c r="A27" s="223"/>
      <c r="B27" s="29"/>
      <c r="C27" s="223"/>
      <c r="D27" s="95"/>
      <c r="E27" s="95"/>
      <c r="F27" s="95"/>
      <c r="G27" s="95"/>
      <c r="H27" s="95"/>
      <c r="I27" s="95"/>
      <c r="J27" s="95"/>
      <c r="K27" s="95"/>
      <c r="L27" s="39"/>
      <c r="R27" s="223"/>
      <c r="S27" s="223"/>
      <c r="T27" s="223"/>
      <c r="U27" s="223"/>
      <c r="V27" s="223"/>
      <c r="W27" s="223"/>
      <c r="X27" s="223"/>
      <c r="Y27" s="223"/>
      <c r="Z27" s="223"/>
      <c r="AA27" s="223"/>
      <c r="AB27" s="223"/>
      <c r="AC27" s="223"/>
      <c r="AD27" s="223"/>
    </row>
    <row r="28" spans="1:30" s="1" customFormat="1" ht="25.35" customHeight="1">
      <c r="A28" s="223"/>
      <c r="B28" s="29"/>
      <c r="C28" s="223"/>
      <c r="D28" s="96" t="s">
        <v>28</v>
      </c>
      <c r="E28" s="223"/>
      <c r="F28" s="223"/>
      <c r="G28" s="223"/>
      <c r="H28" s="223"/>
      <c r="I28" s="223"/>
      <c r="J28" s="97">
        <f>ROUND(J128, 2)</f>
        <v>0</v>
      </c>
      <c r="K28" s="223"/>
      <c r="L28" s="39"/>
      <c r="R28" s="223"/>
      <c r="S28" s="223"/>
      <c r="T28" s="223"/>
      <c r="U28" s="223"/>
      <c r="V28" s="223"/>
      <c r="W28" s="223"/>
      <c r="X28" s="223"/>
      <c r="Y28" s="223"/>
      <c r="Z28" s="223"/>
      <c r="AA28" s="223"/>
      <c r="AB28" s="223"/>
      <c r="AC28" s="223"/>
      <c r="AD28" s="223"/>
    </row>
    <row r="29" spans="1:30" s="1" customFormat="1" ht="6.9" customHeight="1">
      <c r="A29" s="223"/>
      <c r="B29" s="29"/>
      <c r="C29" s="223"/>
      <c r="D29" s="95"/>
      <c r="E29" s="95"/>
      <c r="F29" s="95"/>
      <c r="G29" s="95"/>
      <c r="H29" s="95"/>
      <c r="I29" s="95"/>
      <c r="J29" s="95"/>
      <c r="K29" s="95"/>
      <c r="L29" s="39"/>
      <c r="R29" s="223"/>
      <c r="S29" s="223"/>
      <c r="T29" s="223"/>
      <c r="U29" s="223"/>
      <c r="V29" s="223"/>
      <c r="W29" s="223"/>
      <c r="X29" s="223"/>
      <c r="Y29" s="223"/>
      <c r="Z29" s="223"/>
      <c r="AA29" s="223"/>
      <c r="AB29" s="223"/>
      <c r="AC29" s="223"/>
      <c r="AD29" s="223"/>
    </row>
    <row r="30" spans="1:30" s="1" customFormat="1" ht="14.4" customHeight="1">
      <c r="A30" s="223"/>
      <c r="B30" s="29"/>
      <c r="C30" s="223"/>
      <c r="D30" s="223"/>
      <c r="E30" s="223"/>
      <c r="F30" s="98" t="s">
        <v>30</v>
      </c>
      <c r="G30" s="223"/>
      <c r="H30" s="223"/>
      <c r="I30" s="98" t="s">
        <v>29</v>
      </c>
      <c r="J30" s="98" t="s">
        <v>31</v>
      </c>
      <c r="K30" s="223"/>
      <c r="L30" s="39"/>
      <c r="R30" s="223"/>
      <c r="S30" s="223"/>
      <c r="T30" s="223"/>
      <c r="U30" s="223"/>
      <c r="V30" s="223"/>
      <c r="W30" s="223"/>
      <c r="X30" s="223"/>
      <c r="Y30" s="223"/>
      <c r="Z30" s="223"/>
      <c r="AA30" s="223"/>
      <c r="AB30" s="223"/>
      <c r="AC30" s="223"/>
      <c r="AD30" s="223"/>
    </row>
    <row r="31" spans="1:30" s="1" customFormat="1" ht="14.4" customHeight="1">
      <c r="A31" s="223"/>
      <c r="B31" s="29"/>
      <c r="C31" s="223"/>
      <c r="D31" s="99" t="s">
        <v>32</v>
      </c>
      <c r="E31" s="90" t="s">
        <v>33</v>
      </c>
      <c r="F31" s="100"/>
      <c r="G31" s="223"/>
      <c r="H31" s="223"/>
      <c r="I31" s="101">
        <v>0.21</v>
      </c>
      <c r="J31" s="100">
        <f>F31*1.21</f>
        <v>0</v>
      </c>
      <c r="K31" s="223"/>
      <c r="L31" s="39"/>
      <c r="R31" s="223"/>
      <c r="S31" s="223"/>
      <c r="T31" s="223"/>
      <c r="U31" s="223"/>
      <c r="V31" s="223"/>
      <c r="W31" s="223"/>
      <c r="X31" s="223"/>
      <c r="Y31" s="223"/>
      <c r="Z31" s="223"/>
      <c r="AA31" s="223"/>
      <c r="AB31" s="223"/>
      <c r="AC31" s="223"/>
      <c r="AD31" s="223"/>
    </row>
    <row r="32" spans="1:30" s="1" customFormat="1" ht="15.6" customHeight="1">
      <c r="A32" s="223"/>
      <c r="B32" s="29"/>
      <c r="C32" s="223"/>
      <c r="D32" s="223"/>
      <c r="E32" s="90" t="s">
        <v>34</v>
      </c>
      <c r="F32" s="100">
        <f>J28</f>
        <v>0</v>
      </c>
      <c r="G32" s="223"/>
      <c r="H32" s="223"/>
      <c r="I32" s="101">
        <v>0.12</v>
      </c>
      <c r="J32" s="100">
        <f>F32*1.12</f>
        <v>0</v>
      </c>
      <c r="K32" s="223"/>
      <c r="L32" s="39"/>
      <c r="R32" s="223"/>
      <c r="S32" s="223"/>
      <c r="T32" s="223"/>
      <c r="U32" s="223"/>
      <c r="V32" s="223"/>
      <c r="W32" s="223"/>
      <c r="X32" s="223"/>
      <c r="Y32" s="223"/>
      <c r="Z32" s="223"/>
      <c r="AA32" s="223"/>
      <c r="AB32" s="223"/>
      <c r="AC32" s="223"/>
      <c r="AD32" s="223"/>
    </row>
    <row r="33" spans="1:30" s="1" customFormat="1" ht="14.4" hidden="1" customHeight="1">
      <c r="A33" s="223"/>
      <c r="B33" s="29"/>
      <c r="C33" s="223"/>
      <c r="D33" s="223"/>
      <c r="E33" s="90" t="s">
        <v>35</v>
      </c>
      <c r="F33" s="100" t="e">
        <f>ROUND((SUM(BF128:BF245)),  2)</f>
        <v>#REF!</v>
      </c>
      <c r="G33" s="223"/>
      <c r="H33" s="223"/>
      <c r="I33" s="101">
        <v>0.21</v>
      </c>
      <c r="J33" s="100">
        <f>0</f>
        <v>0</v>
      </c>
      <c r="K33" s="223"/>
      <c r="L33" s="39"/>
      <c r="R33" s="223"/>
      <c r="S33" s="223"/>
      <c r="T33" s="223"/>
      <c r="U33" s="223"/>
      <c r="V33" s="223"/>
      <c r="W33" s="223"/>
      <c r="X33" s="223"/>
      <c r="Y33" s="223"/>
      <c r="Z33" s="223"/>
      <c r="AA33" s="223"/>
      <c r="AB33" s="223"/>
      <c r="AC33" s="223"/>
      <c r="AD33" s="223"/>
    </row>
    <row r="34" spans="1:30" s="1" customFormat="1" ht="14.4" hidden="1" customHeight="1">
      <c r="A34" s="223"/>
      <c r="B34" s="29"/>
      <c r="C34" s="223"/>
      <c r="D34" s="223"/>
      <c r="E34" s="90" t="s">
        <v>36</v>
      </c>
      <c r="F34" s="100" t="e">
        <f>ROUND((SUM(BG128:BG245)),  2)</f>
        <v>#REF!</v>
      </c>
      <c r="G34" s="223"/>
      <c r="H34" s="223"/>
      <c r="I34" s="101">
        <v>0.15</v>
      </c>
      <c r="J34" s="100">
        <f>0</f>
        <v>0</v>
      </c>
      <c r="K34" s="223"/>
      <c r="L34" s="39"/>
      <c r="R34" s="223"/>
      <c r="S34" s="223"/>
      <c r="T34" s="223"/>
      <c r="U34" s="223"/>
      <c r="V34" s="223"/>
      <c r="W34" s="223"/>
      <c r="X34" s="223"/>
      <c r="Y34" s="223"/>
      <c r="Z34" s="223"/>
      <c r="AA34" s="223"/>
      <c r="AB34" s="223"/>
      <c r="AC34" s="223"/>
      <c r="AD34" s="223"/>
    </row>
    <row r="35" spans="1:30" s="1" customFormat="1" ht="14.4" hidden="1" customHeight="1">
      <c r="A35" s="223"/>
      <c r="B35" s="29"/>
      <c r="C35" s="223"/>
      <c r="D35" s="223"/>
      <c r="E35" s="90" t="s">
        <v>37</v>
      </c>
      <c r="F35" s="100" t="e">
        <f>ROUND((SUM(BH128:BH245)),  2)</f>
        <v>#REF!</v>
      </c>
      <c r="G35" s="223"/>
      <c r="H35" s="223"/>
      <c r="I35" s="101">
        <v>0</v>
      </c>
      <c r="J35" s="100">
        <f>0</f>
        <v>0</v>
      </c>
      <c r="K35" s="223"/>
      <c r="L35" s="39"/>
      <c r="R35" s="223"/>
      <c r="S35" s="223"/>
      <c r="T35" s="223"/>
      <c r="U35" s="223"/>
      <c r="V35" s="223"/>
      <c r="W35" s="223"/>
      <c r="X35" s="223"/>
      <c r="Y35" s="223"/>
      <c r="Z35" s="223"/>
      <c r="AA35" s="223"/>
      <c r="AB35" s="223"/>
      <c r="AC35" s="223"/>
      <c r="AD35" s="223"/>
    </row>
    <row r="36" spans="1:30" s="1" customFormat="1" ht="6.9" customHeight="1">
      <c r="A36" s="223"/>
      <c r="B36" s="29"/>
      <c r="C36" s="223"/>
      <c r="D36" s="223"/>
      <c r="E36" s="223"/>
      <c r="F36" s="223"/>
      <c r="G36" s="223"/>
      <c r="H36" s="223"/>
      <c r="I36" s="223"/>
      <c r="J36" s="223"/>
      <c r="K36" s="223"/>
      <c r="L36" s="39"/>
      <c r="R36" s="223"/>
      <c r="S36" s="223"/>
      <c r="T36" s="223"/>
      <c r="U36" s="223"/>
      <c r="V36" s="223"/>
      <c r="W36" s="223"/>
      <c r="X36" s="223"/>
      <c r="Y36" s="223"/>
      <c r="Z36" s="223"/>
      <c r="AA36" s="223"/>
      <c r="AB36" s="223"/>
      <c r="AC36" s="223"/>
      <c r="AD36" s="223"/>
    </row>
    <row r="37" spans="1:30" s="1" customFormat="1" ht="25.35" customHeight="1">
      <c r="A37" s="223"/>
      <c r="B37" s="29"/>
      <c r="C37" s="102"/>
      <c r="D37" s="103" t="s">
        <v>38</v>
      </c>
      <c r="E37" s="104"/>
      <c r="F37" s="104"/>
      <c r="G37" s="105" t="s">
        <v>39</v>
      </c>
      <c r="H37" s="106" t="s">
        <v>40</v>
      </c>
      <c r="I37" s="104"/>
      <c r="J37" s="107">
        <f>SUM(J31:J35)</f>
        <v>0</v>
      </c>
      <c r="K37" s="108"/>
      <c r="L37" s="39"/>
      <c r="R37" s="223"/>
      <c r="S37" s="223"/>
      <c r="T37" s="223"/>
      <c r="U37" s="223"/>
      <c r="V37" s="223"/>
      <c r="W37" s="223"/>
      <c r="X37" s="223"/>
      <c r="Y37" s="223"/>
      <c r="Z37" s="223"/>
      <c r="AA37" s="223"/>
      <c r="AB37" s="223"/>
      <c r="AC37" s="223"/>
      <c r="AD37" s="223"/>
    </row>
    <row r="38" spans="1:30" s="1" customFormat="1" ht="14.4" customHeight="1">
      <c r="A38" s="223"/>
      <c r="B38" s="29"/>
      <c r="C38" s="223"/>
      <c r="D38" s="223"/>
      <c r="E38" s="223"/>
      <c r="F38" s="223"/>
      <c r="G38" s="223"/>
      <c r="H38" s="223"/>
      <c r="I38" s="223"/>
      <c r="J38" s="223"/>
      <c r="K38" s="223"/>
      <c r="L38" s="39"/>
      <c r="R38" s="223"/>
      <c r="S38" s="223"/>
      <c r="T38" s="223"/>
      <c r="U38" s="223"/>
      <c r="V38" s="223"/>
      <c r="W38" s="223"/>
      <c r="X38" s="223"/>
      <c r="Y38" s="223"/>
      <c r="Z38" s="223"/>
      <c r="AA38" s="223"/>
      <c r="AB38" s="223"/>
      <c r="AC38" s="223"/>
      <c r="AD38" s="223"/>
    </row>
    <row r="39" spans="1:30" ht="14.4" customHeight="1">
      <c r="B39" s="19"/>
      <c r="L39" s="19"/>
    </row>
    <row r="40" spans="1:30" ht="14.4" customHeight="1">
      <c r="B40" s="19"/>
      <c r="L40" s="19"/>
    </row>
    <row r="41" spans="1:30" ht="14.4" customHeight="1">
      <c r="B41" s="19"/>
      <c r="L41" s="19"/>
    </row>
    <row r="42" spans="1:30" ht="14.4" customHeight="1">
      <c r="B42" s="19"/>
      <c r="L42" s="19"/>
    </row>
    <row r="43" spans="1:30" ht="14.4" customHeight="1">
      <c r="B43" s="19"/>
      <c r="L43" s="19"/>
    </row>
    <row r="44" spans="1:30" ht="14.4" customHeight="1">
      <c r="B44" s="19"/>
      <c r="L44" s="19"/>
    </row>
    <row r="45" spans="1:30" ht="14.4" customHeight="1">
      <c r="B45" s="19"/>
      <c r="L45" s="19"/>
    </row>
    <row r="46" spans="1:30" ht="14.4" customHeight="1">
      <c r="B46" s="19"/>
      <c r="L46" s="19"/>
    </row>
    <row r="47" spans="1:30" ht="14.4" customHeight="1">
      <c r="B47" s="19"/>
      <c r="L47" s="19"/>
    </row>
    <row r="48" spans="1:30" ht="14.4" customHeight="1">
      <c r="B48" s="19"/>
      <c r="L48" s="19"/>
    </row>
    <row r="49" spans="1:30" ht="14.4" customHeight="1">
      <c r="B49" s="19"/>
      <c r="L49" s="19"/>
    </row>
    <row r="50" spans="1:30" s="1" customFormat="1" ht="14.4" customHeight="1">
      <c r="B50" s="39"/>
      <c r="D50" s="109" t="s">
        <v>41</v>
      </c>
      <c r="E50" s="110"/>
      <c r="F50" s="110"/>
      <c r="G50" s="109" t="s">
        <v>42</v>
      </c>
      <c r="H50" s="110"/>
      <c r="I50" s="110"/>
      <c r="J50" s="110"/>
      <c r="K50" s="110"/>
      <c r="L50" s="39"/>
    </row>
    <row r="51" spans="1:30">
      <c r="B51" s="19"/>
      <c r="L51" s="19"/>
    </row>
    <row r="52" spans="1:30">
      <c r="B52" s="19"/>
      <c r="L52" s="19"/>
    </row>
    <row r="53" spans="1:30">
      <c r="B53" s="19"/>
      <c r="L53" s="19"/>
    </row>
    <row r="54" spans="1:30">
      <c r="B54" s="19"/>
      <c r="L54" s="19"/>
    </row>
    <row r="55" spans="1:30">
      <c r="B55" s="19"/>
      <c r="L55" s="19"/>
    </row>
    <row r="56" spans="1:30">
      <c r="B56" s="19"/>
      <c r="L56" s="19"/>
    </row>
    <row r="57" spans="1:30">
      <c r="B57" s="19"/>
      <c r="L57" s="19"/>
    </row>
    <row r="58" spans="1:30">
      <c r="B58" s="19"/>
      <c r="D58" s="305"/>
      <c r="E58" s="305"/>
      <c r="F58" s="305"/>
      <c r="G58" s="305"/>
      <c r="H58" s="305"/>
      <c r="I58" s="305"/>
      <c r="J58" s="305"/>
      <c r="L58" s="19"/>
    </row>
    <row r="59" spans="1:30">
      <c r="B59" s="19"/>
      <c r="D59" s="305"/>
      <c r="E59" s="305"/>
      <c r="F59" s="305"/>
      <c r="G59" s="305"/>
      <c r="H59" s="305"/>
      <c r="I59" s="305"/>
      <c r="J59" s="305"/>
      <c r="L59" s="19"/>
    </row>
    <row r="60" spans="1:30">
      <c r="B60" s="19"/>
      <c r="D60" s="305"/>
      <c r="E60" s="305"/>
      <c r="F60" s="305"/>
      <c r="G60" s="305"/>
      <c r="H60" s="305"/>
      <c r="I60" s="305"/>
      <c r="J60" s="305"/>
      <c r="L60" s="19"/>
    </row>
    <row r="61" spans="1:30" s="1" customFormat="1" ht="13.2">
      <c r="A61" s="223"/>
      <c r="B61" s="29"/>
      <c r="C61" s="223"/>
      <c r="D61" s="111" t="s">
        <v>43</v>
      </c>
      <c r="E61" s="112"/>
      <c r="F61" s="113" t="s">
        <v>44</v>
      </c>
      <c r="G61" s="111" t="s">
        <v>43</v>
      </c>
      <c r="H61" s="112"/>
      <c r="I61" s="112"/>
      <c r="J61" s="114" t="s">
        <v>44</v>
      </c>
      <c r="K61" s="112"/>
      <c r="L61" s="39"/>
      <c r="R61" s="223"/>
      <c r="S61" s="223"/>
      <c r="T61" s="223"/>
      <c r="U61" s="223"/>
      <c r="V61" s="223"/>
      <c r="W61" s="223"/>
      <c r="X61" s="223"/>
      <c r="Y61" s="223"/>
      <c r="Z61" s="223"/>
      <c r="AA61" s="223"/>
      <c r="AB61" s="223"/>
      <c r="AC61" s="223"/>
      <c r="AD61" s="223"/>
    </row>
    <row r="62" spans="1:30">
      <c r="B62" s="19"/>
      <c r="L62" s="19"/>
    </row>
    <row r="63" spans="1:30">
      <c r="B63" s="19"/>
      <c r="L63" s="19"/>
    </row>
    <row r="64" spans="1:30">
      <c r="B64" s="19"/>
      <c r="L64" s="19"/>
    </row>
    <row r="65" spans="1:30" s="1" customFormat="1" ht="13.2">
      <c r="A65" s="223"/>
      <c r="B65" s="29"/>
      <c r="C65" s="223"/>
      <c r="D65" s="109" t="s">
        <v>45</v>
      </c>
      <c r="E65" s="115"/>
      <c r="F65" s="115"/>
      <c r="G65" s="109" t="s">
        <v>46</v>
      </c>
      <c r="H65" s="115"/>
      <c r="I65" s="115"/>
      <c r="J65" s="115"/>
      <c r="K65" s="115"/>
      <c r="L65" s="39"/>
      <c r="R65" s="223"/>
      <c r="S65" s="223"/>
      <c r="T65" s="223"/>
      <c r="U65" s="223"/>
      <c r="V65" s="223"/>
      <c r="W65" s="223"/>
      <c r="X65" s="223"/>
      <c r="Y65" s="223"/>
      <c r="Z65" s="223"/>
      <c r="AA65" s="223"/>
      <c r="AB65" s="223"/>
      <c r="AC65" s="223"/>
      <c r="AD65" s="223"/>
    </row>
    <row r="66" spans="1:30">
      <c r="B66" s="19"/>
      <c r="L66" s="19"/>
    </row>
    <row r="67" spans="1:30">
      <c r="B67" s="19"/>
      <c r="L67" s="19"/>
    </row>
    <row r="68" spans="1:30">
      <c r="B68" s="19"/>
      <c r="L68" s="19"/>
    </row>
    <row r="69" spans="1:30">
      <c r="B69" s="19"/>
      <c r="L69" s="19"/>
    </row>
    <row r="70" spans="1:30">
      <c r="B70" s="19"/>
      <c r="L70" s="19"/>
    </row>
    <row r="71" spans="1:30">
      <c r="B71" s="19"/>
      <c r="L71" s="19"/>
    </row>
    <row r="72" spans="1:30">
      <c r="B72" s="19"/>
      <c r="L72" s="19"/>
    </row>
    <row r="73" spans="1:30">
      <c r="B73" s="19"/>
      <c r="D73" s="305"/>
      <c r="E73" s="305"/>
      <c r="F73" s="305"/>
      <c r="G73" s="305"/>
      <c r="H73" s="305"/>
      <c r="I73" s="305"/>
      <c r="J73" s="305"/>
      <c r="L73" s="19"/>
    </row>
    <row r="74" spans="1:30">
      <c r="B74" s="19"/>
      <c r="D74" s="305"/>
      <c r="E74" s="305"/>
      <c r="F74" s="305"/>
      <c r="G74" s="305"/>
      <c r="H74" s="305"/>
      <c r="I74" s="305"/>
      <c r="J74" s="305"/>
      <c r="L74" s="19"/>
    </row>
    <row r="75" spans="1:30">
      <c r="B75" s="19"/>
      <c r="D75" s="305"/>
      <c r="E75" s="305"/>
      <c r="F75" s="305"/>
      <c r="G75" s="305"/>
      <c r="H75" s="305"/>
      <c r="I75" s="305"/>
      <c r="J75" s="305"/>
      <c r="L75" s="19"/>
    </row>
    <row r="76" spans="1:30" s="1" customFormat="1" ht="13.2">
      <c r="A76" s="223"/>
      <c r="B76" s="29"/>
      <c r="C76" s="223"/>
      <c r="D76" s="111" t="s">
        <v>43</v>
      </c>
      <c r="E76" s="112"/>
      <c r="F76" s="113" t="s">
        <v>44</v>
      </c>
      <c r="G76" s="111" t="s">
        <v>43</v>
      </c>
      <c r="H76" s="112"/>
      <c r="I76" s="112"/>
      <c r="J76" s="114" t="s">
        <v>44</v>
      </c>
      <c r="K76" s="112"/>
      <c r="L76" s="39"/>
      <c r="R76" s="223"/>
      <c r="S76" s="223"/>
      <c r="T76" s="223"/>
      <c r="U76" s="223"/>
      <c r="V76" s="223"/>
      <c r="W76" s="223"/>
      <c r="X76" s="223"/>
      <c r="Y76" s="223"/>
      <c r="Z76" s="223"/>
      <c r="AA76" s="223"/>
      <c r="AB76" s="223"/>
      <c r="AC76" s="223"/>
      <c r="AD76" s="223"/>
    </row>
    <row r="77" spans="1:30" s="1" customFormat="1" ht="14.4" customHeight="1">
      <c r="A77" s="223"/>
      <c r="B77" s="116"/>
      <c r="C77" s="117"/>
      <c r="D77" s="117"/>
      <c r="E77" s="117"/>
      <c r="F77" s="117"/>
      <c r="G77" s="117"/>
      <c r="H77" s="117"/>
      <c r="I77" s="117"/>
      <c r="J77" s="117"/>
      <c r="K77" s="117"/>
      <c r="L77" s="39"/>
      <c r="R77" s="223"/>
      <c r="S77" s="223"/>
      <c r="T77" s="223"/>
      <c r="U77" s="223"/>
      <c r="V77" s="223"/>
      <c r="W77" s="223"/>
      <c r="X77" s="223"/>
      <c r="Y77" s="223"/>
      <c r="Z77" s="223"/>
      <c r="AA77" s="223"/>
      <c r="AB77" s="223"/>
      <c r="AC77" s="223"/>
      <c r="AD77" s="223"/>
    </row>
    <row r="81" spans="1:46" s="1" customFormat="1" ht="6.9" customHeight="1">
      <c r="A81" s="223"/>
      <c r="B81" s="118"/>
      <c r="C81" s="119"/>
      <c r="D81" s="119"/>
      <c r="E81" s="119"/>
      <c r="F81" s="119"/>
      <c r="G81" s="119"/>
      <c r="H81" s="119"/>
      <c r="I81" s="119"/>
      <c r="J81" s="119"/>
      <c r="K81" s="119"/>
      <c r="L81" s="39"/>
      <c r="R81" s="223"/>
      <c r="S81" s="223"/>
      <c r="T81" s="223"/>
      <c r="U81" s="223"/>
      <c r="V81" s="223"/>
      <c r="W81" s="223"/>
      <c r="X81" s="223"/>
      <c r="Y81" s="223"/>
      <c r="Z81" s="223"/>
      <c r="AA81" s="223"/>
      <c r="AB81" s="223"/>
      <c r="AC81" s="223"/>
      <c r="AD81" s="223"/>
    </row>
    <row r="82" spans="1:46" s="1" customFormat="1" ht="24.9" customHeight="1">
      <c r="A82" s="223"/>
      <c r="B82" s="27"/>
      <c r="C82" s="21" t="s">
        <v>77</v>
      </c>
      <c r="D82" s="225"/>
      <c r="E82" s="225"/>
      <c r="F82" s="225"/>
      <c r="G82" s="225"/>
      <c r="H82" s="225"/>
      <c r="I82" s="225"/>
      <c r="J82" s="225"/>
      <c r="K82" s="225"/>
      <c r="L82" s="39"/>
      <c r="R82" s="223"/>
      <c r="S82" s="223"/>
      <c r="T82" s="223"/>
      <c r="U82" s="223"/>
      <c r="V82" s="223"/>
      <c r="W82" s="223"/>
      <c r="X82" s="223"/>
      <c r="Y82" s="223"/>
      <c r="Z82" s="223"/>
      <c r="AA82" s="223"/>
      <c r="AB82" s="223"/>
      <c r="AC82" s="223"/>
      <c r="AD82" s="223"/>
    </row>
    <row r="83" spans="1:46" s="1" customFormat="1" ht="6.9" customHeight="1">
      <c r="A83" s="223"/>
      <c r="B83" s="27"/>
      <c r="C83" s="225"/>
      <c r="D83" s="225"/>
      <c r="E83" s="225"/>
      <c r="F83" s="225"/>
      <c r="G83" s="225"/>
      <c r="H83" s="225"/>
      <c r="I83" s="225"/>
      <c r="J83" s="225"/>
      <c r="K83" s="225"/>
      <c r="L83" s="39"/>
      <c r="R83" s="223"/>
      <c r="S83" s="223"/>
      <c r="T83" s="223"/>
      <c r="U83" s="223"/>
      <c r="V83" s="223"/>
      <c r="W83" s="223"/>
      <c r="X83" s="223"/>
      <c r="Y83" s="223"/>
      <c r="Z83" s="223"/>
      <c r="AA83" s="223"/>
      <c r="AB83" s="223"/>
      <c r="AC83" s="223"/>
      <c r="AD83" s="223"/>
    </row>
    <row r="84" spans="1:46" s="1" customFormat="1" ht="12" customHeight="1">
      <c r="A84" s="223"/>
      <c r="B84" s="27"/>
      <c r="C84" s="25" t="s">
        <v>14</v>
      </c>
      <c r="D84" s="225"/>
      <c r="E84" s="225"/>
      <c r="F84" s="225"/>
      <c r="G84" s="225"/>
      <c r="H84" s="225"/>
      <c r="I84" s="225"/>
      <c r="J84" s="225"/>
      <c r="K84" s="225"/>
      <c r="L84" s="39"/>
      <c r="R84" s="223"/>
      <c r="S84" s="223"/>
      <c r="T84" s="223"/>
      <c r="U84" s="223"/>
      <c r="V84" s="223"/>
      <c r="W84" s="223"/>
      <c r="X84" s="223"/>
      <c r="Y84" s="223"/>
      <c r="Z84" s="223"/>
      <c r="AA84" s="223"/>
      <c r="AB84" s="223"/>
      <c r="AC84" s="223"/>
      <c r="AD84" s="223"/>
    </row>
    <row r="85" spans="1:46" s="1" customFormat="1" ht="16.5" customHeight="1">
      <c r="A85" s="223"/>
      <c r="B85" s="27"/>
      <c r="C85" s="225"/>
      <c r="D85" s="225"/>
      <c r="E85" s="330" t="str">
        <f>E7</f>
        <v>DSP Na Dračkách</v>
      </c>
      <c r="F85" s="347"/>
      <c r="G85" s="347"/>
      <c r="H85" s="347"/>
      <c r="I85" s="225"/>
      <c r="J85" s="225"/>
      <c r="K85" s="225"/>
      <c r="L85" s="39"/>
      <c r="R85" s="223"/>
      <c r="S85" s="223"/>
      <c r="T85" s="223"/>
      <c r="U85" s="223"/>
      <c r="V85" s="223"/>
      <c r="W85" s="223"/>
      <c r="X85" s="223"/>
      <c r="Y85" s="223"/>
      <c r="Z85" s="223"/>
      <c r="AA85" s="223"/>
      <c r="AB85" s="223"/>
      <c r="AC85" s="223"/>
      <c r="AD85" s="223"/>
    </row>
    <row r="86" spans="1:46" s="1" customFormat="1" ht="6.9" customHeight="1">
      <c r="A86" s="223"/>
      <c r="B86" s="27"/>
      <c r="C86" s="225"/>
      <c r="D86" s="225"/>
      <c r="E86" s="225"/>
      <c r="F86" s="225"/>
      <c r="G86" s="225"/>
      <c r="H86" s="225"/>
      <c r="I86" s="225"/>
      <c r="J86" s="225"/>
      <c r="K86" s="225"/>
      <c r="L86" s="39"/>
      <c r="R86" s="223"/>
      <c r="S86" s="223"/>
      <c r="T86" s="223"/>
      <c r="U86" s="223"/>
      <c r="V86" s="223"/>
      <c r="W86" s="223"/>
      <c r="X86" s="223"/>
      <c r="Y86" s="223"/>
      <c r="Z86" s="223"/>
      <c r="AA86" s="223"/>
      <c r="AB86" s="223"/>
      <c r="AC86" s="223"/>
      <c r="AD86" s="223"/>
    </row>
    <row r="87" spans="1:46" s="1" customFormat="1" ht="12" customHeight="1">
      <c r="A87" s="223"/>
      <c r="B87" s="27"/>
      <c r="C87" s="25" t="s">
        <v>17</v>
      </c>
      <c r="D87" s="225"/>
      <c r="E87" s="225"/>
      <c r="F87" s="306"/>
      <c r="G87" s="225"/>
      <c r="H87" s="225"/>
      <c r="I87" s="25" t="s">
        <v>19</v>
      </c>
      <c r="J87" s="218">
        <f>IF(J10="","",J10)</f>
        <v>46076</v>
      </c>
      <c r="K87" s="225"/>
      <c r="L87" s="39"/>
      <c r="R87" s="223"/>
      <c r="S87" s="223"/>
      <c r="T87" s="223"/>
      <c r="U87" s="223"/>
      <c r="V87" s="223"/>
      <c r="W87" s="223"/>
      <c r="X87" s="223"/>
      <c r="Y87" s="223"/>
      <c r="Z87" s="223"/>
      <c r="AA87" s="223"/>
      <c r="AB87" s="223"/>
      <c r="AC87" s="223"/>
      <c r="AD87" s="223"/>
    </row>
    <row r="88" spans="1:46" s="1" customFormat="1" ht="6.9" customHeight="1">
      <c r="A88" s="223"/>
      <c r="B88" s="27"/>
      <c r="C88" s="225"/>
      <c r="D88" s="225"/>
      <c r="E88" s="225"/>
      <c r="F88" s="225"/>
      <c r="G88" s="225"/>
      <c r="H88" s="225"/>
      <c r="I88" s="225"/>
      <c r="J88" s="225"/>
      <c r="K88" s="225"/>
      <c r="L88" s="39"/>
      <c r="R88" s="223"/>
      <c r="S88" s="223"/>
      <c r="T88" s="223"/>
      <c r="U88" s="223"/>
      <c r="V88" s="223"/>
      <c r="W88" s="223"/>
      <c r="X88" s="223"/>
      <c r="Y88" s="223"/>
      <c r="Z88" s="223"/>
      <c r="AA88" s="223"/>
      <c r="AB88" s="223"/>
      <c r="AC88" s="223"/>
      <c r="AD88" s="223"/>
    </row>
    <row r="89" spans="1:46" s="1" customFormat="1" ht="15.15" customHeight="1">
      <c r="A89" s="223"/>
      <c r="B89" s="27"/>
      <c r="C89" s="25" t="s">
        <v>20</v>
      </c>
      <c r="D89" s="225"/>
      <c r="E89" s="225"/>
      <c r="F89" s="211"/>
      <c r="G89" s="225"/>
      <c r="H89" s="225"/>
      <c r="I89" s="25" t="s">
        <v>24</v>
      </c>
      <c r="J89" s="213"/>
      <c r="K89" s="225"/>
      <c r="L89" s="39"/>
      <c r="R89" s="223"/>
      <c r="S89" s="223"/>
      <c r="T89" s="223"/>
      <c r="U89" s="223"/>
      <c r="V89" s="223"/>
      <c r="W89" s="223"/>
      <c r="X89" s="223"/>
      <c r="Y89" s="223"/>
      <c r="Z89" s="223"/>
      <c r="AA89" s="223"/>
      <c r="AB89" s="223"/>
      <c r="AC89" s="223"/>
      <c r="AD89" s="223"/>
    </row>
    <row r="90" spans="1:46" s="1" customFormat="1" ht="15.15" customHeight="1">
      <c r="A90" s="223"/>
      <c r="B90" s="27"/>
      <c r="C90" s="25" t="s">
        <v>23</v>
      </c>
      <c r="D90" s="225"/>
      <c r="E90" s="225"/>
      <c r="F90" s="306" t="str">
        <f>IF(E16="","",E16)</f>
        <v/>
      </c>
      <c r="G90" s="225"/>
      <c r="H90" s="225"/>
      <c r="I90" s="25" t="s">
        <v>26</v>
      </c>
      <c r="J90" s="213"/>
      <c r="K90" s="225"/>
      <c r="L90" s="39"/>
      <c r="R90" s="223"/>
      <c r="S90" s="223"/>
      <c r="T90" s="223"/>
      <c r="U90" s="223"/>
      <c r="V90" s="223"/>
      <c r="W90" s="223"/>
      <c r="X90" s="223"/>
      <c r="Y90" s="223"/>
      <c r="Z90" s="223"/>
      <c r="AA90" s="223"/>
      <c r="AB90" s="223"/>
      <c r="AC90" s="223"/>
      <c r="AD90" s="223"/>
    </row>
    <row r="91" spans="1:46" s="1" customFormat="1" ht="10.35" customHeight="1">
      <c r="A91" s="223"/>
      <c r="B91" s="27"/>
      <c r="C91" s="225"/>
      <c r="D91" s="225"/>
      <c r="E91" s="225"/>
      <c r="F91" s="225"/>
      <c r="G91" s="225"/>
      <c r="H91" s="225"/>
      <c r="I91" s="225"/>
      <c r="J91" s="225"/>
      <c r="K91" s="225"/>
      <c r="L91" s="39"/>
      <c r="R91" s="223"/>
      <c r="S91" s="223"/>
      <c r="T91" s="223"/>
      <c r="U91" s="223"/>
      <c r="V91" s="223"/>
      <c r="W91" s="223"/>
      <c r="X91" s="223"/>
      <c r="Y91" s="223"/>
      <c r="Z91" s="223"/>
      <c r="AA91" s="223"/>
      <c r="AB91" s="223"/>
      <c r="AC91" s="223"/>
      <c r="AD91" s="223"/>
    </row>
    <row r="92" spans="1:46" s="1" customFormat="1" ht="29.25" customHeight="1">
      <c r="A92" s="223"/>
      <c r="B92" s="27"/>
      <c r="C92" s="120" t="s">
        <v>78</v>
      </c>
      <c r="D92" s="121"/>
      <c r="E92" s="121"/>
      <c r="F92" s="121"/>
      <c r="G92" s="121"/>
      <c r="H92" s="121"/>
      <c r="I92" s="121"/>
      <c r="J92" s="122" t="s">
        <v>79</v>
      </c>
      <c r="K92" s="121"/>
      <c r="L92" s="39"/>
      <c r="R92" s="223"/>
      <c r="S92" s="223"/>
      <c r="T92" s="223"/>
      <c r="U92" s="223"/>
      <c r="V92" s="223"/>
      <c r="W92" s="223"/>
      <c r="X92" s="223"/>
      <c r="Y92" s="223"/>
      <c r="Z92" s="223"/>
      <c r="AA92" s="223"/>
      <c r="AB92" s="223"/>
      <c r="AC92" s="223"/>
      <c r="AD92" s="223"/>
    </row>
    <row r="93" spans="1:46" s="1" customFormat="1" ht="10.35" customHeight="1">
      <c r="A93" s="223"/>
      <c r="B93" s="27"/>
      <c r="C93" s="225"/>
      <c r="D93" s="225"/>
      <c r="E93" s="225"/>
      <c r="F93" s="225"/>
      <c r="G93" s="225"/>
      <c r="H93" s="225"/>
      <c r="I93" s="225"/>
      <c r="J93" s="225"/>
      <c r="K93" s="225"/>
      <c r="L93" s="39"/>
      <c r="R93" s="223"/>
      <c r="S93" s="223"/>
      <c r="T93" s="223"/>
      <c r="U93" s="223"/>
      <c r="V93" s="223"/>
      <c r="W93" s="223"/>
      <c r="X93" s="223"/>
      <c r="Y93" s="223"/>
      <c r="Z93" s="223"/>
      <c r="AA93" s="223"/>
      <c r="AB93" s="223"/>
      <c r="AC93" s="223"/>
      <c r="AD93" s="223"/>
    </row>
    <row r="94" spans="1:46" s="1" customFormat="1" ht="22.8" customHeight="1">
      <c r="A94" s="223"/>
      <c r="B94" s="27"/>
      <c r="C94" s="123" t="s">
        <v>80</v>
      </c>
      <c r="D94" s="225"/>
      <c r="E94" s="225"/>
      <c r="F94" s="225"/>
      <c r="G94" s="225"/>
      <c r="H94" s="225"/>
      <c r="I94" s="225"/>
      <c r="J94" s="221">
        <f>J95+J100+J106</f>
        <v>0</v>
      </c>
      <c r="K94" s="225"/>
      <c r="L94" s="39"/>
      <c r="R94" s="223"/>
      <c r="S94" s="223"/>
      <c r="T94" s="223"/>
      <c r="U94" s="223"/>
      <c r="V94" s="223"/>
      <c r="W94" s="223"/>
      <c r="X94" s="223"/>
      <c r="Y94" s="223"/>
      <c r="Z94" s="223"/>
      <c r="AA94" s="223"/>
      <c r="AB94" s="223"/>
      <c r="AC94" s="223"/>
      <c r="AD94" s="223"/>
      <c r="AT94" s="16" t="s">
        <v>81</v>
      </c>
    </row>
    <row r="95" spans="1:46" s="8" customFormat="1" ht="24.9" customHeight="1">
      <c r="B95" s="124"/>
      <c r="C95" s="125"/>
      <c r="D95" s="126" t="s">
        <v>82</v>
      </c>
      <c r="E95" s="127"/>
      <c r="F95" s="127"/>
      <c r="G95" s="127"/>
      <c r="H95" s="127"/>
      <c r="I95" s="127"/>
      <c r="J95" s="128">
        <f>J129</f>
        <v>0</v>
      </c>
      <c r="K95" s="125"/>
      <c r="L95" s="129"/>
    </row>
    <row r="96" spans="1:46" s="9" customFormat="1" ht="19.95" customHeight="1">
      <c r="B96" s="130"/>
      <c r="C96" s="131"/>
      <c r="D96" s="132" t="s">
        <v>83</v>
      </c>
      <c r="E96" s="133"/>
      <c r="F96" s="133"/>
      <c r="G96" s="133"/>
      <c r="H96" s="133"/>
      <c r="I96" s="133"/>
      <c r="J96" s="134">
        <f>J130</f>
        <v>0</v>
      </c>
      <c r="K96" s="131"/>
      <c r="L96" s="135"/>
    </row>
    <row r="97" spans="1:30" s="9" customFormat="1" ht="19.95" customHeight="1">
      <c r="B97" s="130"/>
      <c r="C97" s="131"/>
      <c r="D97" s="132" t="s">
        <v>84</v>
      </c>
      <c r="E97" s="133"/>
      <c r="F97" s="133"/>
      <c r="G97" s="133"/>
      <c r="H97" s="133"/>
      <c r="I97" s="133"/>
      <c r="J97" s="134">
        <f>J139</f>
        <v>0</v>
      </c>
      <c r="K97" s="131"/>
      <c r="L97" s="135"/>
    </row>
    <row r="98" spans="1:30" s="9" customFormat="1" ht="19.95" customHeight="1">
      <c r="B98" s="130"/>
      <c r="C98" s="131"/>
      <c r="D98" s="132" t="s">
        <v>85</v>
      </c>
      <c r="E98" s="133"/>
      <c r="F98" s="133"/>
      <c r="G98" s="133"/>
      <c r="H98" s="133"/>
      <c r="I98" s="133"/>
      <c r="J98" s="134">
        <f>J154</f>
        <v>0</v>
      </c>
      <c r="K98" s="131"/>
      <c r="L98" s="135"/>
    </row>
    <row r="99" spans="1:30" s="9" customFormat="1" ht="19.95" customHeight="1">
      <c r="B99" s="130"/>
      <c r="C99" s="131"/>
      <c r="D99" s="132" t="s">
        <v>86</v>
      </c>
      <c r="E99" s="133"/>
      <c r="F99" s="133"/>
      <c r="G99" s="133"/>
      <c r="H99" s="133"/>
      <c r="I99" s="133"/>
      <c r="J99" s="134">
        <f>J160</f>
        <v>0</v>
      </c>
      <c r="K99" s="131"/>
      <c r="L99" s="135"/>
    </row>
    <row r="100" spans="1:30" s="8" customFormat="1" ht="24.9" customHeight="1">
      <c r="B100" s="124"/>
      <c r="C100" s="125"/>
      <c r="D100" s="126" t="s">
        <v>87</v>
      </c>
      <c r="E100" s="127"/>
      <c r="F100" s="127"/>
      <c r="G100" s="127"/>
      <c r="H100" s="127"/>
      <c r="I100" s="127"/>
      <c r="J100" s="128">
        <f>J163</f>
        <v>0</v>
      </c>
      <c r="K100" s="125"/>
      <c r="L100" s="129"/>
    </row>
    <row r="101" spans="1:30" s="9" customFormat="1" ht="19.95" customHeight="1">
      <c r="B101" s="130"/>
      <c r="C101" s="131"/>
      <c r="D101" s="132" t="s">
        <v>88</v>
      </c>
      <c r="E101" s="133"/>
      <c r="F101" s="133"/>
      <c r="G101" s="133"/>
      <c r="H101" s="133"/>
      <c r="I101" s="133"/>
      <c r="J101" s="134">
        <f>J164</f>
        <v>0</v>
      </c>
      <c r="K101" s="131"/>
      <c r="L101" s="135"/>
    </row>
    <row r="102" spans="1:30" s="9" customFormat="1" ht="19.95" customHeight="1">
      <c r="B102" s="130"/>
      <c r="C102" s="131"/>
      <c r="D102" s="132" t="s">
        <v>89</v>
      </c>
      <c r="E102" s="133"/>
      <c r="F102" s="133"/>
      <c r="G102" s="133"/>
      <c r="H102" s="133"/>
      <c r="I102" s="133"/>
      <c r="J102" s="134">
        <f>J169</f>
        <v>0</v>
      </c>
      <c r="K102" s="131"/>
      <c r="L102" s="135"/>
    </row>
    <row r="103" spans="1:30" s="9" customFormat="1" ht="19.95" customHeight="1">
      <c r="B103" s="130"/>
      <c r="C103" s="131"/>
      <c r="D103" s="132" t="s">
        <v>90</v>
      </c>
      <c r="E103" s="133"/>
      <c r="F103" s="133"/>
      <c r="G103" s="133"/>
      <c r="H103" s="133"/>
      <c r="I103" s="133"/>
      <c r="J103" s="134">
        <f>J177</f>
        <v>0</v>
      </c>
      <c r="K103" s="131"/>
      <c r="L103" s="135"/>
    </row>
    <row r="104" spans="1:30" s="9" customFormat="1" ht="19.95" customHeight="1">
      <c r="B104" s="130"/>
      <c r="C104" s="131"/>
      <c r="D104" s="132" t="s">
        <v>91</v>
      </c>
      <c r="E104" s="133"/>
      <c r="F104" s="133"/>
      <c r="G104" s="133"/>
      <c r="H104" s="133"/>
      <c r="I104" s="133"/>
      <c r="J104" s="134">
        <f>J208</f>
        <v>0</v>
      </c>
      <c r="K104" s="131"/>
      <c r="L104" s="135"/>
    </row>
    <row r="105" spans="1:30" s="9" customFormat="1" ht="19.95" customHeight="1">
      <c r="B105" s="130"/>
      <c r="C105" s="131"/>
      <c r="D105" s="132" t="s">
        <v>92</v>
      </c>
      <c r="E105" s="133"/>
      <c r="F105" s="133"/>
      <c r="G105" s="133"/>
      <c r="H105" s="133"/>
      <c r="I105" s="133"/>
      <c r="J105" s="134">
        <f>J216</f>
        <v>0</v>
      </c>
      <c r="K105" s="131"/>
      <c r="L105" s="135"/>
    </row>
    <row r="106" spans="1:30" s="8" customFormat="1" ht="24.9" customHeight="1">
      <c r="B106" s="124"/>
      <c r="C106" s="125"/>
      <c r="D106" s="126" t="s">
        <v>93</v>
      </c>
      <c r="E106" s="127"/>
      <c r="F106" s="127"/>
      <c r="G106" s="127"/>
      <c r="H106" s="127"/>
      <c r="I106" s="127"/>
      <c r="J106" s="128">
        <f>J227</f>
        <v>0</v>
      </c>
      <c r="K106" s="125"/>
      <c r="L106" s="129"/>
    </row>
    <row r="107" spans="1:30" s="9" customFormat="1" ht="19.95" customHeight="1">
      <c r="B107" s="130"/>
      <c r="C107" s="131"/>
      <c r="D107" s="132" t="s">
        <v>94</v>
      </c>
      <c r="E107" s="133"/>
      <c r="F107" s="133"/>
      <c r="G107" s="133"/>
      <c r="H107" s="133"/>
      <c r="I107" s="133"/>
      <c r="J107" s="134">
        <f>J231</f>
        <v>0</v>
      </c>
      <c r="K107" s="131"/>
      <c r="L107" s="135"/>
    </row>
    <row r="108" spans="1:30" s="9" customFormat="1" ht="19.95" customHeight="1">
      <c r="B108" s="130"/>
      <c r="C108" s="131"/>
      <c r="D108" s="132" t="s">
        <v>95</v>
      </c>
      <c r="E108" s="133"/>
      <c r="F108" s="133"/>
      <c r="G108" s="133"/>
      <c r="H108" s="133"/>
      <c r="I108" s="133"/>
      <c r="J108" s="134">
        <f>J238</f>
        <v>0</v>
      </c>
      <c r="K108" s="131"/>
      <c r="L108" s="135"/>
    </row>
    <row r="109" spans="1:30" s="9" customFormat="1" ht="19.95" customHeight="1">
      <c r="B109" s="130"/>
      <c r="C109" s="131"/>
      <c r="D109" s="132" t="s">
        <v>96</v>
      </c>
      <c r="E109" s="133"/>
      <c r="F109" s="133"/>
      <c r="G109" s="133"/>
      <c r="H109" s="133"/>
      <c r="I109" s="133"/>
      <c r="J109" s="134">
        <f>J241</f>
        <v>0</v>
      </c>
      <c r="K109" s="131"/>
      <c r="L109" s="135"/>
    </row>
    <row r="110" spans="1:30" s="9" customFormat="1" ht="19.95" customHeight="1">
      <c r="B110" s="130"/>
      <c r="C110" s="131"/>
      <c r="D110" s="132" t="s">
        <v>97</v>
      </c>
      <c r="E110" s="133"/>
      <c r="F110" s="133"/>
      <c r="G110" s="133"/>
      <c r="H110" s="133"/>
      <c r="I110" s="133"/>
      <c r="J110" s="134">
        <f>J244</f>
        <v>0</v>
      </c>
      <c r="K110" s="131"/>
      <c r="L110" s="135"/>
    </row>
    <row r="111" spans="1:30" s="1" customFormat="1" ht="21.75" customHeight="1">
      <c r="A111" s="223"/>
      <c r="B111" s="27"/>
      <c r="C111" s="225"/>
      <c r="D111" s="225"/>
      <c r="E111" s="225"/>
      <c r="F111" s="225"/>
      <c r="G111" s="225"/>
      <c r="H111" s="225"/>
      <c r="I111" s="225"/>
      <c r="J111" s="225"/>
      <c r="K111" s="225"/>
      <c r="L111" s="39"/>
      <c r="R111" s="223"/>
      <c r="S111" s="223"/>
      <c r="T111" s="223"/>
      <c r="U111" s="223"/>
      <c r="V111" s="223"/>
      <c r="W111" s="223"/>
      <c r="X111" s="223"/>
      <c r="Y111" s="223"/>
      <c r="Z111" s="223"/>
      <c r="AA111" s="223"/>
      <c r="AB111" s="223"/>
      <c r="AC111" s="223"/>
      <c r="AD111" s="223"/>
    </row>
    <row r="112" spans="1:30" s="1" customFormat="1" ht="6.9" customHeight="1">
      <c r="A112" s="223"/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39"/>
      <c r="R112" s="223"/>
      <c r="S112" s="223"/>
      <c r="T112" s="223"/>
      <c r="U112" s="223"/>
      <c r="V112" s="223"/>
      <c r="W112" s="223"/>
      <c r="X112" s="223"/>
      <c r="Y112" s="223"/>
      <c r="Z112" s="223"/>
      <c r="AA112" s="223"/>
      <c r="AB112" s="223"/>
      <c r="AC112" s="223"/>
      <c r="AD112" s="223"/>
    </row>
    <row r="116" spans="1:62" s="1" customFormat="1" ht="6.9" customHeight="1">
      <c r="A116" s="223"/>
      <c r="B116" s="44"/>
      <c r="C116" s="45"/>
      <c r="D116" s="45"/>
      <c r="E116" s="45"/>
      <c r="F116" s="45"/>
      <c r="G116" s="45"/>
      <c r="H116" s="45"/>
      <c r="I116" s="45"/>
      <c r="J116" s="45"/>
      <c r="K116" s="45"/>
      <c r="L116" s="39"/>
      <c r="R116" s="223"/>
      <c r="S116" s="223"/>
      <c r="T116" s="223"/>
      <c r="U116" s="223"/>
      <c r="V116" s="223"/>
      <c r="W116" s="223"/>
      <c r="X116" s="223"/>
      <c r="Y116" s="223"/>
      <c r="Z116" s="223"/>
      <c r="AA116" s="223"/>
      <c r="AB116" s="223"/>
      <c r="AC116" s="223"/>
      <c r="AD116" s="223"/>
    </row>
    <row r="117" spans="1:62" s="1" customFormat="1" ht="24.9" customHeight="1">
      <c r="A117" s="223"/>
      <c r="B117" s="27"/>
      <c r="C117" s="21" t="s">
        <v>98</v>
      </c>
      <c r="D117" s="225"/>
      <c r="E117" s="225"/>
      <c r="F117" s="225"/>
      <c r="G117" s="225"/>
      <c r="H117" s="225"/>
      <c r="I117" s="225"/>
      <c r="J117" s="225"/>
      <c r="K117" s="225"/>
      <c r="L117" s="39"/>
      <c r="R117" s="223"/>
      <c r="S117" s="223"/>
      <c r="T117" s="223"/>
      <c r="U117" s="223"/>
      <c r="V117" s="223"/>
      <c r="W117" s="223"/>
      <c r="X117" s="223"/>
      <c r="Y117" s="223"/>
      <c r="Z117" s="223"/>
      <c r="AA117" s="223"/>
      <c r="AB117" s="223"/>
      <c r="AC117" s="223"/>
      <c r="AD117" s="223"/>
    </row>
    <row r="118" spans="1:62" s="1" customFormat="1" ht="6.9" customHeight="1">
      <c r="A118" s="223"/>
      <c r="B118" s="27"/>
      <c r="C118" s="225"/>
      <c r="D118" s="225"/>
      <c r="E118" s="225"/>
      <c r="F118" s="225"/>
      <c r="G118" s="225"/>
      <c r="H118" s="225"/>
      <c r="I118" s="225"/>
      <c r="J118" s="225"/>
      <c r="K118" s="225"/>
      <c r="L118" s="39"/>
      <c r="R118" s="223"/>
      <c r="S118" s="223"/>
      <c r="T118" s="223"/>
      <c r="U118" s="223"/>
      <c r="V118" s="223"/>
      <c r="W118" s="223"/>
      <c r="X118" s="223"/>
      <c r="Y118" s="223"/>
      <c r="Z118" s="223"/>
      <c r="AA118" s="223"/>
      <c r="AB118" s="223"/>
      <c r="AC118" s="223"/>
      <c r="AD118" s="223"/>
    </row>
    <row r="119" spans="1:62" s="1" customFormat="1" ht="12" customHeight="1">
      <c r="A119" s="223"/>
      <c r="B119" s="27"/>
      <c r="C119" s="25" t="s">
        <v>14</v>
      </c>
      <c r="D119" s="225"/>
      <c r="E119" s="225"/>
      <c r="F119" s="225"/>
      <c r="G119" s="225"/>
      <c r="H119" s="225"/>
      <c r="I119" s="225"/>
      <c r="J119" s="225"/>
      <c r="K119" s="225"/>
      <c r="L119" s="39"/>
      <c r="R119" s="223"/>
      <c r="S119" s="223"/>
      <c r="T119" s="223"/>
      <c r="U119" s="223"/>
      <c r="V119" s="223"/>
      <c r="W119" s="223"/>
      <c r="X119" s="223"/>
      <c r="Y119" s="223"/>
      <c r="Z119" s="223"/>
      <c r="AA119" s="223"/>
      <c r="AB119" s="223"/>
      <c r="AC119" s="223"/>
      <c r="AD119" s="223"/>
    </row>
    <row r="120" spans="1:62" s="1" customFormat="1" ht="16.5" customHeight="1">
      <c r="A120" s="223"/>
      <c r="B120" s="27"/>
      <c r="C120" s="225"/>
      <c r="D120" s="225"/>
      <c r="E120" s="330" t="str">
        <f>E7</f>
        <v>DSP Na Dračkách</v>
      </c>
      <c r="F120" s="347"/>
      <c r="G120" s="347"/>
      <c r="H120" s="347"/>
      <c r="I120" s="225"/>
      <c r="J120" s="225"/>
      <c r="K120" s="225"/>
      <c r="L120" s="39"/>
      <c r="R120" s="223"/>
      <c r="S120" s="223"/>
      <c r="T120" s="223"/>
      <c r="U120" s="223"/>
      <c r="V120" s="223"/>
      <c r="W120" s="223"/>
      <c r="X120" s="223"/>
      <c r="Y120" s="223"/>
      <c r="Z120" s="223"/>
      <c r="AA120" s="223"/>
      <c r="AB120" s="223"/>
      <c r="AC120" s="223"/>
      <c r="AD120" s="223"/>
    </row>
    <row r="121" spans="1:62" s="1" customFormat="1" ht="6.9" customHeight="1">
      <c r="A121" s="223"/>
      <c r="B121" s="27"/>
      <c r="C121" s="225"/>
      <c r="D121" s="225"/>
      <c r="E121" s="225"/>
      <c r="F121" s="225"/>
      <c r="G121" s="225"/>
      <c r="H121" s="225"/>
      <c r="I121" s="225"/>
      <c r="J121" s="225"/>
      <c r="K121" s="225"/>
      <c r="L121" s="39"/>
      <c r="R121" s="223"/>
      <c r="S121" s="223"/>
      <c r="T121" s="223"/>
      <c r="U121" s="223"/>
      <c r="V121" s="223"/>
      <c r="W121" s="223"/>
      <c r="X121" s="223"/>
      <c r="Y121" s="223"/>
      <c r="Z121" s="223"/>
      <c r="AA121" s="223"/>
      <c r="AB121" s="223"/>
      <c r="AC121" s="223"/>
      <c r="AD121" s="223"/>
    </row>
    <row r="122" spans="1:62" s="1" customFormat="1" ht="12" customHeight="1">
      <c r="A122" s="223"/>
      <c r="B122" s="27"/>
      <c r="C122" s="25" t="s">
        <v>17</v>
      </c>
      <c r="D122" s="225"/>
      <c r="E122" s="225"/>
      <c r="F122" s="211">
        <f>F11</f>
        <v>0</v>
      </c>
      <c r="G122" s="225"/>
      <c r="H122" s="225"/>
      <c r="I122" s="25" t="s">
        <v>19</v>
      </c>
      <c r="J122" s="218">
        <f>IF(J10="","",J10)</f>
        <v>46076</v>
      </c>
      <c r="K122" s="225"/>
      <c r="L122" s="39"/>
      <c r="R122" s="223"/>
      <c r="S122" s="223"/>
      <c r="T122" s="223"/>
      <c r="U122" s="223"/>
      <c r="V122" s="223"/>
      <c r="W122" s="223"/>
      <c r="X122" s="223"/>
      <c r="Y122" s="223"/>
      <c r="Z122" s="223"/>
      <c r="AA122" s="223"/>
      <c r="AB122" s="223"/>
      <c r="AC122" s="223"/>
      <c r="AD122" s="223"/>
    </row>
    <row r="123" spans="1:62" s="1" customFormat="1" ht="6.9" customHeight="1">
      <c r="A123" s="223"/>
      <c r="B123" s="27"/>
      <c r="C123" s="225"/>
      <c r="D123" s="225"/>
      <c r="E123" s="225"/>
      <c r="F123" s="225"/>
      <c r="G123" s="225"/>
      <c r="H123" s="225"/>
      <c r="I123" s="225"/>
      <c r="J123" s="225"/>
      <c r="K123" s="225"/>
      <c r="L123" s="39"/>
      <c r="R123" s="223"/>
      <c r="S123" s="223"/>
      <c r="T123" s="223"/>
      <c r="U123" s="223"/>
      <c r="V123" s="223"/>
      <c r="W123" s="223"/>
      <c r="X123" s="223"/>
      <c r="Y123" s="223"/>
      <c r="Z123" s="223"/>
      <c r="AA123" s="223"/>
      <c r="AB123" s="223"/>
      <c r="AC123" s="223"/>
      <c r="AD123" s="223"/>
    </row>
    <row r="124" spans="1:62" s="1" customFormat="1" ht="15.15" customHeight="1">
      <c r="A124" s="223"/>
      <c r="B124" s="27"/>
      <c r="C124" s="25" t="s">
        <v>20</v>
      </c>
      <c r="D124" s="225"/>
      <c r="E124" s="225"/>
      <c r="F124" s="211">
        <f>E13</f>
        <v>0</v>
      </c>
      <c r="G124" s="225"/>
      <c r="H124" s="225"/>
      <c r="I124" s="25" t="s">
        <v>24</v>
      </c>
      <c r="J124" s="213">
        <f>E19</f>
        <v>0</v>
      </c>
      <c r="K124" s="225"/>
      <c r="L124" s="39"/>
      <c r="R124" s="223"/>
      <c r="S124" s="223"/>
      <c r="T124" s="223"/>
      <c r="U124" s="223"/>
      <c r="V124" s="223"/>
      <c r="W124" s="223"/>
      <c r="X124" s="223"/>
      <c r="Y124" s="223"/>
      <c r="Z124" s="223"/>
      <c r="AA124" s="223"/>
      <c r="AB124" s="223"/>
      <c r="AC124" s="223"/>
      <c r="AD124" s="223"/>
    </row>
    <row r="125" spans="1:62" s="1" customFormat="1" ht="15.15" customHeight="1">
      <c r="A125" s="223"/>
      <c r="B125" s="27"/>
      <c r="C125" s="25" t="s">
        <v>23</v>
      </c>
      <c r="D125" s="225"/>
      <c r="E125" s="225"/>
      <c r="F125" s="211" t="str">
        <f>IF(E16="","",E16)</f>
        <v/>
      </c>
      <c r="G125" s="225"/>
      <c r="H125" s="225"/>
      <c r="I125" s="25" t="s">
        <v>26</v>
      </c>
      <c r="J125" s="213">
        <f>E22</f>
        <v>0</v>
      </c>
      <c r="K125" s="225"/>
      <c r="L125" s="39"/>
      <c r="R125" s="223"/>
      <c r="S125" s="223"/>
      <c r="T125" s="223"/>
      <c r="U125" s="223"/>
      <c r="V125" s="223"/>
      <c r="W125" s="223"/>
      <c r="X125" s="223"/>
      <c r="Y125" s="223"/>
      <c r="Z125" s="223"/>
      <c r="AA125" s="223"/>
      <c r="AB125" s="223"/>
      <c r="AC125" s="223"/>
      <c r="AD125" s="223"/>
    </row>
    <row r="126" spans="1:62" s="1" customFormat="1" ht="10.35" customHeight="1">
      <c r="A126" s="223"/>
      <c r="B126" s="27"/>
      <c r="C126" s="225"/>
      <c r="D126" s="225"/>
      <c r="E126" s="225"/>
      <c r="F126" s="225"/>
      <c r="G126" s="225"/>
      <c r="H126" s="225"/>
      <c r="I126" s="225"/>
      <c r="J126" s="225"/>
      <c r="K126" s="225"/>
      <c r="L126" s="39"/>
      <c r="R126" s="223"/>
      <c r="S126" s="223"/>
      <c r="T126" s="223"/>
      <c r="U126" s="223"/>
      <c r="V126" s="223"/>
      <c r="W126" s="223"/>
      <c r="X126" s="223"/>
      <c r="Y126" s="223"/>
      <c r="Z126" s="223"/>
      <c r="AA126" s="223"/>
      <c r="AB126" s="223"/>
      <c r="AC126" s="223"/>
      <c r="AD126" s="223"/>
    </row>
    <row r="127" spans="1:62" s="10" customFormat="1" ht="29.25" customHeight="1">
      <c r="A127" s="136"/>
      <c r="B127" s="137"/>
      <c r="C127" s="138" t="s">
        <v>99</v>
      </c>
      <c r="D127" s="139" t="s">
        <v>53</v>
      </c>
      <c r="E127" s="139" t="s">
        <v>49</v>
      </c>
      <c r="F127" s="139" t="s">
        <v>50</v>
      </c>
      <c r="G127" s="139" t="s">
        <v>100</v>
      </c>
      <c r="H127" s="139" t="s">
        <v>101</v>
      </c>
      <c r="I127" s="139" t="s">
        <v>102</v>
      </c>
      <c r="J127" s="140" t="s">
        <v>79</v>
      </c>
      <c r="K127" s="141" t="s">
        <v>103</v>
      </c>
      <c r="L127" s="142"/>
      <c r="M127" s="60" t="s">
        <v>1</v>
      </c>
      <c r="N127" s="61" t="s">
        <v>104</v>
      </c>
      <c r="O127" s="61" t="s">
        <v>105</v>
      </c>
      <c r="P127" s="61" t="s">
        <v>106</v>
      </c>
      <c r="Q127" s="61" t="s">
        <v>107</v>
      </c>
      <c r="R127" s="61" t="s">
        <v>108</v>
      </c>
      <c r="S127" s="62" t="s">
        <v>109</v>
      </c>
      <c r="T127" s="136"/>
      <c r="U127" s="136"/>
      <c r="V127" s="136"/>
      <c r="W127" s="136"/>
      <c r="X127" s="136"/>
      <c r="Y127" s="136"/>
      <c r="Z127" s="136"/>
      <c r="AA127" s="136"/>
      <c r="AB127" s="136"/>
      <c r="AC127" s="136"/>
      <c r="AD127" s="136"/>
    </row>
    <row r="128" spans="1:62" s="1" customFormat="1" ht="22.8" customHeight="1" thickBot="1">
      <c r="A128" s="223"/>
      <c r="B128" s="27"/>
      <c r="C128" s="67" t="s">
        <v>110</v>
      </c>
      <c r="D128" s="225"/>
      <c r="E128" s="225"/>
      <c r="F128" s="225"/>
      <c r="G128" s="225"/>
      <c r="H128" s="278"/>
      <c r="I128" s="225"/>
      <c r="J128" s="143">
        <f>J129+J163+J227</f>
        <v>0</v>
      </c>
      <c r="K128" s="225"/>
      <c r="L128" s="29"/>
      <c r="M128" s="63"/>
      <c r="N128" s="64"/>
      <c r="O128" s="144" t="e">
        <f>O129+O163+O227</f>
        <v>#REF!</v>
      </c>
      <c r="P128" s="64"/>
      <c r="Q128" s="144" t="e">
        <f>Q129+Q163+Q227</f>
        <v>#REF!</v>
      </c>
      <c r="R128" s="64"/>
      <c r="S128" s="145" t="e">
        <f>S129+S163+S227</f>
        <v>#REF!</v>
      </c>
      <c r="T128" s="223"/>
      <c r="U128" s="223"/>
      <c r="V128" s="223"/>
      <c r="W128" s="223"/>
      <c r="X128" s="223"/>
      <c r="Y128" s="223"/>
      <c r="Z128" s="223"/>
      <c r="AA128" s="223"/>
      <c r="AB128" s="223"/>
      <c r="AC128" s="223"/>
      <c r="AD128" s="223"/>
      <c r="AS128" s="16" t="s">
        <v>67</v>
      </c>
      <c r="AT128" s="16" t="s">
        <v>81</v>
      </c>
      <c r="BJ128" s="146" t="e">
        <f>BJ129+BJ163+BJ227</f>
        <v>#REF!</v>
      </c>
    </row>
    <row r="129" spans="1:64" s="11" customFormat="1" ht="25.95" customHeight="1" thickBot="1">
      <c r="B129" s="147"/>
      <c r="C129" s="148"/>
      <c r="D129" s="149" t="s">
        <v>67</v>
      </c>
      <c r="E129" s="150" t="s">
        <v>111</v>
      </c>
      <c r="F129" s="289" t="s">
        <v>112</v>
      </c>
      <c r="G129" s="148"/>
      <c r="H129" s="279"/>
      <c r="I129" s="148"/>
      <c r="J129" s="151">
        <f>BJ129</f>
        <v>0</v>
      </c>
      <c r="K129" s="148"/>
      <c r="L129" s="152"/>
      <c r="M129" s="153"/>
      <c r="N129" s="154"/>
      <c r="O129" s="155">
        <f>O130+O139+O154+O160</f>
        <v>459.30615</v>
      </c>
      <c r="P129" s="154"/>
      <c r="Q129" s="155">
        <f>Q130+Q139+Q154+Q160</f>
        <v>0.31890000000000002</v>
      </c>
      <c r="R129" s="154"/>
      <c r="S129" s="156">
        <f>S130+S139+S154+S160</f>
        <v>0.5</v>
      </c>
      <c r="AQ129" s="157" t="s">
        <v>73</v>
      </c>
      <c r="AS129" s="158" t="s">
        <v>67</v>
      </c>
      <c r="AT129" s="158" t="s">
        <v>68</v>
      </c>
      <c r="AX129" s="157" t="s">
        <v>113</v>
      </c>
      <c r="BJ129" s="159">
        <f>BJ130+BJ139+BJ154+BJ160</f>
        <v>0</v>
      </c>
    </row>
    <row r="130" spans="1:64" s="11" customFormat="1" ht="22.8" customHeight="1" thickBot="1">
      <c r="B130" s="147"/>
      <c r="C130" s="148"/>
      <c r="D130" s="149" t="s">
        <v>67</v>
      </c>
      <c r="E130" s="160" t="s">
        <v>114</v>
      </c>
      <c r="F130" s="300" t="s">
        <v>115</v>
      </c>
      <c r="G130" s="148"/>
      <c r="H130" s="279"/>
      <c r="I130" s="148"/>
      <c r="J130" s="161">
        <f>BJ130</f>
        <v>0</v>
      </c>
      <c r="K130" s="148"/>
      <c r="L130" s="265"/>
      <c r="M130" s="153"/>
      <c r="N130" s="154"/>
      <c r="O130" s="155">
        <f>SUM(O131:O138)</f>
        <v>26.46</v>
      </c>
      <c r="P130" s="154"/>
      <c r="Q130" s="155">
        <f>SUM(Q131:Q138)</f>
        <v>0.25140000000000001</v>
      </c>
      <c r="R130" s="154"/>
      <c r="S130" s="156">
        <f>SUM(S131:S138)</f>
        <v>0.5</v>
      </c>
      <c r="AQ130" s="157" t="s">
        <v>73</v>
      </c>
      <c r="AS130" s="158" t="s">
        <v>67</v>
      </c>
      <c r="AT130" s="158" t="s">
        <v>73</v>
      </c>
      <c r="AX130" s="157" t="s">
        <v>113</v>
      </c>
      <c r="BJ130" s="159">
        <f>SUM(BJ131:BJ138)</f>
        <v>0</v>
      </c>
    </row>
    <row r="131" spans="1:64" s="1" customFormat="1" ht="24.15" customHeight="1">
      <c r="A131" s="223"/>
      <c r="B131" s="27"/>
      <c r="C131" s="162" t="s">
        <v>116</v>
      </c>
      <c r="D131" s="162" t="s">
        <v>117</v>
      </c>
      <c r="E131" s="163" t="s">
        <v>118</v>
      </c>
      <c r="F131" s="297" t="s">
        <v>119</v>
      </c>
      <c r="G131" s="165" t="s">
        <v>127</v>
      </c>
      <c r="H131" s="280">
        <v>28</v>
      </c>
      <c r="I131" s="307"/>
      <c r="J131" s="166">
        <f>ROUND(I131*H131,2)</f>
        <v>0</v>
      </c>
      <c r="K131" s="167"/>
      <c r="L131" s="260"/>
      <c r="M131" s="168" t="s">
        <v>1</v>
      </c>
      <c r="N131" s="169">
        <v>0.37</v>
      </c>
      <c r="O131" s="169">
        <f>N131*H131</f>
        <v>10.36</v>
      </c>
      <c r="P131" s="169">
        <v>1.5E-3</v>
      </c>
      <c r="Q131" s="169">
        <f>P131*H131</f>
        <v>4.2000000000000003E-2</v>
      </c>
      <c r="R131" s="169">
        <v>0</v>
      </c>
      <c r="S131" s="170">
        <f>R131*H131</f>
        <v>0</v>
      </c>
      <c r="T131" s="223"/>
      <c r="U131" s="223"/>
      <c r="V131" s="223"/>
      <c r="W131" s="223"/>
      <c r="X131" s="223"/>
      <c r="Y131" s="223"/>
      <c r="Z131" s="223"/>
      <c r="AA131" s="223"/>
      <c r="AB131" s="223"/>
      <c r="AC131" s="223"/>
      <c r="AD131" s="223"/>
      <c r="AQ131" s="171" t="s">
        <v>121</v>
      </c>
      <c r="AS131" s="171" t="s">
        <v>117</v>
      </c>
      <c r="AT131" s="171" t="s">
        <v>75</v>
      </c>
      <c r="AX131" s="16" t="s">
        <v>113</v>
      </c>
      <c r="BD131" s="172" t="e">
        <f>IF(#REF!="základní",J131,0)</f>
        <v>#REF!</v>
      </c>
      <c r="BE131" s="172" t="e">
        <f>IF(#REF!="snížená",J131,0)</f>
        <v>#REF!</v>
      </c>
      <c r="BF131" s="172" t="e">
        <f>IF(#REF!="zákl. přenesená",J131,0)</f>
        <v>#REF!</v>
      </c>
      <c r="BG131" s="172" t="e">
        <f>IF(#REF!="sníž. přenesená",J131,0)</f>
        <v>#REF!</v>
      </c>
      <c r="BH131" s="172" t="e">
        <f>IF(#REF!="nulová",J131,0)</f>
        <v>#REF!</v>
      </c>
      <c r="BI131" s="16" t="s">
        <v>73</v>
      </c>
      <c r="BJ131" s="172">
        <f>ROUND(I131*H131,2)</f>
        <v>0</v>
      </c>
      <c r="BK131" s="16" t="s">
        <v>121</v>
      </c>
      <c r="BL131" s="171" t="s">
        <v>122</v>
      </c>
    </row>
    <row r="132" spans="1:64" s="13" customFormat="1">
      <c r="B132" s="183"/>
      <c r="C132" s="184"/>
      <c r="D132" s="175" t="s">
        <v>123</v>
      </c>
      <c r="E132" s="185" t="s">
        <v>1</v>
      </c>
      <c r="F132" s="186">
        <v>28</v>
      </c>
      <c r="G132" s="184"/>
      <c r="H132" s="243">
        <v>28</v>
      </c>
      <c r="I132" s="184"/>
      <c r="J132" s="184"/>
      <c r="K132" s="184"/>
      <c r="L132" s="244"/>
      <c r="M132" s="188"/>
      <c r="N132" s="189"/>
      <c r="O132" s="189"/>
      <c r="P132" s="189"/>
      <c r="Q132" s="189"/>
      <c r="R132" s="189"/>
      <c r="S132" s="190"/>
      <c r="AS132" s="191" t="s">
        <v>123</v>
      </c>
      <c r="AT132" s="191" t="s">
        <v>75</v>
      </c>
      <c r="AU132" s="13" t="s">
        <v>75</v>
      </c>
      <c r="AV132" s="13" t="s">
        <v>25</v>
      </c>
      <c r="AW132" s="13" t="s">
        <v>73</v>
      </c>
      <c r="AX132" s="191" t="s">
        <v>113</v>
      </c>
    </row>
    <row r="133" spans="1:64" s="1" customFormat="1" ht="16.5" customHeight="1">
      <c r="A133" s="223"/>
      <c r="B133" s="27"/>
      <c r="C133" s="162" t="s">
        <v>124</v>
      </c>
      <c r="D133" s="162" t="s">
        <v>117</v>
      </c>
      <c r="E133" s="163" t="s">
        <v>125</v>
      </c>
      <c r="F133" s="164" t="s">
        <v>126</v>
      </c>
      <c r="G133" s="165" t="s">
        <v>127</v>
      </c>
      <c r="H133" s="280">
        <v>10</v>
      </c>
      <c r="I133" s="307"/>
      <c r="J133" s="166">
        <f>ROUND(I133*H133,2)</f>
        <v>0</v>
      </c>
      <c r="K133" s="167"/>
      <c r="L133" s="260"/>
      <c r="M133" s="168" t="s">
        <v>1</v>
      </c>
      <c r="N133" s="169">
        <v>0.245</v>
      </c>
      <c r="O133" s="169">
        <f>N133*H133</f>
        <v>2.4500000000000002</v>
      </c>
      <c r="P133" s="169">
        <v>1.7639999999999999E-2</v>
      </c>
      <c r="Q133" s="169">
        <f>P133*H133</f>
        <v>0.1764</v>
      </c>
      <c r="R133" s="169">
        <v>0.02</v>
      </c>
      <c r="S133" s="170">
        <f>R133*H133</f>
        <v>0.2</v>
      </c>
      <c r="T133" s="223"/>
      <c r="U133" s="223"/>
      <c r="V133" s="223"/>
      <c r="W133" s="223"/>
      <c r="X133" s="223"/>
      <c r="Y133" s="223"/>
      <c r="Z133" s="223"/>
      <c r="AA133" s="223"/>
      <c r="AB133" s="223"/>
      <c r="AC133" s="223"/>
      <c r="AD133" s="223"/>
      <c r="AQ133" s="171" t="s">
        <v>121</v>
      </c>
      <c r="AS133" s="171" t="s">
        <v>117</v>
      </c>
      <c r="AT133" s="171" t="s">
        <v>75</v>
      </c>
      <c r="AX133" s="16" t="s">
        <v>113</v>
      </c>
      <c r="BD133" s="172" t="e">
        <f>IF(#REF!="základní",J133,0)</f>
        <v>#REF!</v>
      </c>
      <c r="BE133" s="172" t="e">
        <f>IF(#REF!="snížená",J133,0)</f>
        <v>#REF!</v>
      </c>
      <c r="BF133" s="172" t="e">
        <f>IF(#REF!="zákl. přenesená",J133,0)</f>
        <v>#REF!</v>
      </c>
      <c r="BG133" s="172" t="e">
        <f>IF(#REF!="sníž. přenesená",J133,0)</f>
        <v>#REF!</v>
      </c>
      <c r="BH133" s="172" t="e">
        <f>IF(#REF!="nulová",J133,0)</f>
        <v>#REF!</v>
      </c>
      <c r="BI133" s="16" t="s">
        <v>73</v>
      </c>
      <c r="BJ133" s="172">
        <f>ROUND(I133*H133,2)</f>
        <v>0</v>
      </c>
      <c r="BK133" s="16" t="s">
        <v>121</v>
      </c>
      <c r="BL133" s="171" t="s">
        <v>128</v>
      </c>
    </row>
    <row r="134" spans="1:64" s="12" customFormat="1">
      <c r="B134" s="173"/>
      <c r="C134" s="174"/>
      <c r="D134" s="175" t="s">
        <v>123</v>
      </c>
      <c r="E134" s="176" t="s">
        <v>1</v>
      </c>
      <c r="F134" s="177" t="s">
        <v>129</v>
      </c>
      <c r="G134" s="174"/>
      <c r="H134" s="231" t="s">
        <v>1</v>
      </c>
      <c r="I134" s="174"/>
      <c r="J134" s="174"/>
      <c r="K134" s="174"/>
      <c r="L134" s="233"/>
      <c r="M134" s="179"/>
      <c r="N134" s="180"/>
      <c r="O134" s="180"/>
      <c r="P134" s="180"/>
      <c r="Q134" s="180"/>
      <c r="R134" s="180"/>
      <c r="S134" s="181"/>
      <c r="AS134" s="182" t="s">
        <v>123</v>
      </c>
      <c r="AT134" s="182" t="s">
        <v>75</v>
      </c>
      <c r="AU134" s="12" t="s">
        <v>73</v>
      </c>
      <c r="AV134" s="12" t="s">
        <v>25</v>
      </c>
      <c r="AW134" s="12" t="s">
        <v>68</v>
      </c>
      <c r="AX134" s="182" t="s">
        <v>113</v>
      </c>
    </row>
    <row r="135" spans="1:64" s="13" customFormat="1">
      <c r="B135" s="183"/>
      <c r="C135" s="184"/>
      <c r="D135" s="175" t="s">
        <v>123</v>
      </c>
      <c r="E135" s="185" t="s">
        <v>1</v>
      </c>
      <c r="F135" s="186">
        <v>10</v>
      </c>
      <c r="G135" s="184"/>
      <c r="H135" s="243">
        <v>10</v>
      </c>
      <c r="I135" s="184"/>
      <c r="J135" s="184"/>
      <c r="K135" s="184"/>
      <c r="L135" s="244"/>
      <c r="M135" s="188"/>
      <c r="N135" s="189"/>
      <c r="O135" s="189"/>
      <c r="P135" s="189"/>
      <c r="Q135" s="189"/>
      <c r="R135" s="189"/>
      <c r="S135" s="190"/>
      <c r="AS135" s="191" t="s">
        <v>123</v>
      </c>
      <c r="AT135" s="191" t="s">
        <v>75</v>
      </c>
      <c r="AU135" s="13" t="s">
        <v>75</v>
      </c>
      <c r="AV135" s="13" t="s">
        <v>25</v>
      </c>
      <c r="AW135" s="13" t="s">
        <v>73</v>
      </c>
      <c r="AX135" s="191" t="s">
        <v>113</v>
      </c>
    </row>
    <row r="136" spans="1:64" s="1" customFormat="1" ht="24.15" customHeight="1">
      <c r="A136" s="223"/>
      <c r="B136" s="27"/>
      <c r="C136" s="162" t="s">
        <v>130</v>
      </c>
      <c r="D136" s="162" t="s">
        <v>117</v>
      </c>
      <c r="E136" s="163" t="s">
        <v>131</v>
      </c>
      <c r="F136" s="164" t="s">
        <v>132</v>
      </c>
      <c r="G136" s="165" t="s">
        <v>127</v>
      </c>
      <c r="H136" s="280">
        <v>150</v>
      </c>
      <c r="I136" s="307"/>
      <c r="J136" s="166">
        <f>ROUND(I136*H136,2)</f>
        <v>0</v>
      </c>
      <c r="K136" s="167"/>
      <c r="L136" s="260"/>
      <c r="M136" s="168" t="s">
        <v>1</v>
      </c>
      <c r="N136" s="169">
        <v>9.0999999999999998E-2</v>
      </c>
      <c r="O136" s="169">
        <f>N136*H136</f>
        <v>13.65</v>
      </c>
      <c r="P136" s="169">
        <v>2.2000000000000001E-4</v>
      </c>
      <c r="Q136" s="169">
        <f>P136*H136</f>
        <v>3.3000000000000002E-2</v>
      </c>
      <c r="R136" s="169">
        <v>2E-3</v>
      </c>
      <c r="S136" s="170">
        <f>R136*H136</f>
        <v>0.3</v>
      </c>
      <c r="T136" s="223"/>
      <c r="U136" s="223"/>
      <c r="V136" s="223"/>
      <c r="W136" s="223"/>
      <c r="X136" s="223"/>
      <c r="Y136" s="223"/>
      <c r="Z136" s="223"/>
      <c r="AA136" s="223"/>
      <c r="AB136" s="223"/>
      <c r="AC136" s="223"/>
      <c r="AD136" s="223"/>
      <c r="AQ136" s="171" t="s">
        <v>121</v>
      </c>
      <c r="AS136" s="171" t="s">
        <v>117</v>
      </c>
      <c r="AT136" s="171" t="s">
        <v>75</v>
      </c>
      <c r="AX136" s="16" t="s">
        <v>113</v>
      </c>
      <c r="BD136" s="172" t="e">
        <f>IF(#REF!="základní",J136,0)</f>
        <v>#REF!</v>
      </c>
      <c r="BE136" s="172" t="e">
        <f>IF(#REF!="snížená",J136,0)</f>
        <v>#REF!</v>
      </c>
      <c r="BF136" s="172" t="e">
        <f>IF(#REF!="zákl. přenesená",J136,0)</f>
        <v>#REF!</v>
      </c>
      <c r="BG136" s="172" t="e">
        <f>IF(#REF!="sníž. přenesená",J136,0)</f>
        <v>#REF!</v>
      </c>
      <c r="BH136" s="172" t="e">
        <f>IF(#REF!="nulová",J136,0)</f>
        <v>#REF!</v>
      </c>
      <c r="BI136" s="16" t="s">
        <v>73</v>
      </c>
      <c r="BJ136" s="172">
        <f>ROUND(I136*H136,2)</f>
        <v>0</v>
      </c>
      <c r="BK136" s="16" t="s">
        <v>121</v>
      </c>
      <c r="BL136" s="171" t="s">
        <v>133</v>
      </c>
    </row>
    <row r="137" spans="1:64" s="12" customFormat="1">
      <c r="B137" s="173"/>
      <c r="C137" s="174"/>
      <c r="D137" s="175" t="s">
        <v>123</v>
      </c>
      <c r="E137" s="176" t="s">
        <v>1</v>
      </c>
      <c r="F137" s="177" t="s">
        <v>134</v>
      </c>
      <c r="G137" s="174"/>
      <c r="H137" s="231" t="s">
        <v>1</v>
      </c>
      <c r="I137" s="174"/>
      <c r="J137" s="174"/>
      <c r="K137" s="174"/>
      <c r="L137" s="233"/>
      <c r="M137" s="179"/>
      <c r="N137" s="180"/>
      <c r="O137" s="180"/>
      <c r="P137" s="180"/>
      <c r="Q137" s="180"/>
      <c r="R137" s="180"/>
      <c r="S137" s="181"/>
      <c r="AS137" s="182" t="s">
        <v>123</v>
      </c>
      <c r="AT137" s="182" t="s">
        <v>75</v>
      </c>
      <c r="AU137" s="12" t="s">
        <v>73</v>
      </c>
      <c r="AV137" s="12" t="s">
        <v>25</v>
      </c>
      <c r="AW137" s="12" t="s">
        <v>68</v>
      </c>
      <c r="AX137" s="182" t="s">
        <v>113</v>
      </c>
    </row>
    <row r="138" spans="1:64" s="13" customFormat="1" ht="10.8" thickBot="1">
      <c r="B138" s="183"/>
      <c r="C138" s="184"/>
      <c r="D138" s="175" t="s">
        <v>123</v>
      </c>
      <c r="E138" s="185" t="s">
        <v>1</v>
      </c>
      <c r="F138" s="186">
        <v>150</v>
      </c>
      <c r="G138" s="184"/>
      <c r="H138" s="243">
        <v>150</v>
      </c>
      <c r="I138" s="184"/>
      <c r="J138" s="184"/>
      <c r="K138" s="184"/>
      <c r="L138" s="244"/>
      <c r="M138" s="188"/>
      <c r="N138" s="189"/>
      <c r="O138" s="189"/>
      <c r="P138" s="189"/>
      <c r="Q138" s="189"/>
      <c r="R138" s="189"/>
      <c r="S138" s="190"/>
      <c r="AS138" s="191" t="s">
        <v>123</v>
      </c>
      <c r="AT138" s="191" t="s">
        <v>75</v>
      </c>
      <c r="AU138" s="13" t="s">
        <v>75</v>
      </c>
      <c r="AV138" s="13" t="s">
        <v>25</v>
      </c>
      <c r="AW138" s="13" t="s">
        <v>73</v>
      </c>
      <c r="AX138" s="191" t="s">
        <v>113</v>
      </c>
    </row>
    <row r="139" spans="1:64" s="11" customFormat="1" ht="22.8" customHeight="1" thickBot="1">
      <c r="B139" s="147"/>
      <c r="C139" s="148"/>
      <c r="D139" s="149" t="s">
        <v>67</v>
      </c>
      <c r="E139" s="160" t="s">
        <v>135</v>
      </c>
      <c r="F139" s="300" t="s">
        <v>136</v>
      </c>
      <c r="G139" s="148"/>
      <c r="H139" s="279"/>
      <c r="I139" s="148"/>
      <c r="J139" s="161">
        <f>BJ139</f>
        <v>0</v>
      </c>
      <c r="K139" s="148"/>
      <c r="L139" s="265"/>
      <c r="M139" s="153"/>
      <c r="N139" s="154"/>
      <c r="O139" s="155">
        <f>SUM(O140:O153)</f>
        <v>425.6</v>
      </c>
      <c r="P139" s="154"/>
      <c r="Q139" s="155">
        <f>SUM(Q140:Q153)</f>
        <v>6.7500000000000004E-2</v>
      </c>
      <c r="R139" s="154"/>
      <c r="S139" s="156">
        <f>SUM(S140:S153)</f>
        <v>0</v>
      </c>
      <c r="AQ139" s="157" t="s">
        <v>73</v>
      </c>
      <c r="AS139" s="158" t="s">
        <v>67</v>
      </c>
      <c r="AT139" s="158" t="s">
        <v>73</v>
      </c>
      <c r="AX139" s="157" t="s">
        <v>113</v>
      </c>
      <c r="BJ139" s="159">
        <f>SUM(BJ140:BJ153)</f>
        <v>0</v>
      </c>
    </row>
    <row r="140" spans="1:64" s="1" customFormat="1" ht="33" customHeight="1">
      <c r="A140" s="223"/>
      <c r="B140" s="27"/>
      <c r="C140" s="162" t="s">
        <v>73</v>
      </c>
      <c r="D140" s="162" t="s">
        <v>117</v>
      </c>
      <c r="E140" s="163" t="s">
        <v>137</v>
      </c>
      <c r="F140" s="297" t="s">
        <v>138</v>
      </c>
      <c r="G140" s="165" t="s">
        <v>127</v>
      </c>
      <c r="H140" s="280">
        <v>150</v>
      </c>
      <c r="I140" s="307"/>
      <c r="J140" s="166">
        <f>ROUND(I140*H140,2)</f>
        <v>0</v>
      </c>
      <c r="K140" s="167"/>
      <c r="L140" s="260"/>
      <c r="M140" s="168" t="s">
        <v>1</v>
      </c>
      <c r="N140" s="169">
        <v>0.12</v>
      </c>
      <c r="O140" s="169">
        <f>N140*H140</f>
        <v>18</v>
      </c>
      <c r="P140" s="169">
        <v>0</v>
      </c>
      <c r="Q140" s="169">
        <f>P140*H140</f>
        <v>0</v>
      </c>
      <c r="R140" s="169">
        <v>0</v>
      </c>
      <c r="S140" s="170">
        <f>R140*H140</f>
        <v>0</v>
      </c>
      <c r="T140" s="223"/>
      <c r="U140" s="223"/>
      <c r="V140" s="223"/>
      <c r="W140" s="223"/>
      <c r="X140" s="223"/>
      <c r="Y140" s="223"/>
      <c r="Z140" s="223"/>
      <c r="AA140" s="223"/>
      <c r="AB140" s="223"/>
      <c r="AC140" s="223"/>
      <c r="AD140" s="223"/>
      <c r="AQ140" s="171" t="s">
        <v>121</v>
      </c>
      <c r="AS140" s="171" t="s">
        <v>117</v>
      </c>
      <c r="AT140" s="171" t="s">
        <v>75</v>
      </c>
      <c r="AX140" s="16" t="s">
        <v>113</v>
      </c>
      <c r="BD140" s="172" t="e">
        <f>IF(#REF!="základní",J140,0)</f>
        <v>#REF!</v>
      </c>
      <c r="BE140" s="172" t="e">
        <f>IF(#REF!="snížená",J140,0)</f>
        <v>#REF!</v>
      </c>
      <c r="BF140" s="172" t="e">
        <f>IF(#REF!="zákl. přenesená",J140,0)</f>
        <v>#REF!</v>
      </c>
      <c r="BG140" s="172" t="e">
        <f>IF(#REF!="sníž. přenesená",J140,0)</f>
        <v>#REF!</v>
      </c>
      <c r="BH140" s="172" t="e">
        <f>IF(#REF!="nulová",J140,0)</f>
        <v>#REF!</v>
      </c>
      <c r="BI140" s="16" t="s">
        <v>73</v>
      </c>
      <c r="BJ140" s="172">
        <f>ROUND(I140*H140,2)</f>
        <v>0</v>
      </c>
      <c r="BK140" s="16" t="s">
        <v>121</v>
      </c>
      <c r="BL140" s="171" t="s">
        <v>139</v>
      </c>
    </row>
    <row r="141" spans="1:64" s="13" customFormat="1">
      <c r="B141" s="183"/>
      <c r="C141" s="184"/>
      <c r="D141" s="175" t="s">
        <v>123</v>
      </c>
      <c r="E141" s="185" t="s">
        <v>1</v>
      </c>
      <c r="F141" s="186">
        <v>150</v>
      </c>
      <c r="G141" s="184"/>
      <c r="H141" s="243">
        <v>150</v>
      </c>
      <c r="I141" s="184"/>
      <c r="J141" s="184"/>
      <c r="K141" s="184"/>
      <c r="L141" s="244"/>
      <c r="M141" s="188"/>
      <c r="N141" s="189"/>
      <c r="O141" s="189"/>
      <c r="P141" s="189"/>
      <c r="Q141" s="189"/>
      <c r="R141" s="189"/>
      <c r="S141" s="190"/>
      <c r="AS141" s="191" t="s">
        <v>123</v>
      </c>
      <c r="AT141" s="191" t="s">
        <v>75</v>
      </c>
      <c r="AU141" s="13" t="s">
        <v>75</v>
      </c>
      <c r="AV141" s="13" t="s">
        <v>25</v>
      </c>
      <c r="AW141" s="13" t="s">
        <v>73</v>
      </c>
      <c r="AX141" s="191" t="s">
        <v>113</v>
      </c>
    </row>
    <row r="142" spans="1:64" s="1" customFormat="1" ht="33" customHeight="1">
      <c r="A142" s="223"/>
      <c r="B142" s="27"/>
      <c r="C142" s="162" t="s">
        <v>75</v>
      </c>
      <c r="D142" s="162" t="s">
        <v>117</v>
      </c>
      <c r="E142" s="163" t="s">
        <v>140</v>
      </c>
      <c r="F142" s="164" t="s">
        <v>141</v>
      </c>
      <c r="G142" s="165" t="s">
        <v>127</v>
      </c>
      <c r="H142" s="280">
        <v>150</v>
      </c>
      <c r="I142" s="307"/>
      <c r="J142" s="166">
        <f>ROUND(I142*H142,2)</f>
        <v>0</v>
      </c>
      <c r="K142" s="167"/>
      <c r="L142" s="260"/>
      <c r="M142" s="168" t="s">
        <v>1</v>
      </c>
      <c r="N142" s="169">
        <v>0</v>
      </c>
      <c r="O142" s="169">
        <f>N142*H142</f>
        <v>0</v>
      </c>
      <c r="P142" s="169">
        <v>0</v>
      </c>
      <c r="Q142" s="169">
        <f>P142*H142</f>
        <v>0</v>
      </c>
      <c r="R142" s="169">
        <v>0</v>
      </c>
      <c r="S142" s="170">
        <f>R142*H142</f>
        <v>0</v>
      </c>
      <c r="T142" s="223"/>
      <c r="U142" s="223"/>
      <c r="V142" s="223"/>
      <c r="W142" s="223"/>
      <c r="X142" s="223"/>
      <c r="Y142" s="223"/>
      <c r="Z142" s="223"/>
      <c r="AA142" s="223"/>
      <c r="AB142" s="223"/>
      <c r="AC142" s="223"/>
      <c r="AD142" s="223"/>
      <c r="AQ142" s="171" t="s">
        <v>121</v>
      </c>
      <c r="AS142" s="171" t="s">
        <v>117</v>
      </c>
      <c r="AT142" s="171" t="s">
        <v>75</v>
      </c>
      <c r="AX142" s="16" t="s">
        <v>113</v>
      </c>
      <c r="BD142" s="172" t="e">
        <f>IF(#REF!="základní",J142,0)</f>
        <v>#REF!</v>
      </c>
      <c r="BE142" s="172" t="e">
        <f>IF(#REF!="snížená",J142,0)</f>
        <v>#REF!</v>
      </c>
      <c r="BF142" s="172" t="e">
        <f>IF(#REF!="zákl. přenesená",J142,0)</f>
        <v>#REF!</v>
      </c>
      <c r="BG142" s="172" t="e">
        <f>IF(#REF!="sníž. přenesená",J142,0)</f>
        <v>#REF!</v>
      </c>
      <c r="BH142" s="172" t="e">
        <f>IF(#REF!="nulová",J142,0)</f>
        <v>#REF!</v>
      </c>
      <c r="BI142" s="16" t="s">
        <v>73</v>
      </c>
      <c r="BJ142" s="172">
        <f>ROUND(I142*H142,2)</f>
        <v>0</v>
      </c>
      <c r="BK142" s="16" t="s">
        <v>121</v>
      </c>
      <c r="BL142" s="171" t="s">
        <v>142</v>
      </c>
    </row>
    <row r="143" spans="1:64" s="13" customFormat="1">
      <c r="B143" s="183"/>
      <c r="C143" s="184"/>
      <c r="D143" s="175" t="s">
        <v>123</v>
      </c>
      <c r="E143" s="185" t="s">
        <v>1</v>
      </c>
      <c r="F143" s="186" t="s">
        <v>408</v>
      </c>
      <c r="G143" s="184"/>
      <c r="H143" s="243">
        <v>100</v>
      </c>
      <c r="I143" s="184"/>
      <c r="J143" s="184"/>
      <c r="K143" s="184"/>
      <c r="L143" s="244"/>
      <c r="M143" s="245"/>
      <c r="N143" s="246"/>
      <c r="O143" s="246"/>
      <c r="P143" s="246"/>
      <c r="Q143" s="246"/>
      <c r="R143" s="246"/>
      <c r="S143" s="247"/>
      <c r="T143" s="238"/>
      <c r="U143" s="238"/>
      <c r="AS143" s="191" t="s">
        <v>123</v>
      </c>
      <c r="AT143" s="191" t="s">
        <v>75</v>
      </c>
      <c r="AU143" s="13" t="s">
        <v>75</v>
      </c>
      <c r="AV143" s="13" t="s">
        <v>25</v>
      </c>
      <c r="AW143" s="13" t="s">
        <v>73</v>
      </c>
      <c r="AX143" s="191" t="s">
        <v>113</v>
      </c>
    </row>
    <row r="144" spans="1:64" s="1" customFormat="1" ht="44.25" customHeight="1">
      <c r="A144" s="223"/>
      <c r="B144" s="27"/>
      <c r="C144" s="162" t="s">
        <v>143</v>
      </c>
      <c r="D144" s="162" t="s">
        <v>117</v>
      </c>
      <c r="E144" s="163" t="s">
        <v>144</v>
      </c>
      <c r="F144" s="164" t="s">
        <v>145</v>
      </c>
      <c r="G144" s="165" t="s">
        <v>146</v>
      </c>
      <c r="H144" s="280">
        <v>1</v>
      </c>
      <c r="I144" s="307"/>
      <c r="J144" s="166">
        <f>ROUND(I144*H144,2)</f>
        <v>0</v>
      </c>
      <c r="K144" s="167"/>
      <c r="L144" s="260"/>
      <c r="M144" s="261" t="s">
        <v>1</v>
      </c>
      <c r="N144" s="262">
        <v>5</v>
      </c>
      <c r="O144" s="262">
        <f>N144*H144</f>
        <v>5</v>
      </c>
      <c r="P144" s="262">
        <v>0</v>
      </c>
      <c r="Q144" s="262">
        <f>P144*H144</f>
        <v>0</v>
      </c>
      <c r="R144" s="262">
        <v>0</v>
      </c>
      <c r="S144" s="263">
        <f>R144*H144</f>
        <v>0</v>
      </c>
      <c r="T144" s="264"/>
      <c r="U144" s="264"/>
      <c r="V144" s="223"/>
      <c r="W144" s="223"/>
      <c r="X144" s="223"/>
      <c r="Y144" s="223"/>
      <c r="Z144" s="223"/>
      <c r="AA144" s="223"/>
      <c r="AB144" s="223"/>
      <c r="AC144" s="223"/>
      <c r="AD144" s="223"/>
      <c r="AQ144" s="171" t="s">
        <v>121</v>
      </c>
      <c r="AS144" s="171" t="s">
        <v>117</v>
      </c>
      <c r="AT144" s="171" t="s">
        <v>75</v>
      </c>
      <c r="AX144" s="16" t="s">
        <v>113</v>
      </c>
      <c r="BD144" s="172" t="e">
        <f>IF(#REF!="základní",J144,0)</f>
        <v>#REF!</v>
      </c>
      <c r="BE144" s="172" t="e">
        <f>IF(#REF!="snížená",J144,0)</f>
        <v>#REF!</v>
      </c>
      <c r="BF144" s="172" t="e">
        <f>IF(#REF!="zákl. přenesená",J144,0)</f>
        <v>#REF!</v>
      </c>
      <c r="BG144" s="172" t="e">
        <f>IF(#REF!="sníž. přenesená",J144,0)</f>
        <v>#REF!</v>
      </c>
      <c r="BH144" s="172" t="e">
        <f>IF(#REF!="nulová",J144,0)</f>
        <v>#REF!</v>
      </c>
      <c r="BI144" s="16" t="s">
        <v>73</v>
      </c>
      <c r="BJ144" s="172">
        <f>ROUND(I144*H144,2)</f>
        <v>0</v>
      </c>
      <c r="BK144" s="16" t="s">
        <v>121</v>
      </c>
      <c r="BL144" s="171" t="s">
        <v>147</v>
      </c>
    </row>
    <row r="145" spans="1:64" s="1" customFormat="1" ht="33" customHeight="1">
      <c r="A145" s="223"/>
      <c r="B145" s="27"/>
      <c r="C145" s="162" t="s">
        <v>148</v>
      </c>
      <c r="D145" s="162" t="s">
        <v>117</v>
      </c>
      <c r="E145" s="163" t="s">
        <v>149</v>
      </c>
      <c r="F145" s="164" t="s">
        <v>150</v>
      </c>
      <c r="G145" s="165" t="s">
        <v>127</v>
      </c>
      <c r="H145" s="280">
        <v>150</v>
      </c>
      <c r="I145" s="307"/>
      <c r="J145" s="166">
        <f>ROUND(I145*H145,2)</f>
        <v>0</v>
      </c>
      <c r="K145" s="167"/>
      <c r="L145" s="260"/>
      <c r="M145" s="261" t="s">
        <v>1</v>
      </c>
      <c r="N145" s="262">
        <v>8.2000000000000003E-2</v>
      </c>
      <c r="O145" s="262">
        <f>N145*H145</f>
        <v>12.3</v>
      </c>
      <c r="P145" s="262">
        <v>0</v>
      </c>
      <c r="Q145" s="262">
        <f>P145*H145</f>
        <v>0</v>
      </c>
      <c r="R145" s="262">
        <v>0</v>
      </c>
      <c r="S145" s="263">
        <f>R145*H145</f>
        <v>0</v>
      </c>
      <c r="T145" s="264"/>
      <c r="U145" s="264"/>
      <c r="V145" s="223"/>
      <c r="W145" s="223"/>
      <c r="X145" s="223"/>
      <c r="Y145" s="223"/>
      <c r="Z145" s="223"/>
      <c r="AA145" s="223"/>
      <c r="AB145" s="223"/>
      <c r="AC145" s="223"/>
      <c r="AD145" s="223"/>
      <c r="AQ145" s="171" t="s">
        <v>121</v>
      </c>
      <c r="AS145" s="171" t="s">
        <v>117</v>
      </c>
      <c r="AT145" s="171" t="s">
        <v>75</v>
      </c>
      <c r="AX145" s="16" t="s">
        <v>113</v>
      </c>
      <c r="BD145" s="172" t="e">
        <f>IF(#REF!="základní",J145,0)</f>
        <v>#REF!</v>
      </c>
      <c r="BE145" s="172" t="e">
        <f>IF(#REF!="snížená",J145,0)</f>
        <v>#REF!</v>
      </c>
      <c r="BF145" s="172" t="e">
        <f>IF(#REF!="zákl. přenesená",J145,0)</f>
        <v>#REF!</v>
      </c>
      <c r="BG145" s="172" t="e">
        <f>IF(#REF!="sníž. přenesená",J145,0)</f>
        <v>#REF!</v>
      </c>
      <c r="BH145" s="172" t="e">
        <f>IF(#REF!="nulová",J145,0)</f>
        <v>#REF!</v>
      </c>
      <c r="BI145" s="16" t="s">
        <v>73</v>
      </c>
      <c r="BJ145" s="172">
        <f>ROUND(I145*H145,2)</f>
        <v>0</v>
      </c>
      <c r="BK145" s="16" t="s">
        <v>121</v>
      </c>
      <c r="BL145" s="171" t="s">
        <v>151</v>
      </c>
    </row>
    <row r="146" spans="1:64" s="1" customFormat="1" ht="33" customHeight="1">
      <c r="A146" s="223"/>
      <c r="B146" s="27"/>
      <c r="C146" s="162" t="s">
        <v>121</v>
      </c>
      <c r="D146" s="162" t="s">
        <v>117</v>
      </c>
      <c r="E146" s="163" t="s">
        <v>152</v>
      </c>
      <c r="F146" s="164" t="s">
        <v>153</v>
      </c>
      <c r="G146" s="165" t="s">
        <v>127</v>
      </c>
      <c r="H146" s="280">
        <v>150</v>
      </c>
      <c r="I146" s="307"/>
      <c r="J146" s="166">
        <f>ROUND(I146*H146,2)</f>
        <v>0</v>
      </c>
      <c r="K146" s="167"/>
      <c r="L146" s="260"/>
      <c r="M146" s="261" t="s">
        <v>1</v>
      </c>
      <c r="N146" s="262">
        <v>0.105</v>
      </c>
      <c r="O146" s="262">
        <f>N146*H146</f>
        <v>15.75</v>
      </c>
      <c r="P146" s="262">
        <v>1.2999999999999999E-4</v>
      </c>
      <c r="Q146" s="262">
        <f>P146*H146</f>
        <v>1.95E-2</v>
      </c>
      <c r="R146" s="262">
        <v>0</v>
      </c>
      <c r="S146" s="263">
        <f>R146*H146</f>
        <v>0</v>
      </c>
      <c r="T146" s="264"/>
      <c r="U146" s="264"/>
      <c r="V146" s="223"/>
      <c r="W146" s="223"/>
      <c r="X146" s="223"/>
      <c r="Y146" s="223"/>
      <c r="Z146" s="223"/>
      <c r="AA146" s="223"/>
      <c r="AB146" s="223"/>
      <c r="AC146" s="223"/>
      <c r="AD146" s="223"/>
      <c r="AQ146" s="171" t="s">
        <v>121</v>
      </c>
      <c r="AS146" s="171" t="s">
        <v>117</v>
      </c>
      <c r="AT146" s="171" t="s">
        <v>75</v>
      </c>
      <c r="AX146" s="16" t="s">
        <v>113</v>
      </c>
      <c r="BD146" s="172" t="e">
        <f>IF(#REF!="základní",J146,0)</f>
        <v>#REF!</v>
      </c>
      <c r="BE146" s="172" t="e">
        <f>IF(#REF!="snížená",J146,0)</f>
        <v>#REF!</v>
      </c>
      <c r="BF146" s="172" t="e">
        <f>IF(#REF!="zákl. přenesená",J146,0)</f>
        <v>#REF!</v>
      </c>
      <c r="BG146" s="172" t="e">
        <f>IF(#REF!="sníž. přenesená",J146,0)</f>
        <v>#REF!</v>
      </c>
      <c r="BH146" s="172" t="e">
        <f>IF(#REF!="nulová",J146,0)</f>
        <v>#REF!</v>
      </c>
      <c r="BI146" s="16" t="s">
        <v>73</v>
      </c>
      <c r="BJ146" s="172">
        <f>ROUND(I146*H146,2)</f>
        <v>0</v>
      </c>
      <c r="BK146" s="16" t="s">
        <v>121</v>
      </c>
      <c r="BL146" s="171" t="s">
        <v>154</v>
      </c>
    </row>
    <row r="147" spans="1:64" s="13" customFormat="1">
      <c r="B147" s="183"/>
      <c r="C147" s="184"/>
      <c r="D147" s="175" t="s">
        <v>123</v>
      </c>
      <c r="E147" s="185" t="s">
        <v>1</v>
      </c>
      <c r="F147" s="186"/>
      <c r="G147" s="184"/>
      <c r="H147" s="243"/>
      <c r="I147" s="184"/>
      <c r="J147" s="184"/>
      <c r="K147" s="184"/>
      <c r="L147" s="244"/>
      <c r="M147" s="245"/>
      <c r="N147" s="246"/>
      <c r="O147" s="246"/>
      <c r="P147" s="246"/>
      <c r="Q147" s="246"/>
      <c r="R147" s="246"/>
      <c r="S147" s="247"/>
      <c r="T147" s="238"/>
      <c r="U147" s="238"/>
      <c r="AS147" s="191" t="s">
        <v>123</v>
      </c>
      <c r="AT147" s="191" t="s">
        <v>75</v>
      </c>
      <c r="AU147" s="13" t="s">
        <v>75</v>
      </c>
      <c r="AV147" s="13" t="s">
        <v>25</v>
      </c>
      <c r="AW147" s="13" t="s">
        <v>73</v>
      </c>
      <c r="AX147" s="191" t="s">
        <v>113</v>
      </c>
    </row>
    <row r="148" spans="1:64" s="1" customFormat="1" ht="24.15" customHeight="1">
      <c r="A148" s="223"/>
      <c r="B148" s="27"/>
      <c r="C148" s="162" t="s">
        <v>155</v>
      </c>
      <c r="D148" s="162" t="s">
        <v>117</v>
      </c>
      <c r="E148" s="163" t="s">
        <v>156</v>
      </c>
      <c r="F148" s="164" t="s">
        <v>157</v>
      </c>
      <c r="G148" s="165" t="s">
        <v>127</v>
      </c>
      <c r="H148" s="280">
        <v>1200</v>
      </c>
      <c r="I148" s="307"/>
      <c r="J148" s="166">
        <f>ROUND(I148*H148,2)</f>
        <v>0</v>
      </c>
      <c r="K148" s="167"/>
      <c r="L148" s="260"/>
      <c r="M148" s="261" t="s">
        <v>1</v>
      </c>
      <c r="N148" s="262">
        <v>0.308</v>
      </c>
      <c r="O148" s="262">
        <f>N148*H148</f>
        <v>369.6</v>
      </c>
      <c r="P148" s="262">
        <v>4.0000000000000003E-5</v>
      </c>
      <c r="Q148" s="262">
        <f>P148*H148</f>
        <v>4.8000000000000001E-2</v>
      </c>
      <c r="R148" s="262">
        <v>0</v>
      </c>
      <c r="S148" s="263">
        <f>R148*H148</f>
        <v>0</v>
      </c>
      <c r="T148" s="264"/>
      <c r="U148" s="264"/>
      <c r="V148" s="223"/>
      <c r="W148" s="223"/>
      <c r="X148" s="223"/>
      <c r="Y148" s="223"/>
      <c r="Z148" s="223"/>
      <c r="AA148" s="223"/>
      <c r="AB148" s="223"/>
      <c r="AC148" s="223"/>
      <c r="AD148" s="223"/>
      <c r="AQ148" s="171" t="s">
        <v>121</v>
      </c>
      <c r="AS148" s="171" t="s">
        <v>117</v>
      </c>
      <c r="AT148" s="171" t="s">
        <v>75</v>
      </c>
      <c r="AX148" s="16" t="s">
        <v>113</v>
      </c>
      <c r="BD148" s="172" t="e">
        <f>IF(#REF!="základní",J148,0)</f>
        <v>#REF!</v>
      </c>
      <c r="BE148" s="172" t="e">
        <f>IF(#REF!="snížená",J148,0)</f>
        <v>#REF!</v>
      </c>
      <c r="BF148" s="172" t="e">
        <f>IF(#REF!="zákl. přenesená",J148,0)</f>
        <v>#REF!</v>
      </c>
      <c r="BG148" s="172" t="e">
        <f>IF(#REF!="sníž. přenesená",J148,0)</f>
        <v>#REF!</v>
      </c>
      <c r="BH148" s="172" t="e">
        <f>IF(#REF!="nulová",J148,0)</f>
        <v>#REF!</v>
      </c>
      <c r="BI148" s="16" t="s">
        <v>73</v>
      </c>
      <c r="BJ148" s="172">
        <f>ROUND(I148*H148,2)</f>
        <v>0</v>
      </c>
      <c r="BK148" s="16" t="s">
        <v>121</v>
      </c>
      <c r="BL148" s="171" t="s">
        <v>158</v>
      </c>
    </row>
    <row r="149" spans="1:64" s="1" customFormat="1" ht="16.5" customHeight="1">
      <c r="A149" s="223"/>
      <c r="B149" s="27"/>
      <c r="C149" s="162" t="s">
        <v>159</v>
      </c>
      <c r="D149" s="162" t="s">
        <v>117</v>
      </c>
      <c r="E149" s="163" t="s">
        <v>160</v>
      </c>
      <c r="F149" s="164" t="s">
        <v>161</v>
      </c>
      <c r="G149" s="165" t="s">
        <v>127</v>
      </c>
      <c r="H149" s="280">
        <v>300</v>
      </c>
      <c r="I149" s="307"/>
      <c r="J149" s="166">
        <f>ROUND(I149*H149,2)</f>
        <v>0</v>
      </c>
      <c r="K149" s="167"/>
      <c r="L149" s="260"/>
      <c r="M149" s="261" t="s">
        <v>1</v>
      </c>
      <c r="N149" s="262">
        <v>8.9999999999999993E-3</v>
      </c>
      <c r="O149" s="262">
        <f>N149*H149</f>
        <v>2.6999999999999997</v>
      </c>
      <c r="P149" s="262">
        <v>0</v>
      </c>
      <c r="Q149" s="262">
        <f>P149*H149</f>
        <v>0</v>
      </c>
      <c r="R149" s="262">
        <v>0</v>
      </c>
      <c r="S149" s="263">
        <f>R149*H149</f>
        <v>0</v>
      </c>
      <c r="T149" s="264"/>
      <c r="U149" s="264"/>
      <c r="V149" s="223"/>
      <c r="W149" s="223"/>
      <c r="X149" s="223"/>
      <c r="Y149" s="223"/>
      <c r="Z149" s="223"/>
      <c r="AA149" s="223"/>
      <c r="AB149" s="223"/>
      <c r="AC149" s="223"/>
      <c r="AD149" s="223"/>
      <c r="AQ149" s="171" t="s">
        <v>121</v>
      </c>
      <c r="AS149" s="171" t="s">
        <v>117</v>
      </c>
      <c r="AT149" s="171" t="s">
        <v>75</v>
      </c>
      <c r="AX149" s="16" t="s">
        <v>113</v>
      </c>
      <c r="BD149" s="172" t="e">
        <f>IF(#REF!="základní",J149,0)</f>
        <v>#REF!</v>
      </c>
      <c r="BE149" s="172" t="e">
        <f>IF(#REF!="snížená",J149,0)</f>
        <v>#REF!</v>
      </c>
      <c r="BF149" s="172" t="e">
        <f>IF(#REF!="zákl. přenesená",J149,0)</f>
        <v>#REF!</v>
      </c>
      <c r="BG149" s="172" t="e">
        <f>IF(#REF!="sníž. přenesená",J149,0)</f>
        <v>#REF!</v>
      </c>
      <c r="BH149" s="172" t="e">
        <f>IF(#REF!="nulová",J149,0)</f>
        <v>#REF!</v>
      </c>
      <c r="BI149" s="16" t="s">
        <v>73</v>
      </c>
      <c r="BJ149" s="172">
        <f>ROUND(I149*H149,2)</f>
        <v>0</v>
      </c>
      <c r="BK149" s="16" t="s">
        <v>121</v>
      </c>
      <c r="BL149" s="171" t="s">
        <v>162</v>
      </c>
    </row>
    <row r="150" spans="1:64" s="12" customFormat="1" ht="20.399999999999999">
      <c r="B150" s="173"/>
      <c r="C150" s="174"/>
      <c r="D150" s="175" t="s">
        <v>123</v>
      </c>
      <c r="E150" s="176" t="s">
        <v>1</v>
      </c>
      <c r="F150" s="232" t="s">
        <v>163</v>
      </c>
      <c r="G150" s="174"/>
      <c r="H150" s="231" t="s">
        <v>1</v>
      </c>
      <c r="I150" s="174"/>
      <c r="J150" s="174"/>
      <c r="K150" s="174"/>
      <c r="L150" s="233"/>
      <c r="M150" s="234"/>
      <c r="N150" s="235"/>
      <c r="O150" s="235"/>
      <c r="P150" s="235"/>
      <c r="Q150" s="235"/>
      <c r="R150" s="235"/>
      <c r="S150" s="236"/>
      <c r="T150" s="227"/>
      <c r="U150" s="227"/>
      <c r="AS150" s="182" t="s">
        <v>123</v>
      </c>
      <c r="AT150" s="182" t="s">
        <v>75</v>
      </c>
      <c r="AU150" s="12" t="s">
        <v>73</v>
      </c>
      <c r="AV150" s="12" t="s">
        <v>25</v>
      </c>
      <c r="AW150" s="12" t="s">
        <v>68</v>
      </c>
      <c r="AX150" s="182" t="s">
        <v>113</v>
      </c>
    </row>
    <row r="151" spans="1:64" s="1" customFormat="1" ht="24.15" customHeight="1">
      <c r="A151" s="223"/>
      <c r="B151" s="27"/>
      <c r="C151" s="162" t="s">
        <v>164</v>
      </c>
      <c r="D151" s="162" t="s">
        <v>117</v>
      </c>
      <c r="E151" s="163" t="s">
        <v>165</v>
      </c>
      <c r="F151" s="164" t="s">
        <v>166</v>
      </c>
      <c r="G151" s="165" t="s">
        <v>127</v>
      </c>
      <c r="H151" s="280">
        <v>150</v>
      </c>
      <c r="I151" s="307"/>
      <c r="J151" s="166">
        <f>ROUND(I151*H151,2)</f>
        <v>0</v>
      </c>
      <c r="K151" s="167"/>
      <c r="L151" s="260"/>
      <c r="M151" s="261" t="s">
        <v>1</v>
      </c>
      <c r="N151" s="262">
        <v>1.2999999999999999E-2</v>
      </c>
      <c r="O151" s="262">
        <f>N151*H151</f>
        <v>1.95</v>
      </c>
      <c r="P151" s="262">
        <v>0</v>
      </c>
      <c r="Q151" s="262">
        <f>P151*H151</f>
        <v>0</v>
      </c>
      <c r="R151" s="262">
        <v>0</v>
      </c>
      <c r="S151" s="263">
        <f>R151*H151</f>
        <v>0</v>
      </c>
      <c r="T151" s="264"/>
      <c r="U151" s="264"/>
      <c r="V151" s="223"/>
      <c r="W151" s="223"/>
      <c r="X151" s="223"/>
      <c r="Y151" s="223"/>
      <c r="Z151" s="223"/>
      <c r="AA151" s="223"/>
      <c r="AB151" s="223"/>
      <c r="AC151" s="223"/>
      <c r="AD151" s="223"/>
      <c r="AQ151" s="171" t="s">
        <v>121</v>
      </c>
      <c r="AS151" s="171" t="s">
        <v>117</v>
      </c>
      <c r="AT151" s="171" t="s">
        <v>75</v>
      </c>
      <c r="AX151" s="16" t="s">
        <v>113</v>
      </c>
      <c r="BD151" s="172" t="e">
        <f>IF(#REF!="základní",J151,0)</f>
        <v>#REF!</v>
      </c>
      <c r="BE151" s="172" t="e">
        <f>IF(#REF!="snížená",J151,0)</f>
        <v>#REF!</v>
      </c>
      <c r="BF151" s="172" t="e">
        <f>IF(#REF!="zákl. přenesená",J151,0)</f>
        <v>#REF!</v>
      </c>
      <c r="BG151" s="172" t="e">
        <f>IF(#REF!="sníž. přenesená",J151,0)</f>
        <v>#REF!</v>
      </c>
      <c r="BH151" s="172" t="e">
        <f>IF(#REF!="nulová",J151,0)</f>
        <v>#REF!</v>
      </c>
      <c r="BI151" s="16" t="s">
        <v>73</v>
      </c>
      <c r="BJ151" s="172">
        <f>ROUND(I151*H151,2)</f>
        <v>0</v>
      </c>
      <c r="BK151" s="16" t="s">
        <v>121</v>
      </c>
      <c r="BL151" s="171" t="s">
        <v>167</v>
      </c>
    </row>
    <row r="152" spans="1:64" s="1" customFormat="1" ht="24.15" customHeight="1">
      <c r="A152" s="223"/>
      <c r="B152" s="27"/>
      <c r="C152" s="162" t="s">
        <v>168</v>
      </c>
      <c r="D152" s="162" t="s">
        <v>117</v>
      </c>
      <c r="E152" s="163" t="s">
        <v>169</v>
      </c>
      <c r="F152" s="164" t="s">
        <v>170</v>
      </c>
      <c r="G152" s="165" t="s">
        <v>127</v>
      </c>
      <c r="H152" s="280">
        <v>150</v>
      </c>
      <c r="I152" s="307"/>
      <c r="J152" s="166">
        <f>ROUND(I152*H152,2)</f>
        <v>0</v>
      </c>
      <c r="K152" s="167"/>
      <c r="L152" s="260"/>
      <c r="M152" s="261" t="s">
        <v>1</v>
      </c>
      <c r="N152" s="262">
        <v>2E-3</v>
      </c>
      <c r="O152" s="262">
        <f>N152*H152</f>
        <v>0.3</v>
      </c>
      <c r="P152" s="262">
        <v>0</v>
      </c>
      <c r="Q152" s="262">
        <f>P152*H152</f>
        <v>0</v>
      </c>
      <c r="R152" s="262">
        <v>0</v>
      </c>
      <c r="S152" s="263">
        <f>R152*H152</f>
        <v>0</v>
      </c>
      <c r="T152" s="264"/>
      <c r="U152" s="264"/>
      <c r="V152" s="223"/>
      <c r="W152" s="223"/>
      <c r="X152" s="223"/>
      <c r="Y152" s="223"/>
      <c r="Z152" s="223"/>
      <c r="AA152" s="223"/>
      <c r="AB152" s="223"/>
      <c r="AC152" s="223"/>
      <c r="AD152" s="223"/>
      <c r="AQ152" s="171" t="s">
        <v>121</v>
      </c>
      <c r="AS152" s="171" t="s">
        <v>117</v>
      </c>
      <c r="AT152" s="171" t="s">
        <v>75</v>
      </c>
      <c r="AX152" s="16" t="s">
        <v>113</v>
      </c>
      <c r="BD152" s="172" t="e">
        <f>IF(#REF!="základní",J152,0)</f>
        <v>#REF!</v>
      </c>
      <c r="BE152" s="172" t="e">
        <f>IF(#REF!="snížená",J152,0)</f>
        <v>#REF!</v>
      </c>
      <c r="BF152" s="172" t="e">
        <f>IF(#REF!="zákl. přenesená",J152,0)</f>
        <v>#REF!</v>
      </c>
      <c r="BG152" s="172" t="e">
        <f>IF(#REF!="sníž. přenesená",J152,0)</f>
        <v>#REF!</v>
      </c>
      <c r="BH152" s="172" t="e">
        <f>IF(#REF!="nulová",J152,0)</f>
        <v>#REF!</v>
      </c>
      <c r="BI152" s="16" t="s">
        <v>73</v>
      </c>
      <c r="BJ152" s="172">
        <f>ROUND(I152*H152,2)</f>
        <v>0</v>
      </c>
      <c r="BK152" s="16" t="s">
        <v>121</v>
      </c>
      <c r="BL152" s="171" t="s">
        <v>171</v>
      </c>
    </row>
    <row r="153" spans="1:64" s="13" customFormat="1" ht="10.8" thickBot="1">
      <c r="B153" s="183"/>
      <c r="C153" s="184"/>
      <c r="D153" s="175" t="s">
        <v>123</v>
      </c>
      <c r="E153" s="185" t="s">
        <v>1</v>
      </c>
      <c r="F153" s="186" t="s">
        <v>409</v>
      </c>
      <c r="G153" s="184"/>
      <c r="H153" s="243">
        <v>150</v>
      </c>
      <c r="I153" s="184"/>
      <c r="J153" s="184"/>
      <c r="K153" s="184"/>
      <c r="L153" s="244"/>
      <c r="M153" s="245"/>
      <c r="N153" s="246"/>
      <c r="O153" s="246"/>
      <c r="P153" s="246"/>
      <c r="Q153" s="246"/>
      <c r="R153" s="246"/>
      <c r="S153" s="247"/>
      <c r="T153" s="238"/>
      <c r="U153" s="238"/>
      <c r="AS153" s="191" t="s">
        <v>123</v>
      </c>
      <c r="AT153" s="191" t="s">
        <v>75</v>
      </c>
      <c r="AU153" s="13" t="s">
        <v>75</v>
      </c>
      <c r="AV153" s="13" t="s">
        <v>25</v>
      </c>
      <c r="AW153" s="13" t="s">
        <v>73</v>
      </c>
      <c r="AX153" s="191" t="s">
        <v>113</v>
      </c>
    </row>
    <row r="154" spans="1:64" s="11" customFormat="1" ht="22.8" customHeight="1" thickBot="1">
      <c r="B154" s="147"/>
      <c r="C154" s="148"/>
      <c r="D154" s="149" t="s">
        <v>67</v>
      </c>
      <c r="E154" s="160" t="s">
        <v>172</v>
      </c>
      <c r="F154" s="300" t="s">
        <v>173</v>
      </c>
      <c r="G154" s="148"/>
      <c r="H154" s="279"/>
      <c r="I154" s="148"/>
      <c r="J154" s="161">
        <f>BJ154</f>
        <v>0</v>
      </c>
      <c r="K154" s="148"/>
      <c r="L154" s="265"/>
      <c r="M154" s="266"/>
      <c r="N154" s="267"/>
      <c r="O154" s="268">
        <f>SUM(O155:O159)</f>
        <v>6.4360999999999997</v>
      </c>
      <c r="P154" s="267"/>
      <c r="Q154" s="268">
        <f>SUM(Q155:Q159)</f>
        <v>0</v>
      </c>
      <c r="R154" s="267"/>
      <c r="S154" s="269">
        <f>SUM(S155:S159)</f>
        <v>0</v>
      </c>
      <c r="T154" s="270"/>
      <c r="U154" s="270"/>
      <c r="AQ154" s="157" t="s">
        <v>73</v>
      </c>
      <c r="AS154" s="158" t="s">
        <v>67</v>
      </c>
      <c r="AT154" s="158" t="s">
        <v>73</v>
      </c>
      <c r="AX154" s="157" t="s">
        <v>113</v>
      </c>
      <c r="BJ154" s="159">
        <f>SUM(BJ155:BJ159)</f>
        <v>0</v>
      </c>
    </row>
    <row r="155" spans="1:64" s="1" customFormat="1" ht="24.15" customHeight="1">
      <c r="A155" s="223"/>
      <c r="B155" s="27"/>
      <c r="C155" s="162" t="s">
        <v>114</v>
      </c>
      <c r="D155" s="162" t="s">
        <v>117</v>
      </c>
      <c r="E155" s="163" t="s">
        <v>174</v>
      </c>
      <c r="F155" s="297" t="s">
        <v>175</v>
      </c>
      <c r="G155" s="165" t="s">
        <v>176</v>
      </c>
      <c r="H155" s="280">
        <v>1.1000000000000001</v>
      </c>
      <c r="I155" s="307"/>
      <c r="J155" s="166">
        <f>ROUND(I155*H155,2)</f>
        <v>0</v>
      </c>
      <c r="K155" s="167"/>
      <c r="L155" s="260"/>
      <c r="M155" s="261" t="s">
        <v>1</v>
      </c>
      <c r="N155" s="262">
        <v>5.46</v>
      </c>
      <c r="O155" s="262">
        <f>N155*H155</f>
        <v>6.0060000000000002</v>
      </c>
      <c r="P155" s="262">
        <v>0</v>
      </c>
      <c r="Q155" s="262">
        <f>P155*H155</f>
        <v>0</v>
      </c>
      <c r="R155" s="262">
        <v>0</v>
      </c>
      <c r="S155" s="263">
        <f>R155*H155</f>
        <v>0</v>
      </c>
      <c r="T155" s="264"/>
      <c r="U155" s="264"/>
      <c r="V155" s="223"/>
      <c r="W155" s="223"/>
      <c r="X155" s="223"/>
      <c r="Y155" s="223"/>
      <c r="Z155" s="223"/>
      <c r="AA155" s="223"/>
      <c r="AB155" s="223"/>
      <c r="AC155" s="223"/>
      <c r="AD155" s="223"/>
      <c r="AQ155" s="171" t="s">
        <v>121</v>
      </c>
      <c r="AS155" s="171" t="s">
        <v>117</v>
      </c>
      <c r="AT155" s="171" t="s">
        <v>75</v>
      </c>
      <c r="AX155" s="16" t="s">
        <v>113</v>
      </c>
      <c r="BD155" s="172" t="e">
        <f>IF(#REF!="základní",J155,0)</f>
        <v>#REF!</v>
      </c>
      <c r="BE155" s="172" t="e">
        <f>IF(#REF!="snížená",J155,0)</f>
        <v>#REF!</v>
      </c>
      <c r="BF155" s="172" t="e">
        <f>IF(#REF!="zákl. přenesená",J155,0)</f>
        <v>#REF!</v>
      </c>
      <c r="BG155" s="172" t="e">
        <f>IF(#REF!="sníž. přenesená",J155,0)</f>
        <v>#REF!</v>
      </c>
      <c r="BH155" s="172" t="e">
        <f>IF(#REF!="nulová",J155,0)</f>
        <v>#REF!</v>
      </c>
      <c r="BI155" s="16" t="s">
        <v>73</v>
      </c>
      <c r="BJ155" s="172">
        <f>ROUND(I155*H155,2)</f>
        <v>0</v>
      </c>
      <c r="BK155" s="16" t="s">
        <v>121</v>
      </c>
      <c r="BL155" s="171" t="s">
        <v>177</v>
      </c>
    </row>
    <row r="156" spans="1:64" s="1" customFormat="1" ht="33" customHeight="1">
      <c r="A156" s="223"/>
      <c r="B156" s="27"/>
      <c r="C156" s="162" t="s">
        <v>178</v>
      </c>
      <c r="D156" s="162" t="s">
        <v>117</v>
      </c>
      <c r="E156" s="163" t="s">
        <v>179</v>
      </c>
      <c r="F156" s="164" t="s">
        <v>180</v>
      </c>
      <c r="G156" s="165" t="s">
        <v>176</v>
      </c>
      <c r="H156" s="280">
        <v>1.1000000000000001</v>
      </c>
      <c r="I156" s="307"/>
      <c r="J156" s="166">
        <f>ROUND(I156*H156,2)</f>
        <v>0</v>
      </c>
      <c r="K156" s="167"/>
      <c r="L156" s="260"/>
      <c r="M156" s="261" t="s">
        <v>1</v>
      </c>
      <c r="N156" s="262">
        <v>0.26</v>
      </c>
      <c r="O156" s="262">
        <f>N156*H156</f>
        <v>0.28600000000000003</v>
      </c>
      <c r="P156" s="262">
        <v>0</v>
      </c>
      <c r="Q156" s="262">
        <f>P156*H156</f>
        <v>0</v>
      </c>
      <c r="R156" s="262">
        <v>0</v>
      </c>
      <c r="S156" s="263">
        <f>R156*H156</f>
        <v>0</v>
      </c>
      <c r="T156" s="264"/>
      <c r="U156" s="264"/>
      <c r="V156" s="223"/>
      <c r="W156" s="223"/>
      <c r="X156" s="223"/>
      <c r="Y156" s="223"/>
      <c r="Z156" s="223"/>
      <c r="AA156" s="223"/>
      <c r="AB156" s="223"/>
      <c r="AC156" s="223"/>
      <c r="AD156" s="223"/>
      <c r="AQ156" s="171" t="s">
        <v>121</v>
      </c>
      <c r="AS156" s="171" t="s">
        <v>117</v>
      </c>
      <c r="AT156" s="171" t="s">
        <v>75</v>
      </c>
      <c r="AX156" s="16" t="s">
        <v>113</v>
      </c>
      <c r="BD156" s="172" t="e">
        <f>IF(#REF!="základní",J156,0)</f>
        <v>#REF!</v>
      </c>
      <c r="BE156" s="172" t="e">
        <f>IF(#REF!="snížená",J156,0)</f>
        <v>#REF!</v>
      </c>
      <c r="BF156" s="172" t="e">
        <f>IF(#REF!="zákl. přenesená",J156,0)</f>
        <v>#REF!</v>
      </c>
      <c r="BG156" s="172" t="e">
        <f>IF(#REF!="sníž. přenesená",J156,0)</f>
        <v>#REF!</v>
      </c>
      <c r="BH156" s="172" t="e">
        <f>IF(#REF!="nulová",J156,0)</f>
        <v>#REF!</v>
      </c>
      <c r="BI156" s="16" t="s">
        <v>73</v>
      </c>
      <c r="BJ156" s="172">
        <f>ROUND(I156*H156,2)</f>
        <v>0</v>
      </c>
      <c r="BK156" s="16" t="s">
        <v>121</v>
      </c>
      <c r="BL156" s="171" t="s">
        <v>181</v>
      </c>
    </row>
    <row r="157" spans="1:64" s="1" customFormat="1" ht="24.15" customHeight="1">
      <c r="A157" s="223"/>
      <c r="B157" s="27"/>
      <c r="C157" s="162" t="s">
        <v>182</v>
      </c>
      <c r="D157" s="162" t="s">
        <v>117</v>
      </c>
      <c r="E157" s="163" t="s">
        <v>183</v>
      </c>
      <c r="F157" s="164" t="s">
        <v>184</v>
      </c>
      <c r="G157" s="165" t="s">
        <v>176</v>
      </c>
      <c r="H157" s="280">
        <v>1.1000000000000001</v>
      </c>
      <c r="I157" s="307"/>
      <c r="J157" s="166">
        <f>ROUND(I157*H157,2)</f>
        <v>0</v>
      </c>
      <c r="K157" s="167"/>
      <c r="L157" s="260"/>
      <c r="M157" s="261" t="s">
        <v>1</v>
      </c>
      <c r="N157" s="262">
        <v>0.125</v>
      </c>
      <c r="O157" s="262">
        <f>N157*H157</f>
        <v>0.13750000000000001</v>
      </c>
      <c r="P157" s="262">
        <v>0</v>
      </c>
      <c r="Q157" s="262">
        <f>P157*H157</f>
        <v>0</v>
      </c>
      <c r="R157" s="262">
        <v>0</v>
      </c>
      <c r="S157" s="263">
        <f>R157*H157</f>
        <v>0</v>
      </c>
      <c r="T157" s="264"/>
      <c r="U157" s="264"/>
      <c r="V157" s="223"/>
      <c r="W157" s="223"/>
      <c r="X157" s="223"/>
      <c r="Y157" s="223"/>
      <c r="Z157" s="223"/>
      <c r="AA157" s="223"/>
      <c r="AB157" s="223"/>
      <c r="AC157" s="223"/>
      <c r="AD157" s="223"/>
      <c r="AQ157" s="171" t="s">
        <v>121</v>
      </c>
      <c r="AS157" s="171" t="s">
        <v>117</v>
      </c>
      <c r="AT157" s="171" t="s">
        <v>75</v>
      </c>
      <c r="AX157" s="16" t="s">
        <v>113</v>
      </c>
      <c r="BD157" s="172" t="e">
        <f>IF(#REF!="základní",J157,0)</f>
        <v>#REF!</v>
      </c>
      <c r="BE157" s="172" t="e">
        <f>IF(#REF!="snížená",J157,0)</f>
        <v>#REF!</v>
      </c>
      <c r="BF157" s="172" t="e">
        <f>IF(#REF!="zákl. přenesená",J157,0)</f>
        <v>#REF!</v>
      </c>
      <c r="BG157" s="172" t="e">
        <f>IF(#REF!="sníž. přenesená",J157,0)</f>
        <v>#REF!</v>
      </c>
      <c r="BH157" s="172" t="e">
        <f>IF(#REF!="nulová",J157,0)</f>
        <v>#REF!</v>
      </c>
      <c r="BI157" s="16" t="s">
        <v>73</v>
      </c>
      <c r="BJ157" s="172">
        <f>ROUND(I157*H157,2)</f>
        <v>0</v>
      </c>
      <c r="BK157" s="16" t="s">
        <v>121</v>
      </c>
      <c r="BL157" s="171" t="s">
        <v>185</v>
      </c>
    </row>
    <row r="158" spans="1:64" s="1" customFormat="1" ht="24.15" customHeight="1">
      <c r="A158" s="223"/>
      <c r="B158" s="27"/>
      <c r="C158" s="162" t="s">
        <v>135</v>
      </c>
      <c r="D158" s="162" t="s">
        <v>117</v>
      </c>
      <c r="E158" s="163" t="s">
        <v>186</v>
      </c>
      <c r="F158" s="164" t="s">
        <v>187</v>
      </c>
      <c r="G158" s="165" t="s">
        <v>176</v>
      </c>
      <c r="H158" s="280">
        <v>1.1000000000000001</v>
      </c>
      <c r="I158" s="307"/>
      <c r="J158" s="166">
        <f>ROUND(I158*H158,2)</f>
        <v>0</v>
      </c>
      <c r="K158" s="167"/>
      <c r="L158" s="260"/>
      <c r="M158" s="261" t="s">
        <v>1</v>
      </c>
      <c r="N158" s="262">
        <v>6.0000000000000001E-3</v>
      </c>
      <c r="O158" s="262">
        <f>N158*H158</f>
        <v>6.6000000000000008E-3</v>
      </c>
      <c r="P158" s="262">
        <v>0</v>
      </c>
      <c r="Q158" s="262">
        <f>P158*H158</f>
        <v>0</v>
      </c>
      <c r="R158" s="262">
        <v>0</v>
      </c>
      <c r="S158" s="263">
        <f>R158*H158</f>
        <v>0</v>
      </c>
      <c r="T158" s="264"/>
      <c r="U158" s="264"/>
      <c r="V158" s="223"/>
      <c r="W158" s="223"/>
      <c r="X158" s="223"/>
      <c r="Y158" s="223"/>
      <c r="Z158" s="223"/>
      <c r="AA158" s="223"/>
      <c r="AB158" s="223"/>
      <c r="AC158" s="223"/>
      <c r="AD158" s="223"/>
      <c r="AQ158" s="171" t="s">
        <v>121</v>
      </c>
      <c r="AS158" s="171" t="s">
        <v>117</v>
      </c>
      <c r="AT158" s="171" t="s">
        <v>75</v>
      </c>
      <c r="AX158" s="16" t="s">
        <v>113</v>
      </c>
      <c r="BD158" s="172" t="e">
        <f>IF(#REF!="základní",J158,0)</f>
        <v>#REF!</v>
      </c>
      <c r="BE158" s="172" t="e">
        <f>IF(#REF!="snížená",J158,0)</f>
        <v>#REF!</v>
      </c>
      <c r="BF158" s="172" t="e">
        <f>IF(#REF!="zákl. přenesená",J158,0)</f>
        <v>#REF!</v>
      </c>
      <c r="BG158" s="172" t="e">
        <f>IF(#REF!="sníž. přenesená",J158,0)</f>
        <v>#REF!</v>
      </c>
      <c r="BH158" s="172" t="e">
        <f>IF(#REF!="nulová",J158,0)</f>
        <v>#REF!</v>
      </c>
      <c r="BI158" s="16" t="s">
        <v>73</v>
      </c>
      <c r="BJ158" s="172">
        <f>ROUND(I158*H158,2)</f>
        <v>0</v>
      </c>
      <c r="BK158" s="16" t="s">
        <v>121</v>
      </c>
      <c r="BL158" s="171" t="s">
        <v>188</v>
      </c>
    </row>
    <row r="159" spans="1:64" s="1" customFormat="1" ht="33" customHeight="1" thickBot="1">
      <c r="A159" s="223"/>
      <c r="B159" s="27"/>
      <c r="C159" s="162" t="s">
        <v>189</v>
      </c>
      <c r="D159" s="162" t="s">
        <v>117</v>
      </c>
      <c r="E159" s="163" t="s">
        <v>190</v>
      </c>
      <c r="F159" s="288" t="s">
        <v>191</v>
      </c>
      <c r="G159" s="165" t="s">
        <v>176</v>
      </c>
      <c r="H159" s="280">
        <v>1.1000000000000001</v>
      </c>
      <c r="I159" s="307"/>
      <c r="J159" s="166">
        <f>ROUND(I159*H159,2)</f>
        <v>0</v>
      </c>
      <c r="K159" s="167"/>
      <c r="L159" s="260"/>
      <c r="M159" s="261" t="s">
        <v>1</v>
      </c>
      <c r="N159" s="262">
        <v>0</v>
      </c>
      <c r="O159" s="262">
        <f>N159*H159</f>
        <v>0</v>
      </c>
      <c r="P159" s="262">
        <v>0</v>
      </c>
      <c r="Q159" s="262">
        <f>P159*H159</f>
        <v>0</v>
      </c>
      <c r="R159" s="262">
        <v>0</v>
      </c>
      <c r="S159" s="263">
        <f>R159*H159</f>
        <v>0</v>
      </c>
      <c r="T159" s="264"/>
      <c r="U159" s="264"/>
      <c r="V159" s="223"/>
      <c r="W159" s="223"/>
      <c r="X159" s="223"/>
      <c r="Y159" s="223"/>
      <c r="Z159" s="223"/>
      <c r="AA159" s="223"/>
      <c r="AB159" s="223"/>
      <c r="AC159" s="223"/>
      <c r="AD159" s="223"/>
      <c r="AQ159" s="171" t="s">
        <v>121</v>
      </c>
      <c r="AS159" s="171" t="s">
        <v>117</v>
      </c>
      <c r="AT159" s="171" t="s">
        <v>75</v>
      </c>
      <c r="AX159" s="16" t="s">
        <v>113</v>
      </c>
      <c r="BD159" s="172" t="e">
        <f>IF(#REF!="základní",J159,0)</f>
        <v>#REF!</v>
      </c>
      <c r="BE159" s="172" t="e">
        <f>IF(#REF!="snížená",J159,0)</f>
        <v>#REF!</v>
      </c>
      <c r="BF159" s="172" t="e">
        <f>IF(#REF!="zákl. přenesená",J159,0)</f>
        <v>#REF!</v>
      </c>
      <c r="BG159" s="172" t="e">
        <f>IF(#REF!="sníž. přenesená",J159,0)</f>
        <v>#REF!</v>
      </c>
      <c r="BH159" s="172" t="e">
        <f>IF(#REF!="nulová",J159,0)</f>
        <v>#REF!</v>
      </c>
      <c r="BI159" s="16" t="s">
        <v>73</v>
      </c>
      <c r="BJ159" s="172">
        <f>ROUND(I159*H159,2)</f>
        <v>0</v>
      </c>
      <c r="BK159" s="16" t="s">
        <v>121</v>
      </c>
      <c r="BL159" s="171" t="s">
        <v>192</v>
      </c>
    </row>
    <row r="160" spans="1:64" s="11" customFormat="1" ht="22.8" customHeight="1" thickBot="1">
      <c r="B160" s="147"/>
      <c r="C160" s="148"/>
      <c r="D160" s="149" t="s">
        <v>67</v>
      </c>
      <c r="E160" s="160" t="s">
        <v>193</v>
      </c>
      <c r="F160" s="300" t="s">
        <v>194</v>
      </c>
      <c r="G160" s="148"/>
      <c r="H160" s="279"/>
      <c r="I160" s="148"/>
      <c r="J160" s="161">
        <f>BJ160</f>
        <v>0</v>
      </c>
      <c r="K160" s="148"/>
      <c r="L160" s="265"/>
      <c r="M160" s="266"/>
      <c r="N160" s="267"/>
      <c r="O160" s="268">
        <f>SUM(O161:O162)</f>
        <v>0.81004999999999994</v>
      </c>
      <c r="P160" s="267"/>
      <c r="Q160" s="268">
        <f>SUM(Q161:Q162)</f>
        <v>0</v>
      </c>
      <c r="R160" s="267"/>
      <c r="S160" s="269">
        <f>SUM(S161:S162)</f>
        <v>0</v>
      </c>
      <c r="T160" s="270"/>
      <c r="U160" s="270"/>
      <c r="AQ160" s="157" t="s">
        <v>73</v>
      </c>
      <c r="AS160" s="158" t="s">
        <v>67</v>
      </c>
      <c r="AT160" s="158" t="s">
        <v>73</v>
      </c>
      <c r="AX160" s="157" t="s">
        <v>113</v>
      </c>
      <c r="BJ160" s="159">
        <f>SUM(BJ161:BJ162)</f>
        <v>0</v>
      </c>
    </row>
    <row r="161" spans="1:64" s="1" customFormat="1" ht="21.75" customHeight="1">
      <c r="A161" s="223"/>
      <c r="B161" s="27"/>
      <c r="C161" s="162" t="s">
        <v>195</v>
      </c>
      <c r="D161" s="162" t="s">
        <v>117</v>
      </c>
      <c r="E161" s="163" t="s">
        <v>196</v>
      </c>
      <c r="F161" s="297" t="s">
        <v>197</v>
      </c>
      <c r="G161" s="165" t="s">
        <v>176</v>
      </c>
      <c r="H161" s="280">
        <v>0.1285</v>
      </c>
      <c r="I161" s="307"/>
      <c r="J161" s="166">
        <f>ROUND(I161*H161,2)</f>
        <v>0</v>
      </c>
      <c r="K161" s="167"/>
      <c r="L161" s="260"/>
      <c r="M161" s="261" t="s">
        <v>1</v>
      </c>
      <c r="N161" s="262">
        <v>4.58</v>
      </c>
      <c r="O161" s="262">
        <f>N161*H161</f>
        <v>0.58853</v>
      </c>
      <c r="P161" s="262">
        <v>0</v>
      </c>
      <c r="Q161" s="262">
        <f>P161*H161</f>
        <v>0</v>
      </c>
      <c r="R161" s="262">
        <v>0</v>
      </c>
      <c r="S161" s="263">
        <f>R161*H161</f>
        <v>0</v>
      </c>
      <c r="T161" s="264"/>
      <c r="U161" s="264"/>
      <c r="V161" s="223"/>
      <c r="W161" s="223"/>
      <c r="X161" s="223"/>
      <c r="Y161" s="223"/>
      <c r="Z161" s="223"/>
      <c r="AA161" s="223"/>
      <c r="AB161" s="223"/>
      <c r="AC161" s="223"/>
      <c r="AD161" s="223"/>
      <c r="AQ161" s="171" t="s">
        <v>121</v>
      </c>
      <c r="AS161" s="171" t="s">
        <v>117</v>
      </c>
      <c r="AT161" s="171" t="s">
        <v>75</v>
      </c>
      <c r="AX161" s="16" t="s">
        <v>113</v>
      </c>
      <c r="BD161" s="172" t="e">
        <f>IF(#REF!="základní",J161,0)</f>
        <v>#REF!</v>
      </c>
      <c r="BE161" s="172" t="e">
        <f>IF(#REF!="snížená",J161,0)</f>
        <v>#REF!</v>
      </c>
      <c r="BF161" s="172" t="e">
        <f>IF(#REF!="zákl. přenesená",J161,0)</f>
        <v>#REF!</v>
      </c>
      <c r="BG161" s="172" t="e">
        <f>IF(#REF!="sníž. přenesená",J161,0)</f>
        <v>#REF!</v>
      </c>
      <c r="BH161" s="172" t="e">
        <f>IF(#REF!="nulová",J161,0)</f>
        <v>#REF!</v>
      </c>
      <c r="BI161" s="16" t="s">
        <v>73</v>
      </c>
      <c r="BJ161" s="172">
        <f>ROUND(I161*H161,2)</f>
        <v>0</v>
      </c>
      <c r="BK161" s="16" t="s">
        <v>121</v>
      </c>
      <c r="BL161" s="171" t="s">
        <v>198</v>
      </c>
    </row>
    <row r="162" spans="1:64" s="1" customFormat="1" ht="24.15" customHeight="1" thickBot="1">
      <c r="A162" s="223"/>
      <c r="B162" s="27"/>
      <c r="C162" s="162" t="s">
        <v>199</v>
      </c>
      <c r="D162" s="162" t="s">
        <v>117</v>
      </c>
      <c r="E162" s="163" t="s">
        <v>200</v>
      </c>
      <c r="F162" s="288" t="s">
        <v>201</v>
      </c>
      <c r="G162" s="165" t="s">
        <v>176</v>
      </c>
      <c r="H162" s="280">
        <v>0.14199999999999999</v>
      </c>
      <c r="I162" s="307"/>
      <c r="J162" s="166">
        <f>ROUND(I162*H162,2)</f>
        <v>0</v>
      </c>
      <c r="K162" s="167"/>
      <c r="L162" s="260"/>
      <c r="M162" s="261" t="s">
        <v>1</v>
      </c>
      <c r="N162" s="262">
        <v>1.56</v>
      </c>
      <c r="O162" s="262">
        <f>N162*H162</f>
        <v>0.22151999999999999</v>
      </c>
      <c r="P162" s="262">
        <v>0</v>
      </c>
      <c r="Q162" s="262">
        <f>P162*H162</f>
        <v>0</v>
      </c>
      <c r="R162" s="262">
        <v>0</v>
      </c>
      <c r="S162" s="263">
        <f>R162*H162</f>
        <v>0</v>
      </c>
      <c r="T162" s="264"/>
      <c r="U162" s="264"/>
      <c r="V162" s="223"/>
      <c r="W162" s="223"/>
      <c r="X162" s="223"/>
      <c r="Y162" s="223"/>
      <c r="Z162" s="223"/>
      <c r="AA162" s="223"/>
      <c r="AB162" s="223"/>
      <c r="AC162" s="223"/>
      <c r="AD162" s="223"/>
      <c r="AQ162" s="171" t="s">
        <v>121</v>
      </c>
      <c r="AS162" s="171" t="s">
        <v>117</v>
      </c>
      <c r="AT162" s="171" t="s">
        <v>75</v>
      </c>
      <c r="AX162" s="16" t="s">
        <v>113</v>
      </c>
      <c r="BD162" s="172" t="e">
        <f>IF(#REF!="základní",J162,0)</f>
        <v>#REF!</v>
      </c>
      <c r="BE162" s="172" t="e">
        <f>IF(#REF!="snížená",J162,0)</f>
        <v>#REF!</v>
      </c>
      <c r="BF162" s="172" t="e">
        <f>IF(#REF!="zákl. přenesená",J162,0)</f>
        <v>#REF!</v>
      </c>
      <c r="BG162" s="172" t="e">
        <f>IF(#REF!="sníž. přenesená",J162,0)</f>
        <v>#REF!</v>
      </c>
      <c r="BH162" s="172" t="e">
        <f>IF(#REF!="nulová",J162,0)</f>
        <v>#REF!</v>
      </c>
      <c r="BI162" s="16" t="s">
        <v>73</v>
      </c>
      <c r="BJ162" s="172">
        <f>ROUND(I162*H162,2)</f>
        <v>0</v>
      </c>
      <c r="BK162" s="16" t="s">
        <v>121</v>
      </c>
      <c r="BL162" s="171" t="s">
        <v>202</v>
      </c>
    </row>
    <row r="163" spans="1:64" s="11" customFormat="1" ht="25.95" customHeight="1" thickBot="1">
      <c r="B163" s="147"/>
      <c r="C163" s="148"/>
      <c r="D163" s="149" t="s">
        <v>67</v>
      </c>
      <c r="E163" s="150" t="s">
        <v>203</v>
      </c>
      <c r="F163" s="289" t="s">
        <v>204</v>
      </c>
      <c r="G163" s="148"/>
      <c r="H163" s="279"/>
      <c r="I163" s="148"/>
      <c r="J163" s="151">
        <f>BJ163</f>
        <v>0</v>
      </c>
      <c r="K163" s="148"/>
      <c r="L163" s="152"/>
      <c r="M163" s="153"/>
      <c r="N163" s="154"/>
      <c r="O163" s="155">
        <f>O164+O169+O177+O208+O216</f>
        <v>375.47576499999997</v>
      </c>
      <c r="P163" s="154"/>
      <c r="Q163" s="155">
        <f>Q164+Q169+Q177+Q208+Q216</f>
        <v>0.73612099999999991</v>
      </c>
      <c r="R163" s="154"/>
      <c r="S163" s="156">
        <f>S164+S169+S177+S208+S216</f>
        <v>0.2908</v>
      </c>
      <c r="AQ163" s="157" t="s">
        <v>75</v>
      </c>
      <c r="AS163" s="158" t="s">
        <v>67</v>
      </c>
      <c r="AT163" s="158" t="s">
        <v>68</v>
      </c>
      <c r="AX163" s="157" t="s">
        <v>113</v>
      </c>
      <c r="BJ163" s="159">
        <f>BJ164+BJ169+BJ177+BJ208+BJ216</f>
        <v>0</v>
      </c>
    </row>
    <row r="164" spans="1:64" s="11" customFormat="1" ht="22.8" customHeight="1" thickBot="1">
      <c r="B164" s="147"/>
      <c r="C164" s="148"/>
      <c r="D164" s="149" t="s">
        <v>67</v>
      </c>
      <c r="E164" s="160" t="s">
        <v>205</v>
      </c>
      <c r="F164" s="300" t="s">
        <v>206</v>
      </c>
      <c r="G164" s="148"/>
      <c r="H164" s="279"/>
      <c r="I164" s="148"/>
      <c r="J164" s="161">
        <f>BJ164</f>
        <v>0</v>
      </c>
      <c r="K164" s="148"/>
      <c r="L164" s="265"/>
      <c r="M164" s="266"/>
      <c r="N164" s="267"/>
      <c r="O164" s="268">
        <f>SUM(O165:O168)</f>
        <v>0.61146599999999984</v>
      </c>
      <c r="P164" s="267"/>
      <c r="Q164" s="268">
        <f>SUM(Q165:Q168)</f>
        <v>6.0119999999999991E-3</v>
      </c>
      <c r="R164" s="267"/>
      <c r="S164" s="269">
        <f>SUM(S165:S168)</f>
        <v>0</v>
      </c>
      <c r="T164" s="270"/>
      <c r="U164" s="270"/>
      <c r="AQ164" s="157" t="s">
        <v>75</v>
      </c>
      <c r="AS164" s="158" t="s">
        <v>67</v>
      </c>
      <c r="AT164" s="158" t="s">
        <v>73</v>
      </c>
      <c r="AX164" s="157" t="s">
        <v>113</v>
      </c>
      <c r="BJ164" s="159">
        <f>SUM(BJ165:BJ168)</f>
        <v>0</v>
      </c>
    </row>
    <row r="165" spans="1:64" s="1" customFormat="1" ht="24.15" customHeight="1">
      <c r="A165" s="223"/>
      <c r="B165" s="27"/>
      <c r="C165" s="162" t="s">
        <v>207</v>
      </c>
      <c r="D165" s="162" t="s">
        <v>117</v>
      </c>
      <c r="E165" s="163" t="s">
        <v>208</v>
      </c>
      <c r="F165" s="297" t="s">
        <v>401</v>
      </c>
      <c r="G165" s="165" t="s">
        <v>120</v>
      </c>
      <c r="H165" s="280">
        <v>1.2</v>
      </c>
      <c r="I165" s="307"/>
      <c r="J165" s="166">
        <f>ROUND(I165*H165,2)</f>
        <v>0</v>
      </c>
      <c r="K165" s="167"/>
      <c r="L165" s="260"/>
      <c r="M165" s="261" t="s">
        <v>1</v>
      </c>
      <c r="N165" s="262">
        <v>0.46300000000000002</v>
      </c>
      <c r="O165" s="262">
        <f>N165*H165</f>
        <v>0.55559999999999998</v>
      </c>
      <c r="P165" s="262">
        <v>5.0099999999999997E-3</v>
      </c>
      <c r="Q165" s="262">
        <f>P165*H165</f>
        <v>6.0119999999999991E-3</v>
      </c>
      <c r="R165" s="262">
        <v>0</v>
      </c>
      <c r="S165" s="263">
        <f>R165*H165</f>
        <v>0</v>
      </c>
      <c r="T165" s="264"/>
      <c r="U165" s="264"/>
      <c r="V165" s="223"/>
      <c r="W165" s="223"/>
      <c r="X165" s="223"/>
      <c r="Y165" s="223"/>
      <c r="Z165" s="223"/>
      <c r="AA165" s="223"/>
      <c r="AB165" s="223"/>
      <c r="AC165" s="223"/>
      <c r="AD165" s="223"/>
      <c r="AQ165" s="171" t="s">
        <v>209</v>
      </c>
      <c r="AS165" s="171" t="s">
        <v>117</v>
      </c>
      <c r="AT165" s="171" t="s">
        <v>75</v>
      </c>
      <c r="AX165" s="16" t="s">
        <v>113</v>
      </c>
      <c r="BD165" s="172" t="e">
        <f>IF(#REF!="základní",J165,0)</f>
        <v>#REF!</v>
      </c>
      <c r="BE165" s="172" t="e">
        <f>IF(#REF!="snížená",J165,0)</f>
        <v>#REF!</v>
      </c>
      <c r="BF165" s="172" t="e">
        <f>IF(#REF!="zákl. přenesená",J165,0)</f>
        <v>#REF!</v>
      </c>
      <c r="BG165" s="172" t="e">
        <f>IF(#REF!="sníž. přenesená",J165,0)</f>
        <v>#REF!</v>
      </c>
      <c r="BH165" s="172" t="e">
        <f>IF(#REF!="nulová",J165,0)</f>
        <v>#REF!</v>
      </c>
      <c r="BI165" s="16" t="s">
        <v>73</v>
      </c>
      <c r="BJ165" s="172">
        <f>ROUND(I165*H165,2)</f>
        <v>0</v>
      </c>
      <c r="BK165" s="16" t="s">
        <v>209</v>
      </c>
      <c r="BL165" s="171" t="s">
        <v>210</v>
      </c>
    </row>
    <row r="166" spans="1:64" s="1" customFormat="1" ht="24.15" customHeight="1">
      <c r="A166" s="223"/>
      <c r="B166" s="27"/>
      <c r="C166" s="162" t="s">
        <v>211</v>
      </c>
      <c r="D166" s="162" t="s">
        <v>117</v>
      </c>
      <c r="E166" s="163" t="s">
        <v>212</v>
      </c>
      <c r="F166" s="164" t="s">
        <v>213</v>
      </c>
      <c r="G166" s="165" t="s">
        <v>176</v>
      </c>
      <c r="H166" s="280">
        <v>6.0000000000000001E-3</v>
      </c>
      <c r="I166" s="307"/>
      <c r="J166" s="166">
        <f>ROUND(I166*H166,2)</f>
        <v>0</v>
      </c>
      <c r="K166" s="167"/>
      <c r="L166" s="260"/>
      <c r="M166" s="261" t="s">
        <v>1</v>
      </c>
      <c r="N166" s="262">
        <v>4.82</v>
      </c>
      <c r="O166" s="262">
        <f>N166*H166</f>
        <v>2.8920000000000001E-2</v>
      </c>
      <c r="P166" s="262">
        <v>0</v>
      </c>
      <c r="Q166" s="262">
        <f>P166*H166</f>
        <v>0</v>
      </c>
      <c r="R166" s="262">
        <v>0</v>
      </c>
      <c r="S166" s="263">
        <f>R166*H166</f>
        <v>0</v>
      </c>
      <c r="T166" s="264"/>
      <c r="U166" s="264"/>
      <c r="V166" s="223"/>
      <c r="W166" s="223"/>
      <c r="X166" s="223"/>
      <c r="Y166" s="223"/>
      <c r="Z166" s="223"/>
      <c r="AA166" s="223"/>
      <c r="AB166" s="223"/>
      <c r="AC166" s="223"/>
      <c r="AD166" s="223"/>
      <c r="AQ166" s="171" t="s">
        <v>209</v>
      </c>
      <c r="AS166" s="171" t="s">
        <v>117</v>
      </c>
      <c r="AT166" s="171" t="s">
        <v>75</v>
      </c>
      <c r="AX166" s="16" t="s">
        <v>113</v>
      </c>
      <c r="BD166" s="172" t="e">
        <f>IF(#REF!="základní",J166,0)</f>
        <v>#REF!</v>
      </c>
      <c r="BE166" s="172" t="e">
        <f>IF(#REF!="snížená",J166,0)</f>
        <v>#REF!</v>
      </c>
      <c r="BF166" s="172" t="e">
        <f>IF(#REF!="zákl. přenesená",J166,0)</f>
        <v>#REF!</v>
      </c>
      <c r="BG166" s="172" t="e">
        <f>IF(#REF!="sníž. přenesená",J166,0)</f>
        <v>#REF!</v>
      </c>
      <c r="BH166" s="172" t="e">
        <f>IF(#REF!="nulová",J166,0)</f>
        <v>#REF!</v>
      </c>
      <c r="BI166" s="16" t="s">
        <v>73</v>
      </c>
      <c r="BJ166" s="172">
        <f>ROUND(I166*H166,2)</f>
        <v>0</v>
      </c>
      <c r="BK166" s="16" t="s">
        <v>209</v>
      </c>
      <c r="BL166" s="171" t="s">
        <v>214</v>
      </c>
    </row>
    <row r="167" spans="1:64" s="1" customFormat="1" ht="24.15" customHeight="1">
      <c r="A167" s="223"/>
      <c r="B167" s="27"/>
      <c r="C167" s="162" t="s">
        <v>215</v>
      </c>
      <c r="D167" s="162" t="s">
        <v>117</v>
      </c>
      <c r="E167" s="163" t="s">
        <v>216</v>
      </c>
      <c r="F167" s="164" t="s">
        <v>217</v>
      </c>
      <c r="G167" s="165" t="s">
        <v>176</v>
      </c>
      <c r="H167" s="280">
        <v>6.0000000000000001E-3</v>
      </c>
      <c r="I167" s="307"/>
      <c r="J167" s="166">
        <f>ROUND(I167*H167,2)</f>
        <v>0</v>
      </c>
      <c r="K167" s="167"/>
      <c r="L167" s="260"/>
      <c r="M167" s="261" t="s">
        <v>1</v>
      </c>
      <c r="N167" s="262">
        <v>2.75</v>
      </c>
      <c r="O167" s="262">
        <f>N167*H167</f>
        <v>1.6500000000000001E-2</v>
      </c>
      <c r="P167" s="262">
        <v>0</v>
      </c>
      <c r="Q167" s="262">
        <f>P167*H167</f>
        <v>0</v>
      </c>
      <c r="R167" s="262">
        <v>0</v>
      </c>
      <c r="S167" s="263">
        <f>R167*H167</f>
        <v>0</v>
      </c>
      <c r="T167" s="264"/>
      <c r="U167" s="264"/>
      <c r="V167" s="223"/>
      <c r="W167" s="223"/>
      <c r="X167" s="223"/>
      <c r="Y167" s="223"/>
      <c r="Z167" s="223"/>
      <c r="AA167" s="223"/>
      <c r="AB167" s="223"/>
      <c r="AC167" s="223"/>
      <c r="AD167" s="223"/>
      <c r="AQ167" s="171" t="s">
        <v>209</v>
      </c>
      <c r="AS167" s="171" t="s">
        <v>117</v>
      </c>
      <c r="AT167" s="171" t="s">
        <v>75</v>
      </c>
      <c r="AX167" s="16" t="s">
        <v>113</v>
      </c>
      <c r="BD167" s="172" t="e">
        <f>IF(#REF!="základní",J167,0)</f>
        <v>#REF!</v>
      </c>
      <c r="BE167" s="172" t="e">
        <f>IF(#REF!="snížená",J167,0)</f>
        <v>#REF!</v>
      </c>
      <c r="BF167" s="172" t="e">
        <f>IF(#REF!="zákl. přenesená",J167,0)</f>
        <v>#REF!</v>
      </c>
      <c r="BG167" s="172" t="e">
        <f>IF(#REF!="sníž. přenesená",J167,0)</f>
        <v>#REF!</v>
      </c>
      <c r="BH167" s="172" t="e">
        <f>IF(#REF!="nulová",J167,0)</f>
        <v>#REF!</v>
      </c>
      <c r="BI167" s="16" t="s">
        <v>73</v>
      </c>
      <c r="BJ167" s="172">
        <f>ROUND(I167*H167,2)</f>
        <v>0</v>
      </c>
      <c r="BK167" s="16" t="s">
        <v>209</v>
      </c>
      <c r="BL167" s="171" t="s">
        <v>218</v>
      </c>
    </row>
    <row r="168" spans="1:64" s="1" customFormat="1" ht="24.15" customHeight="1" thickBot="1">
      <c r="A168" s="223"/>
      <c r="B168" s="27"/>
      <c r="C168" s="162" t="s">
        <v>219</v>
      </c>
      <c r="D168" s="162" t="s">
        <v>117</v>
      </c>
      <c r="E168" s="163" t="s">
        <v>220</v>
      </c>
      <c r="F168" s="288" t="s">
        <v>221</v>
      </c>
      <c r="G168" s="165" t="s">
        <v>176</v>
      </c>
      <c r="H168" s="280">
        <v>6.0000000000000001E-3</v>
      </c>
      <c r="I168" s="307"/>
      <c r="J168" s="166">
        <f>ROUND(I168*H168,2)</f>
        <v>0</v>
      </c>
      <c r="K168" s="167"/>
      <c r="L168" s="260"/>
      <c r="M168" s="261" t="s">
        <v>1</v>
      </c>
      <c r="N168" s="262">
        <v>1.7410000000000001</v>
      </c>
      <c r="O168" s="262">
        <f>N168*H168</f>
        <v>1.0446E-2</v>
      </c>
      <c r="P168" s="262">
        <v>0</v>
      </c>
      <c r="Q168" s="262">
        <f>P168*H168</f>
        <v>0</v>
      </c>
      <c r="R168" s="262">
        <v>0</v>
      </c>
      <c r="S168" s="263">
        <f>R168*H168</f>
        <v>0</v>
      </c>
      <c r="T168" s="264"/>
      <c r="U168" s="264"/>
      <c r="V168" s="223"/>
      <c r="W168" s="223"/>
      <c r="X168" s="223"/>
      <c r="Y168" s="223"/>
      <c r="Z168" s="223"/>
      <c r="AA168" s="223"/>
      <c r="AB168" s="223"/>
      <c r="AC168" s="223"/>
      <c r="AD168" s="223"/>
      <c r="AQ168" s="171" t="s">
        <v>209</v>
      </c>
      <c r="AS168" s="171" t="s">
        <v>117</v>
      </c>
      <c r="AT168" s="171" t="s">
        <v>75</v>
      </c>
      <c r="AX168" s="16" t="s">
        <v>113</v>
      </c>
      <c r="BD168" s="172" t="e">
        <f>IF(#REF!="základní",J168,0)</f>
        <v>#REF!</v>
      </c>
      <c r="BE168" s="172" t="e">
        <f>IF(#REF!="snížená",J168,0)</f>
        <v>#REF!</v>
      </c>
      <c r="BF168" s="172" t="e">
        <f>IF(#REF!="zákl. přenesená",J168,0)</f>
        <v>#REF!</v>
      </c>
      <c r="BG168" s="172" t="e">
        <f>IF(#REF!="sníž. přenesená",J168,0)</f>
        <v>#REF!</v>
      </c>
      <c r="BH168" s="172" t="e">
        <f>IF(#REF!="nulová",J168,0)</f>
        <v>#REF!</v>
      </c>
      <c r="BI168" s="16" t="s">
        <v>73</v>
      </c>
      <c r="BJ168" s="172">
        <f>ROUND(I168*H168,2)</f>
        <v>0</v>
      </c>
      <c r="BK168" s="16" t="s">
        <v>209</v>
      </c>
      <c r="BL168" s="171" t="s">
        <v>222</v>
      </c>
    </row>
    <row r="169" spans="1:64" s="11" customFormat="1" ht="22.8" customHeight="1" thickBot="1">
      <c r="B169" s="147"/>
      <c r="C169" s="148"/>
      <c r="D169" s="149" t="s">
        <v>67</v>
      </c>
      <c r="E169" s="160" t="s">
        <v>223</v>
      </c>
      <c r="F169" s="300" t="s">
        <v>224</v>
      </c>
      <c r="G169" s="148"/>
      <c r="H169" s="279"/>
      <c r="I169" s="148"/>
      <c r="J169" s="161">
        <f>BJ169</f>
        <v>0</v>
      </c>
      <c r="K169" s="148"/>
      <c r="L169" s="265"/>
      <c r="M169" s="266"/>
      <c r="N169" s="267"/>
      <c r="O169" s="268">
        <f>SUM(O170:O176)</f>
        <v>27.9</v>
      </c>
      <c r="P169" s="267"/>
      <c r="Q169" s="268">
        <f>SUM(Q170:Q176)</f>
        <v>0</v>
      </c>
      <c r="R169" s="267"/>
      <c r="S169" s="269">
        <f>SUM(S170:S176)</f>
        <v>2.9499999999999998E-2</v>
      </c>
      <c r="T169" s="270"/>
      <c r="U169" s="270"/>
      <c r="AQ169" s="157" t="s">
        <v>75</v>
      </c>
      <c r="AS169" s="158" t="s">
        <v>67</v>
      </c>
      <c r="AT169" s="158" t="s">
        <v>73</v>
      </c>
      <c r="AX169" s="157" t="s">
        <v>113</v>
      </c>
      <c r="BJ169" s="159">
        <f>SUM(BJ170:BJ176)</f>
        <v>0</v>
      </c>
    </row>
    <row r="170" spans="1:64" s="1" customFormat="1" ht="24.15" customHeight="1">
      <c r="A170" s="223"/>
      <c r="B170" s="27"/>
      <c r="C170" s="162" t="s">
        <v>225</v>
      </c>
      <c r="D170" s="162" t="s">
        <v>117</v>
      </c>
      <c r="E170" s="163" t="s">
        <v>226</v>
      </c>
      <c r="F170" s="297" t="s">
        <v>227</v>
      </c>
      <c r="G170" s="165" t="s">
        <v>146</v>
      </c>
      <c r="H170" s="280">
        <v>1</v>
      </c>
      <c r="I170" s="307"/>
      <c r="J170" s="166">
        <f>ROUND(I170*H170,2)</f>
        <v>0</v>
      </c>
      <c r="K170" s="167"/>
      <c r="L170" s="29"/>
      <c r="M170" s="168" t="s">
        <v>1</v>
      </c>
      <c r="N170" s="169">
        <v>0</v>
      </c>
      <c r="O170" s="169">
        <f>N170*H170</f>
        <v>0</v>
      </c>
      <c r="P170" s="169">
        <v>0</v>
      </c>
      <c r="Q170" s="169">
        <f>P170*H170</f>
        <v>0</v>
      </c>
      <c r="R170" s="169">
        <v>0</v>
      </c>
      <c r="S170" s="170">
        <f>R170*H170</f>
        <v>0</v>
      </c>
      <c r="T170" s="223"/>
      <c r="U170" s="223"/>
      <c r="V170" s="223"/>
      <c r="W170" s="223"/>
      <c r="X170" s="223"/>
      <c r="Y170" s="223"/>
      <c r="Z170" s="223"/>
      <c r="AA170" s="223"/>
      <c r="AB170" s="223"/>
      <c r="AC170" s="223"/>
      <c r="AD170" s="223"/>
      <c r="AQ170" s="171" t="s">
        <v>209</v>
      </c>
      <c r="AS170" s="171" t="s">
        <v>117</v>
      </c>
      <c r="AT170" s="171" t="s">
        <v>75</v>
      </c>
      <c r="AX170" s="16" t="s">
        <v>113</v>
      </c>
      <c r="BD170" s="172" t="e">
        <f>IF(#REF!="základní",J170,0)</f>
        <v>#REF!</v>
      </c>
      <c r="BE170" s="172" t="e">
        <f>IF(#REF!="snížená",J170,0)</f>
        <v>#REF!</v>
      </c>
      <c r="BF170" s="172" t="e">
        <f>IF(#REF!="zákl. přenesená",J170,0)</f>
        <v>#REF!</v>
      </c>
      <c r="BG170" s="172" t="e">
        <f>IF(#REF!="sníž. přenesená",J170,0)</f>
        <v>#REF!</v>
      </c>
      <c r="BH170" s="172" t="e">
        <f>IF(#REF!="nulová",J170,0)</f>
        <v>#REF!</v>
      </c>
      <c r="BI170" s="16" t="s">
        <v>73</v>
      </c>
      <c r="BJ170" s="172">
        <f>ROUND(I170*H170,2)</f>
        <v>0</v>
      </c>
      <c r="BK170" s="16" t="s">
        <v>209</v>
      </c>
      <c r="BL170" s="171" t="s">
        <v>229</v>
      </c>
    </row>
    <row r="171" spans="1:64" s="1" customFormat="1" ht="24.15" customHeight="1">
      <c r="A171" s="223"/>
      <c r="B171" s="27"/>
      <c r="C171" s="162" t="s">
        <v>209</v>
      </c>
      <c r="D171" s="162" t="s">
        <v>117</v>
      </c>
      <c r="E171" s="271" t="s">
        <v>232</v>
      </c>
      <c r="F171" s="272" t="s">
        <v>233</v>
      </c>
      <c r="G171" s="165" t="s">
        <v>146</v>
      </c>
      <c r="H171" s="280">
        <v>2</v>
      </c>
      <c r="I171" s="307"/>
      <c r="J171" s="166">
        <f>ROUND(I171*H171,2)</f>
        <v>0</v>
      </c>
      <c r="K171" s="167"/>
      <c r="L171" s="260"/>
      <c r="M171" s="261" t="s">
        <v>1</v>
      </c>
      <c r="N171" s="262">
        <v>1.95</v>
      </c>
      <c r="O171" s="262">
        <f>N171*H171</f>
        <v>3.9</v>
      </c>
      <c r="P171" s="262">
        <v>0</v>
      </c>
      <c r="Q171" s="262">
        <f>P171*H171</f>
        <v>0</v>
      </c>
      <c r="R171" s="262">
        <v>1E-3</v>
      </c>
      <c r="S171" s="263">
        <f>R171*H171</f>
        <v>2E-3</v>
      </c>
      <c r="T171" s="264"/>
      <c r="U171" s="264"/>
      <c r="V171" s="223"/>
      <c r="W171" s="223"/>
      <c r="X171" s="223"/>
      <c r="Y171" s="223"/>
      <c r="Z171" s="223"/>
      <c r="AA171" s="223"/>
      <c r="AB171" s="223"/>
      <c r="AC171" s="223"/>
      <c r="AD171" s="223"/>
      <c r="AQ171" s="171" t="s">
        <v>209</v>
      </c>
      <c r="AS171" s="171" t="s">
        <v>117</v>
      </c>
      <c r="AT171" s="171" t="s">
        <v>75</v>
      </c>
      <c r="AX171" s="16" t="s">
        <v>113</v>
      </c>
      <c r="BD171" s="172" t="e">
        <f>IF(#REF!="základní",J171,0)</f>
        <v>#REF!</v>
      </c>
      <c r="BE171" s="172" t="e">
        <f>IF(#REF!="snížená",J171,0)</f>
        <v>#REF!</v>
      </c>
      <c r="BF171" s="172" t="e">
        <f>IF(#REF!="zákl. přenesená",J171,0)</f>
        <v>#REF!</v>
      </c>
      <c r="BG171" s="172" t="e">
        <f>IF(#REF!="sníž. přenesená",J171,0)</f>
        <v>#REF!</v>
      </c>
      <c r="BH171" s="172" t="e">
        <f>IF(#REF!="nulová",J171,0)</f>
        <v>#REF!</v>
      </c>
      <c r="BI171" s="16" t="s">
        <v>73</v>
      </c>
      <c r="BJ171" s="172">
        <f>ROUND(I171*H171,2)</f>
        <v>0</v>
      </c>
      <c r="BK171" s="16" t="s">
        <v>209</v>
      </c>
      <c r="BL171" s="171" t="s">
        <v>234</v>
      </c>
    </row>
    <row r="172" spans="1:64" s="13" customFormat="1">
      <c r="B172" s="183"/>
      <c r="C172" s="184"/>
      <c r="D172" s="175" t="s">
        <v>123</v>
      </c>
      <c r="E172" s="241" t="s">
        <v>1</v>
      </c>
      <c r="F172" s="242">
        <v>2</v>
      </c>
      <c r="G172" s="184"/>
      <c r="H172" s="243">
        <v>2</v>
      </c>
      <c r="I172" s="184"/>
      <c r="J172" s="184"/>
      <c r="K172" s="184"/>
      <c r="L172" s="244"/>
      <c r="M172" s="245"/>
      <c r="N172" s="246"/>
      <c r="O172" s="246"/>
      <c r="P172" s="246"/>
      <c r="Q172" s="246"/>
      <c r="R172" s="246"/>
      <c r="S172" s="247"/>
      <c r="T172" s="238"/>
      <c r="U172" s="238"/>
      <c r="AS172" s="191" t="s">
        <v>123</v>
      </c>
      <c r="AT172" s="191" t="s">
        <v>75</v>
      </c>
      <c r="AU172" s="13" t="s">
        <v>75</v>
      </c>
      <c r="AV172" s="13" t="s">
        <v>25</v>
      </c>
      <c r="AW172" s="13" t="s">
        <v>73</v>
      </c>
      <c r="AX172" s="191" t="s">
        <v>113</v>
      </c>
    </row>
    <row r="173" spans="1:64" s="1" customFormat="1" ht="24.15" customHeight="1">
      <c r="A173" s="223"/>
      <c r="B173" s="27"/>
      <c r="C173" s="162" t="s">
        <v>235</v>
      </c>
      <c r="D173" s="162" t="s">
        <v>117</v>
      </c>
      <c r="E173" s="273" t="s">
        <v>236</v>
      </c>
      <c r="F173" s="274" t="s">
        <v>402</v>
      </c>
      <c r="G173" s="165" t="s">
        <v>146</v>
      </c>
      <c r="H173" s="290">
        <v>10</v>
      </c>
      <c r="I173" s="307"/>
      <c r="J173" s="166">
        <f>ROUND(I173*H173,2)</f>
        <v>0</v>
      </c>
      <c r="K173" s="167"/>
      <c r="L173" s="260"/>
      <c r="M173" s="261" t="s">
        <v>1</v>
      </c>
      <c r="N173" s="262">
        <v>1.5</v>
      </c>
      <c r="O173" s="262">
        <f>N173*H173</f>
        <v>15</v>
      </c>
      <c r="P173" s="262">
        <v>0</v>
      </c>
      <c r="Q173" s="262">
        <f>P173*H173</f>
        <v>0</v>
      </c>
      <c r="R173" s="262">
        <v>2E-3</v>
      </c>
      <c r="S173" s="263">
        <f>R173*H173</f>
        <v>0.02</v>
      </c>
      <c r="T173" s="264"/>
      <c r="U173" s="264"/>
      <c r="V173" s="223"/>
      <c r="W173" s="223"/>
      <c r="X173" s="223"/>
      <c r="Y173" s="223"/>
      <c r="Z173" s="223"/>
      <c r="AA173" s="223"/>
      <c r="AB173" s="223"/>
      <c r="AC173" s="223"/>
      <c r="AD173" s="223"/>
      <c r="AQ173" s="171" t="s">
        <v>209</v>
      </c>
      <c r="AS173" s="171" t="s">
        <v>117</v>
      </c>
      <c r="AT173" s="171" t="s">
        <v>75</v>
      </c>
      <c r="AX173" s="16" t="s">
        <v>113</v>
      </c>
      <c r="BD173" s="172" t="e">
        <f>IF(#REF!="základní",J173,0)</f>
        <v>#REF!</v>
      </c>
      <c r="BE173" s="172" t="e">
        <f>IF(#REF!="snížená",J173,0)</f>
        <v>#REF!</v>
      </c>
      <c r="BF173" s="172" t="e">
        <f>IF(#REF!="zákl. přenesená",J173,0)</f>
        <v>#REF!</v>
      </c>
      <c r="BG173" s="172" t="e">
        <f>IF(#REF!="sníž. přenesená",J173,0)</f>
        <v>#REF!</v>
      </c>
      <c r="BH173" s="172" t="e">
        <f>IF(#REF!="nulová",J173,0)</f>
        <v>#REF!</v>
      </c>
      <c r="BI173" s="16" t="s">
        <v>73</v>
      </c>
      <c r="BJ173" s="172">
        <f>ROUND(I173*H173,2)</f>
        <v>0</v>
      </c>
      <c r="BK173" s="16" t="s">
        <v>209</v>
      </c>
      <c r="BL173" s="171" t="s">
        <v>237</v>
      </c>
    </row>
    <row r="174" spans="1:64" s="13" customFormat="1" ht="12.6" customHeight="1">
      <c r="B174" s="183"/>
      <c r="C174" s="184"/>
      <c r="D174" s="175" t="s">
        <v>123</v>
      </c>
      <c r="E174" s="273"/>
      <c r="F174" s="287" t="s">
        <v>410</v>
      </c>
      <c r="G174" s="184"/>
      <c r="H174" s="291">
        <v>10</v>
      </c>
      <c r="I174" s="184"/>
      <c r="J174" s="184"/>
      <c r="K174" s="184"/>
      <c r="L174" s="244"/>
      <c r="M174" s="245"/>
      <c r="N174" s="246"/>
      <c r="O174" s="246"/>
      <c r="P174" s="246"/>
      <c r="Q174" s="246"/>
      <c r="R174" s="246"/>
      <c r="S174" s="247"/>
      <c r="T174" s="238"/>
      <c r="U174" s="238"/>
      <c r="AS174" s="191" t="s">
        <v>123</v>
      </c>
      <c r="AT174" s="191" t="s">
        <v>75</v>
      </c>
      <c r="AU174" s="13" t="s">
        <v>75</v>
      </c>
      <c r="AV174" s="13" t="s">
        <v>25</v>
      </c>
      <c r="AW174" s="13" t="s">
        <v>73</v>
      </c>
      <c r="AX174" s="191" t="s">
        <v>113</v>
      </c>
    </row>
    <row r="175" spans="1:64" s="1" customFormat="1" ht="16.5" customHeight="1">
      <c r="A175" s="223"/>
      <c r="B175" s="27"/>
      <c r="C175" s="162" t="s">
        <v>7</v>
      </c>
      <c r="D175" s="162" t="s">
        <v>117</v>
      </c>
      <c r="E175" s="275" t="s">
        <v>238</v>
      </c>
      <c r="F175" s="276" t="s">
        <v>239</v>
      </c>
      <c r="G175" s="165" t="s">
        <v>146</v>
      </c>
      <c r="H175" s="290">
        <v>15</v>
      </c>
      <c r="I175" s="307"/>
      <c r="J175" s="166">
        <f>ROUND(I175*H175,2)</f>
        <v>0</v>
      </c>
      <c r="K175" s="167"/>
      <c r="L175" s="260"/>
      <c r="M175" s="261" t="s">
        <v>1</v>
      </c>
      <c r="N175" s="262">
        <v>0.6</v>
      </c>
      <c r="O175" s="262">
        <f>N175*H175</f>
        <v>9</v>
      </c>
      <c r="P175" s="262">
        <v>0</v>
      </c>
      <c r="Q175" s="262">
        <f>P175*H175</f>
        <v>0</v>
      </c>
      <c r="R175" s="262">
        <v>5.0000000000000001E-4</v>
      </c>
      <c r="S175" s="263">
        <f>R175*H175</f>
        <v>7.4999999999999997E-3</v>
      </c>
      <c r="T175" s="264"/>
      <c r="U175" s="264"/>
      <c r="V175" s="223"/>
      <c r="W175" s="223"/>
      <c r="X175" s="223"/>
      <c r="Y175" s="223"/>
      <c r="Z175" s="223"/>
      <c r="AA175" s="223"/>
      <c r="AB175" s="223"/>
      <c r="AC175" s="223"/>
      <c r="AD175" s="223"/>
      <c r="AQ175" s="171" t="s">
        <v>209</v>
      </c>
      <c r="AS175" s="171" t="s">
        <v>117</v>
      </c>
      <c r="AT175" s="171" t="s">
        <v>75</v>
      </c>
      <c r="AX175" s="16" t="s">
        <v>113</v>
      </c>
      <c r="BD175" s="172" t="e">
        <f>IF(#REF!="základní",J175,0)</f>
        <v>#REF!</v>
      </c>
      <c r="BE175" s="172" t="e">
        <f>IF(#REF!="snížená",J175,0)</f>
        <v>#REF!</v>
      </c>
      <c r="BF175" s="172" t="e">
        <f>IF(#REF!="zákl. přenesená",J175,0)</f>
        <v>#REF!</v>
      </c>
      <c r="BG175" s="172" t="e">
        <f>IF(#REF!="sníž. přenesená",J175,0)</f>
        <v>#REF!</v>
      </c>
      <c r="BH175" s="172" t="e">
        <f>IF(#REF!="nulová",J175,0)</f>
        <v>#REF!</v>
      </c>
      <c r="BI175" s="16" t="s">
        <v>73</v>
      </c>
      <c r="BJ175" s="172">
        <f>ROUND(I175*H175,2)</f>
        <v>0</v>
      </c>
      <c r="BK175" s="16" t="s">
        <v>209</v>
      </c>
      <c r="BL175" s="171" t="s">
        <v>240</v>
      </c>
    </row>
    <row r="176" spans="1:64" s="13" customFormat="1" ht="10.8" thickBot="1">
      <c r="B176" s="183"/>
      <c r="C176" s="184"/>
      <c r="D176" s="175" t="s">
        <v>123</v>
      </c>
      <c r="E176" s="185" t="s">
        <v>1</v>
      </c>
      <c r="F176" s="186">
        <v>15</v>
      </c>
      <c r="G176" s="184"/>
      <c r="H176" s="291">
        <v>15</v>
      </c>
      <c r="I176" s="184"/>
      <c r="J176" s="184"/>
      <c r="K176" s="184"/>
      <c r="L176" s="244"/>
      <c r="M176" s="245"/>
      <c r="N176" s="246"/>
      <c r="O176" s="246"/>
      <c r="P176" s="246"/>
      <c r="Q176" s="246"/>
      <c r="R176" s="246"/>
      <c r="S176" s="247"/>
      <c r="T176" s="238"/>
      <c r="U176" s="238"/>
      <c r="AS176" s="191" t="s">
        <v>123</v>
      </c>
      <c r="AT176" s="191" t="s">
        <v>75</v>
      </c>
      <c r="AU176" s="13" t="s">
        <v>75</v>
      </c>
      <c r="AV176" s="13" t="s">
        <v>25</v>
      </c>
      <c r="AW176" s="13" t="s">
        <v>73</v>
      </c>
      <c r="AX176" s="191" t="s">
        <v>113</v>
      </c>
    </row>
    <row r="177" spans="1:64" s="11" customFormat="1" ht="22.8" customHeight="1" thickBot="1">
      <c r="B177" s="147"/>
      <c r="C177" s="148"/>
      <c r="D177" s="149" t="s">
        <v>67</v>
      </c>
      <c r="E177" s="160" t="s">
        <v>241</v>
      </c>
      <c r="F177" s="300" t="s">
        <v>242</v>
      </c>
      <c r="G177" s="148"/>
      <c r="H177" s="292"/>
      <c r="I177" s="148"/>
      <c r="J177" s="161">
        <f>BJ177</f>
        <v>0</v>
      </c>
      <c r="K177" s="148"/>
      <c r="L177" s="152"/>
      <c r="M177" s="153"/>
      <c r="N177" s="154"/>
      <c r="O177" s="155">
        <f>SUM(O178:O207)</f>
        <v>316.226179</v>
      </c>
      <c r="P177" s="154"/>
      <c r="Q177" s="155">
        <f>SUM(Q178:Q207)</f>
        <v>0.16268899999999997</v>
      </c>
      <c r="R177" s="154"/>
      <c r="S177" s="156">
        <f>SUM(S178:S207)</f>
        <v>0</v>
      </c>
      <c r="AQ177" s="157" t="s">
        <v>75</v>
      </c>
      <c r="AS177" s="158" t="s">
        <v>67</v>
      </c>
      <c r="AT177" s="158" t="s">
        <v>73</v>
      </c>
      <c r="AX177" s="157" t="s">
        <v>113</v>
      </c>
      <c r="BJ177" s="159">
        <f>SUM(BJ178:BJ207)</f>
        <v>0</v>
      </c>
    </row>
    <row r="178" spans="1:64" s="1" customFormat="1" ht="24.15" customHeight="1">
      <c r="A178" s="223"/>
      <c r="B178" s="27"/>
      <c r="C178" s="162" t="s">
        <v>243</v>
      </c>
      <c r="D178" s="162" t="s">
        <v>117</v>
      </c>
      <c r="E178" s="163" t="s">
        <v>244</v>
      </c>
      <c r="F178" s="297" t="s">
        <v>245</v>
      </c>
      <c r="G178" s="165" t="s">
        <v>127</v>
      </c>
      <c r="H178" s="290">
        <v>250</v>
      </c>
      <c r="I178" s="307"/>
      <c r="J178" s="166">
        <f>ROUND(I178*H178,2)</f>
        <v>0</v>
      </c>
      <c r="K178" s="167"/>
      <c r="L178" s="260"/>
      <c r="M178" s="168" t="s">
        <v>1</v>
      </c>
      <c r="N178" s="169">
        <v>1.4E-2</v>
      </c>
      <c r="O178" s="169">
        <f>N178*H178</f>
        <v>3.5</v>
      </c>
      <c r="P178" s="169">
        <v>0</v>
      </c>
      <c r="Q178" s="169">
        <f>P178*H178</f>
        <v>0</v>
      </c>
      <c r="R178" s="169">
        <v>0</v>
      </c>
      <c r="S178" s="170">
        <f>R178*H178</f>
        <v>0</v>
      </c>
      <c r="T178" s="223"/>
      <c r="U178" s="223"/>
      <c r="V178" s="223"/>
      <c r="W178" s="223"/>
      <c r="X178" s="223"/>
      <c r="Y178" s="223"/>
      <c r="Z178" s="223"/>
      <c r="AA178" s="223"/>
      <c r="AB178" s="223"/>
      <c r="AC178" s="223"/>
      <c r="AD178" s="223"/>
      <c r="AQ178" s="171" t="s">
        <v>209</v>
      </c>
      <c r="AS178" s="171" t="s">
        <v>117</v>
      </c>
      <c r="AT178" s="171" t="s">
        <v>75</v>
      </c>
      <c r="AX178" s="16" t="s">
        <v>113</v>
      </c>
      <c r="BD178" s="172" t="e">
        <f>IF(#REF!="základní",J178,0)</f>
        <v>#REF!</v>
      </c>
      <c r="BE178" s="172" t="e">
        <f>IF(#REF!="snížená",J178,0)</f>
        <v>#REF!</v>
      </c>
      <c r="BF178" s="172" t="e">
        <f>IF(#REF!="zákl. přenesená",J178,0)</f>
        <v>#REF!</v>
      </c>
      <c r="BG178" s="172" t="e">
        <f>IF(#REF!="sníž. přenesená",J178,0)</f>
        <v>#REF!</v>
      </c>
      <c r="BH178" s="172" t="e">
        <f>IF(#REF!="nulová",J178,0)</f>
        <v>#REF!</v>
      </c>
      <c r="BI178" s="16" t="s">
        <v>73</v>
      </c>
      <c r="BJ178" s="172">
        <f>ROUND(I178*H178,2)</f>
        <v>0</v>
      </c>
      <c r="BK178" s="16" t="s">
        <v>209</v>
      </c>
      <c r="BL178" s="171" t="s">
        <v>246</v>
      </c>
    </row>
    <row r="179" spans="1:64" s="13" customFormat="1">
      <c r="B179" s="183"/>
      <c r="C179" s="184"/>
      <c r="D179" s="175" t="s">
        <v>123</v>
      </c>
      <c r="E179" s="185" t="s">
        <v>1</v>
      </c>
      <c r="F179" s="186" t="s">
        <v>247</v>
      </c>
      <c r="G179" s="184"/>
      <c r="H179" s="291">
        <v>250</v>
      </c>
      <c r="I179" s="184"/>
      <c r="J179" s="184"/>
      <c r="K179" s="184"/>
      <c r="L179" s="244"/>
      <c r="M179" s="188"/>
      <c r="N179" s="189"/>
      <c r="O179" s="189"/>
      <c r="P179" s="189"/>
      <c r="Q179" s="189"/>
      <c r="R179" s="189"/>
      <c r="S179" s="190"/>
      <c r="AS179" s="191" t="s">
        <v>123</v>
      </c>
      <c r="AT179" s="191" t="s">
        <v>75</v>
      </c>
      <c r="AU179" s="13" t="s">
        <v>75</v>
      </c>
      <c r="AV179" s="13" t="s">
        <v>25</v>
      </c>
      <c r="AW179" s="13" t="s">
        <v>73</v>
      </c>
      <c r="AX179" s="191" t="s">
        <v>113</v>
      </c>
    </row>
    <row r="180" spans="1:64" s="1" customFormat="1" ht="16.5" customHeight="1">
      <c r="A180" s="223"/>
      <c r="B180" s="27"/>
      <c r="C180" s="192" t="s">
        <v>248</v>
      </c>
      <c r="D180" s="192" t="s">
        <v>230</v>
      </c>
      <c r="E180" s="193" t="s">
        <v>249</v>
      </c>
      <c r="F180" s="194" t="s">
        <v>250</v>
      </c>
      <c r="G180" s="195" t="s">
        <v>127</v>
      </c>
      <c r="H180" s="293">
        <v>262.5</v>
      </c>
      <c r="I180" s="308"/>
      <c r="J180" s="196">
        <f>ROUND(I180*H180,2)</f>
        <v>0</v>
      </c>
      <c r="K180" s="197"/>
      <c r="L180" s="277"/>
      <c r="M180" s="199" t="s">
        <v>1</v>
      </c>
      <c r="N180" s="169">
        <v>0</v>
      </c>
      <c r="O180" s="169">
        <f>N180*H180</f>
        <v>0</v>
      </c>
      <c r="P180" s="169">
        <v>1.0000000000000001E-5</v>
      </c>
      <c r="Q180" s="169">
        <f>P180*H180</f>
        <v>2.6250000000000002E-3</v>
      </c>
      <c r="R180" s="169">
        <v>0</v>
      </c>
      <c r="S180" s="170">
        <f>R180*H180</f>
        <v>0</v>
      </c>
      <c r="T180" s="223"/>
      <c r="U180" s="223"/>
      <c r="V180" s="223"/>
      <c r="W180" s="223"/>
      <c r="X180" s="223"/>
      <c r="Y180" s="223"/>
      <c r="Z180" s="223"/>
      <c r="AA180" s="223"/>
      <c r="AB180" s="223"/>
      <c r="AC180" s="223"/>
      <c r="AD180" s="223"/>
      <c r="AQ180" s="171" t="s">
        <v>231</v>
      </c>
      <c r="AS180" s="171" t="s">
        <v>230</v>
      </c>
      <c r="AT180" s="171" t="s">
        <v>75</v>
      </c>
      <c r="AX180" s="16" t="s">
        <v>113</v>
      </c>
      <c r="BD180" s="172" t="e">
        <f>IF(#REF!="základní",J180,0)</f>
        <v>#REF!</v>
      </c>
      <c r="BE180" s="172" t="e">
        <f>IF(#REF!="snížená",J180,0)</f>
        <v>#REF!</v>
      </c>
      <c r="BF180" s="172" t="e">
        <f>IF(#REF!="zákl. přenesená",J180,0)</f>
        <v>#REF!</v>
      </c>
      <c r="BG180" s="172" t="e">
        <f>IF(#REF!="sníž. přenesená",J180,0)</f>
        <v>#REF!</v>
      </c>
      <c r="BH180" s="172" t="e">
        <f>IF(#REF!="nulová",J180,0)</f>
        <v>#REF!</v>
      </c>
      <c r="BI180" s="16" t="s">
        <v>73</v>
      </c>
      <c r="BJ180" s="172">
        <f>ROUND(I180*H180,2)</f>
        <v>0</v>
      </c>
      <c r="BK180" s="16" t="s">
        <v>209</v>
      </c>
      <c r="BL180" s="171" t="s">
        <v>251</v>
      </c>
    </row>
    <row r="181" spans="1:64" s="13" customFormat="1">
      <c r="B181" s="183"/>
      <c r="C181" s="184"/>
      <c r="D181" s="175" t="s">
        <v>123</v>
      </c>
      <c r="E181" s="184"/>
      <c r="F181" s="186" t="s">
        <v>252</v>
      </c>
      <c r="G181" s="184"/>
      <c r="H181" s="291">
        <v>262.5</v>
      </c>
      <c r="I181" s="184"/>
      <c r="J181" s="184"/>
      <c r="K181" s="184"/>
      <c r="L181" s="244"/>
      <c r="M181" s="188"/>
      <c r="N181" s="189"/>
      <c r="O181" s="189"/>
      <c r="P181" s="189"/>
      <c r="Q181" s="189"/>
      <c r="R181" s="189"/>
      <c r="S181" s="190"/>
      <c r="AS181" s="191" t="s">
        <v>123</v>
      </c>
      <c r="AT181" s="191" t="s">
        <v>75</v>
      </c>
      <c r="AU181" s="13" t="s">
        <v>75</v>
      </c>
      <c r="AV181" s="13" t="s">
        <v>4</v>
      </c>
      <c r="AW181" s="13" t="s">
        <v>73</v>
      </c>
      <c r="AX181" s="191" t="s">
        <v>113</v>
      </c>
    </row>
    <row r="182" spans="1:64" s="1" customFormat="1" ht="24.15" customHeight="1">
      <c r="A182" s="223"/>
      <c r="B182" s="27"/>
      <c r="C182" s="162" t="s">
        <v>253</v>
      </c>
      <c r="D182" s="162" t="s">
        <v>117</v>
      </c>
      <c r="E182" s="163" t="s">
        <v>254</v>
      </c>
      <c r="F182" s="164" t="s">
        <v>255</v>
      </c>
      <c r="G182" s="165" t="s">
        <v>127</v>
      </c>
      <c r="H182" s="290">
        <v>150</v>
      </c>
      <c r="I182" s="307"/>
      <c r="J182" s="166">
        <f>ROUND(I182*H182,2)</f>
        <v>0</v>
      </c>
      <c r="K182" s="167"/>
      <c r="L182" s="260"/>
      <c r="M182" s="168" t="s">
        <v>1</v>
      </c>
      <c r="N182" s="169">
        <v>3.6999999999999998E-2</v>
      </c>
      <c r="O182" s="169">
        <f>N182*H182</f>
        <v>5.55</v>
      </c>
      <c r="P182" s="169">
        <v>0</v>
      </c>
      <c r="Q182" s="169">
        <f>P182*H182</f>
        <v>0</v>
      </c>
      <c r="R182" s="169">
        <v>0</v>
      </c>
      <c r="S182" s="170">
        <f>R182*H182</f>
        <v>0</v>
      </c>
      <c r="T182" s="223"/>
      <c r="U182" s="223"/>
      <c r="V182" s="223"/>
      <c r="W182" s="223"/>
      <c r="X182" s="223"/>
      <c r="Y182" s="223"/>
      <c r="Z182" s="223"/>
      <c r="AA182" s="223"/>
      <c r="AB182" s="223"/>
      <c r="AC182" s="223"/>
      <c r="AD182" s="223"/>
      <c r="AQ182" s="171" t="s">
        <v>209</v>
      </c>
      <c r="AS182" s="171" t="s">
        <v>117</v>
      </c>
      <c r="AT182" s="171" t="s">
        <v>75</v>
      </c>
      <c r="AX182" s="16" t="s">
        <v>113</v>
      </c>
      <c r="BD182" s="172" t="e">
        <f>IF(#REF!="základní",J182,0)</f>
        <v>#REF!</v>
      </c>
      <c r="BE182" s="172" t="e">
        <f>IF(#REF!="snížená",J182,0)</f>
        <v>#REF!</v>
      </c>
      <c r="BF182" s="172" t="e">
        <f>IF(#REF!="zákl. přenesená",J182,0)</f>
        <v>#REF!</v>
      </c>
      <c r="BG182" s="172" t="e">
        <f>IF(#REF!="sníž. přenesená",J182,0)</f>
        <v>#REF!</v>
      </c>
      <c r="BH182" s="172" t="e">
        <f>IF(#REF!="nulová",J182,0)</f>
        <v>#REF!</v>
      </c>
      <c r="BI182" s="16" t="s">
        <v>73</v>
      </c>
      <c r="BJ182" s="172">
        <f>ROUND(I182*H182,2)</f>
        <v>0</v>
      </c>
      <c r="BK182" s="16" t="s">
        <v>209</v>
      </c>
      <c r="BL182" s="171" t="s">
        <v>256</v>
      </c>
    </row>
    <row r="183" spans="1:64" s="1" customFormat="1" ht="16.5" customHeight="1">
      <c r="A183" s="223"/>
      <c r="B183" s="27"/>
      <c r="C183" s="192" t="s">
        <v>257</v>
      </c>
      <c r="D183" s="192" t="s">
        <v>230</v>
      </c>
      <c r="E183" s="193" t="s">
        <v>249</v>
      </c>
      <c r="F183" s="194" t="s">
        <v>250</v>
      </c>
      <c r="G183" s="195" t="s">
        <v>127</v>
      </c>
      <c r="H183" s="293">
        <v>157.5</v>
      </c>
      <c r="I183" s="308"/>
      <c r="J183" s="196">
        <f>ROUND(I183*H183,2)</f>
        <v>0</v>
      </c>
      <c r="K183" s="197"/>
      <c r="L183" s="277"/>
      <c r="M183" s="199" t="s">
        <v>1</v>
      </c>
      <c r="N183" s="169">
        <v>0</v>
      </c>
      <c r="O183" s="169">
        <f>N183*H183</f>
        <v>0</v>
      </c>
      <c r="P183" s="169">
        <v>1.0000000000000001E-5</v>
      </c>
      <c r="Q183" s="169">
        <f>P183*H183</f>
        <v>1.5750000000000002E-3</v>
      </c>
      <c r="R183" s="169">
        <v>0</v>
      </c>
      <c r="S183" s="170">
        <f>R183*H183</f>
        <v>0</v>
      </c>
      <c r="T183" s="223"/>
      <c r="U183" s="223"/>
      <c r="V183" s="223"/>
      <c r="W183" s="223"/>
      <c r="X183" s="223"/>
      <c r="Y183" s="223"/>
      <c r="Z183" s="223"/>
      <c r="AA183" s="223"/>
      <c r="AB183" s="223"/>
      <c r="AC183" s="223"/>
      <c r="AD183" s="223"/>
      <c r="AQ183" s="171" t="s">
        <v>231</v>
      </c>
      <c r="AS183" s="171" t="s">
        <v>230</v>
      </c>
      <c r="AT183" s="171" t="s">
        <v>75</v>
      </c>
      <c r="AX183" s="16" t="s">
        <v>113</v>
      </c>
      <c r="BD183" s="172" t="e">
        <f>IF(#REF!="základní",J183,0)</f>
        <v>#REF!</v>
      </c>
      <c r="BE183" s="172" t="e">
        <f>IF(#REF!="snížená",J183,0)</f>
        <v>#REF!</v>
      </c>
      <c r="BF183" s="172" t="e">
        <f>IF(#REF!="zákl. přenesená",J183,0)</f>
        <v>#REF!</v>
      </c>
      <c r="BG183" s="172" t="e">
        <f>IF(#REF!="sníž. přenesená",J183,0)</f>
        <v>#REF!</v>
      </c>
      <c r="BH183" s="172" t="e">
        <f>IF(#REF!="nulová",J183,0)</f>
        <v>#REF!</v>
      </c>
      <c r="BI183" s="16" t="s">
        <v>73</v>
      </c>
      <c r="BJ183" s="172">
        <f>ROUND(I183*H183,2)</f>
        <v>0</v>
      </c>
      <c r="BK183" s="16" t="s">
        <v>209</v>
      </c>
      <c r="BL183" s="171" t="s">
        <v>258</v>
      </c>
    </row>
    <row r="184" spans="1:64" s="13" customFormat="1">
      <c r="B184" s="183"/>
      <c r="C184" s="184"/>
      <c r="D184" s="175" t="s">
        <v>123</v>
      </c>
      <c r="E184" s="184"/>
      <c r="F184" s="186" t="s">
        <v>259</v>
      </c>
      <c r="G184" s="184"/>
      <c r="H184" s="243">
        <v>157.5</v>
      </c>
      <c r="I184" s="184"/>
      <c r="J184" s="184"/>
      <c r="K184" s="184"/>
      <c r="L184" s="244"/>
      <c r="M184" s="188"/>
      <c r="N184" s="189"/>
      <c r="O184" s="189"/>
      <c r="P184" s="189"/>
      <c r="Q184" s="189"/>
      <c r="R184" s="189"/>
      <c r="S184" s="190"/>
      <c r="AS184" s="191" t="s">
        <v>123</v>
      </c>
      <c r="AT184" s="191" t="s">
        <v>75</v>
      </c>
      <c r="AU184" s="13" t="s">
        <v>75</v>
      </c>
      <c r="AV184" s="13" t="s">
        <v>4</v>
      </c>
      <c r="AW184" s="13" t="s">
        <v>73</v>
      </c>
      <c r="AX184" s="191" t="s">
        <v>113</v>
      </c>
    </row>
    <row r="185" spans="1:64" s="1" customFormat="1" ht="24.15" customHeight="1">
      <c r="A185" s="223"/>
      <c r="B185" s="27"/>
      <c r="C185" s="162" t="s">
        <v>260</v>
      </c>
      <c r="D185" s="162" t="s">
        <v>117</v>
      </c>
      <c r="E185" s="163" t="s">
        <v>261</v>
      </c>
      <c r="F185" s="164" t="s">
        <v>262</v>
      </c>
      <c r="G185" s="165" t="s">
        <v>146</v>
      </c>
      <c r="H185" s="290">
        <v>160</v>
      </c>
      <c r="I185" s="307"/>
      <c r="J185" s="166">
        <f>ROUND(I185*H185,2)</f>
        <v>0</v>
      </c>
      <c r="K185" s="167"/>
      <c r="L185" s="260"/>
      <c r="M185" s="168" t="s">
        <v>1</v>
      </c>
      <c r="N185" s="169">
        <v>2.8000000000000001E-2</v>
      </c>
      <c r="O185" s="169">
        <f>N185*H185</f>
        <v>4.4800000000000004</v>
      </c>
      <c r="P185" s="169">
        <v>0</v>
      </c>
      <c r="Q185" s="169">
        <f>P185*H185</f>
        <v>0</v>
      </c>
      <c r="R185" s="169">
        <v>0</v>
      </c>
      <c r="S185" s="170">
        <f>R185*H185</f>
        <v>0</v>
      </c>
      <c r="T185" s="223"/>
      <c r="U185" s="223"/>
      <c r="V185" s="223"/>
      <c r="W185" s="223"/>
      <c r="X185" s="223"/>
      <c r="Y185" s="223"/>
      <c r="Z185" s="223"/>
      <c r="AA185" s="223"/>
      <c r="AB185" s="223"/>
      <c r="AC185" s="223"/>
      <c r="AD185" s="223"/>
      <c r="AQ185" s="171" t="s">
        <v>209</v>
      </c>
      <c r="AS185" s="171" t="s">
        <v>117</v>
      </c>
      <c r="AT185" s="171" t="s">
        <v>75</v>
      </c>
      <c r="AX185" s="16" t="s">
        <v>113</v>
      </c>
      <c r="BD185" s="172" t="e">
        <f>IF(#REF!="základní",J185,0)</f>
        <v>#REF!</v>
      </c>
      <c r="BE185" s="172" t="e">
        <f>IF(#REF!="snížená",J185,0)</f>
        <v>#REF!</v>
      </c>
      <c r="BF185" s="172" t="e">
        <f>IF(#REF!="zákl. přenesená",J185,0)</f>
        <v>#REF!</v>
      </c>
      <c r="BG185" s="172" t="e">
        <f>IF(#REF!="sníž. přenesená",J185,0)</f>
        <v>#REF!</v>
      </c>
      <c r="BH185" s="172" t="e">
        <f>IF(#REF!="nulová",J185,0)</f>
        <v>#REF!</v>
      </c>
      <c r="BI185" s="16" t="s">
        <v>73</v>
      </c>
      <c r="BJ185" s="172">
        <f>ROUND(I185*H185,2)</f>
        <v>0</v>
      </c>
      <c r="BK185" s="16" t="s">
        <v>209</v>
      </c>
      <c r="BL185" s="171" t="s">
        <v>263</v>
      </c>
    </row>
    <row r="186" spans="1:64" s="13" customFormat="1">
      <c r="B186" s="183"/>
      <c r="C186" s="184"/>
      <c r="D186" s="175" t="s">
        <v>123</v>
      </c>
      <c r="E186" s="185" t="s">
        <v>1</v>
      </c>
      <c r="F186" s="186">
        <v>60</v>
      </c>
      <c r="G186" s="184"/>
      <c r="H186" s="243">
        <v>60</v>
      </c>
      <c r="I186" s="184"/>
      <c r="J186" s="184"/>
      <c r="K186" s="184"/>
      <c r="L186" s="244"/>
      <c r="M186" s="188"/>
      <c r="N186" s="189"/>
      <c r="O186" s="189"/>
      <c r="P186" s="189"/>
      <c r="Q186" s="189"/>
      <c r="R186" s="189"/>
      <c r="S186" s="190"/>
      <c r="AS186" s="191" t="s">
        <v>123</v>
      </c>
      <c r="AT186" s="191" t="s">
        <v>75</v>
      </c>
      <c r="AU186" s="13" t="s">
        <v>75</v>
      </c>
      <c r="AV186" s="13" t="s">
        <v>25</v>
      </c>
      <c r="AW186" s="13" t="s">
        <v>68</v>
      </c>
      <c r="AX186" s="191" t="s">
        <v>113</v>
      </c>
    </row>
    <row r="187" spans="1:64" s="13" customFormat="1">
      <c r="B187" s="183"/>
      <c r="C187" s="184"/>
      <c r="D187" s="175" t="s">
        <v>123</v>
      </c>
      <c r="E187" s="185" t="s">
        <v>1</v>
      </c>
      <c r="F187" s="186">
        <v>100</v>
      </c>
      <c r="G187" s="184"/>
      <c r="H187" s="243">
        <v>100</v>
      </c>
      <c r="I187" s="184"/>
      <c r="J187" s="184"/>
      <c r="K187" s="184"/>
      <c r="L187" s="244"/>
      <c r="M187" s="188"/>
      <c r="N187" s="189"/>
      <c r="O187" s="189"/>
      <c r="P187" s="189"/>
      <c r="Q187" s="189"/>
      <c r="R187" s="189"/>
      <c r="S187" s="190"/>
      <c r="AS187" s="191" t="s">
        <v>123</v>
      </c>
      <c r="AT187" s="191" t="s">
        <v>75</v>
      </c>
      <c r="AU187" s="13" t="s">
        <v>75</v>
      </c>
      <c r="AV187" s="13" t="s">
        <v>25</v>
      </c>
      <c r="AW187" s="13" t="s">
        <v>68</v>
      </c>
      <c r="AX187" s="191" t="s">
        <v>113</v>
      </c>
    </row>
    <row r="188" spans="1:64" s="14" customFormat="1">
      <c r="B188" s="200"/>
      <c r="C188" s="201"/>
      <c r="D188" s="175" t="s">
        <v>123</v>
      </c>
      <c r="E188" s="202" t="s">
        <v>1</v>
      </c>
      <c r="F188" s="203" t="s">
        <v>264</v>
      </c>
      <c r="G188" s="201"/>
      <c r="H188" s="254">
        <v>160</v>
      </c>
      <c r="I188" s="201"/>
      <c r="J188" s="201"/>
      <c r="K188" s="201"/>
      <c r="L188" s="255"/>
      <c r="M188" s="204"/>
      <c r="N188" s="205"/>
      <c r="O188" s="205"/>
      <c r="P188" s="205"/>
      <c r="Q188" s="205"/>
      <c r="R188" s="205"/>
      <c r="S188" s="206"/>
      <c r="AS188" s="207" t="s">
        <v>123</v>
      </c>
      <c r="AT188" s="207" t="s">
        <v>75</v>
      </c>
      <c r="AU188" s="14" t="s">
        <v>121</v>
      </c>
      <c r="AV188" s="14" t="s">
        <v>25</v>
      </c>
      <c r="AW188" s="14" t="s">
        <v>73</v>
      </c>
      <c r="AX188" s="207" t="s">
        <v>113</v>
      </c>
    </row>
    <row r="189" spans="1:64" s="1" customFormat="1" ht="24.15" customHeight="1">
      <c r="A189" s="223"/>
      <c r="B189" s="27"/>
      <c r="C189" s="162" t="s">
        <v>265</v>
      </c>
      <c r="D189" s="162" t="s">
        <v>117</v>
      </c>
      <c r="E189" s="163" t="s">
        <v>266</v>
      </c>
      <c r="F189" s="164" t="s">
        <v>267</v>
      </c>
      <c r="G189" s="165" t="s">
        <v>127</v>
      </c>
      <c r="H189" s="290">
        <v>224.39599999999999</v>
      </c>
      <c r="I189" s="307"/>
      <c r="J189" s="166">
        <f>ROUND(I189*H189,2)</f>
        <v>0</v>
      </c>
      <c r="K189" s="167"/>
      <c r="L189" s="260"/>
      <c r="M189" s="168" t="s">
        <v>1</v>
      </c>
      <c r="N189" s="169">
        <v>0.189</v>
      </c>
      <c r="O189" s="169">
        <f>N189*H189</f>
        <v>42.410843999999997</v>
      </c>
      <c r="P189" s="169">
        <v>0</v>
      </c>
      <c r="Q189" s="169">
        <f>P189*H189</f>
        <v>0</v>
      </c>
      <c r="R189" s="169">
        <v>0</v>
      </c>
      <c r="S189" s="170">
        <f>R189*H189</f>
        <v>0</v>
      </c>
      <c r="T189" s="223"/>
      <c r="U189" s="223"/>
      <c r="V189" s="223"/>
      <c r="W189" s="223"/>
      <c r="X189" s="223"/>
      <c r="Y189" s="223"/>
      <c r="Z189" s="223"/>
      <c r="AA189" s="223"/>
      <c r="AB189" s="223"/>
      <c r="AC189" s="223"/>
      <c r="AD189" s="223"/>
      <c r="AQ189" s="171" t="s">
        <v>209</v>
      </c>
      <c r="AS189" s="171" t="s">
        <v>117</v>
      </c>
      <c r="AT189" s="171" t="s">
        <v>75</v>
      </c>
      <c r="AX189" s="16" t="s">
        <v>113</v>
      </c>
      <c r="BD189" s="172" t="e">
        <f>IF(#REF!="základní",J189,0)</f>
        <v>#REF!</v>
      </c>
      <c r="BE189" s="172" t="e">
        <f>IF(#REF!="snížená",J189,0)</f>
        <v>#REF!</v>
      </c>
      <c r="BF189" s="172" t="e">
        <f>IF(#REF!="zákl. přenesená",J189,0)</f>
        <v>#REF!</v>
      </c>
      <c r="BG189" s="172" t="e">
        <f>IF(#REF!="sníž. přenesená",J189,0)</f>
        <v>#REF!</v>
      </c>
      <c r="BH189" s="172" t="e">
        <f>IF(#REF!="nulová",J189,0)</f>
        <v>#REF!</v>
      </c>
      <c r="BI189" s="16" t="s">
        <v>73</v>
      </c>
      <c r="BJ189" s="172">
        <f>ROUND(I189*H189,2)</f>
        <v>0</v>
      </c>
      <c r="BK189" s="16" t="s">
        <v>209</v>
      </c>
      <c r="BL189" s="171" t="s">
        <v>268</v>
      </c>
    </row>
    <row r="190" spans="1:64" s="1" customFormat="1" ht="24.15" customHeight="1">
      <c r="A190" s="223"/>
      <c r="B190" s="27"/>
      <c r="C190" s="162" t="s">
        <v>231</v>
      </c>
      <c r="D190" s="162" t="s">
        <v>117</v>
      </c>
      <c r="E190" s="163" t="s">
        <v>269</v>
      </c>
      <c r="F190" s="164" t="s">
        <v>270</v>
      </c>
      <c r="G190" s="165" t="s">
        <v>127</v>
      </c>
      <c r="H190" s="290">
        <v>75.977000000000004</v>
      </c>
      <c r="I190" s="307"/>
      <c r="J190" s="166">
        <f>ROUND(I190*H190,2)</f>
        <v>0</v>
      </c>
      <c r="K190" s="167"/>
      <c r="L190" s="260"/>
      <c r="M190" s="168" t="s">
        <v>1</v>
      </c>
      <c r="N190" s="169">
        <v>5.5E-2</v>
      </c>
      <c r="O190" s="169">
        <f>N190*H190</f>
        <v>4.1787350000000005</v>
      </c>
      <c r="P190" s="169">
        <v>0</v>
      </c>
      <c r="Q190" s="169">
        <f>P190*H190</f>
        <v>0</v>
      </c>
      <c r="R190" s="169">
        <v>0</v>
      </c>
      <c r="S190" s="170">
        <f>R190*H190</f>
        <v>0</v>
      </c>
      <c r="T190" s="223"/>
      <c r="U190" s="223"/>
      <c r="V190" s="223"/>
      <c r="W190" s="223"/>
      <c r="X190" s="223"/>
      <c r="Y190" s="223"/>
      <c r="Z190" s="223"/>
      <c r="AA190" s="223"/>
      <c r="AB190" s="223"/>
      <c r="AC190" s="223"/>
      <c r="AD190" s="223"/>
      <c r="AQ190" s="171" t="s">
        <v>209</v>
      </c>
      <c r="AS190" s="171" t="s">
        <v>117</v>
      </c>
      <c r="AT190" s="171" t="s">
        <v>75</v>
      </c>
      <c r="AX190" s="16" t="s">
        <v>113</v>
      </c>
      <c r="BD190" s="172" t="e">
        <f>IF(#REF!="základní",J190,0)</f>
        <v>#REF!</v>
      </c>
      <c r="BE190" s="172" t="e">
        <f>IF(#REF!="snížená",J190,0)</f>
        <v>#REF!</v>
      </c>
      <c r="BF190" s="172" t="e">
        <f>IF(#REF!="zákl. přenesená",J190,0)</f>
        <v>#REF!</v>
      </c>
      <c r="BG190" s="172" t="e">
        <f>IF(#REF!="sníž. přenesená",J190,0)</f>
        <v>#REF!</v>
      </c>
      <c r="BH190" s="172" t="e">
        <f>IF(#REF!="nulová",J190,0)</f>
        <v>#REF!</v>
      </c>
      <c r="BI190" s="16" t="s">
        <v>73</v>
      </c>
      <c r="BJ190" s="172">
        <f>ROUND(I190*H190,2)</f>
        <v>0</v>
      </c>
      <c r="BK190" s="16" t="s">
        <v>209</v>
      </c>
      <c r="BL190" s="171" t="s">
        <v>271</v>
      </c>
    </row>
    <row r="191" spans="1:64" s="1" customFormat="1" ht="24.15" customHeight="1">
      <c r="A191" s="223"/>
      <c r="B191" s="27"/>
      <c r="C191" s="162" t="s">
        <v>272</v>
      </c>
      <c r="D191" s="162" t="s">
        <v>117</v>
      </c>
      <c r="E191" s="163" t="s">
        <v>273</v>
      </c>
      <c r="F191" s="272" t="s">
        <v>274</v>
      </c>
      <c r="G191" s="165" t="s">
        <v>127</v>
      </c>
      <c r="H191" s="290">
        <v>199</v>
      </c>
      <c r="I191" s="307"/>
      <c r="J191" s="166">
        <f>ROUND(I191*H191,2)</f>
        <v>0</v>
      </c>
      <c r="K191" s="167"/>
      <c r="L191" s="260"/>
      <c r="M191" s="168" t="s">
        <v>1</v>
      </c>
      <c r="N191" s="169">
        <v>0.128</v>
      </c>
      <c r="O191" s="169">
        <f>N191*H191</f>
        <v>25.472000000000001</v>
      </c>
      <c r="P191" s="169">
        <v>2.0000000000000002E-5</v>
      </c>
      <c r="Q191" s="169">
        <f>P191*H191</f>
        <v>3.98E-3</v>
      </c>
      <c r="R191" s="169">
        <v>0</v>
      </c>
      <c r="S191" s="170">
        <f>R191*H191</f>
        <v>0</v>
      </c>
      <c r="T191" s="223"/>
      <c r="U191" s="223"/>
      <c r="V191" s="223"/>
      <c r="W191" s="223"/>
      <c r="X191" s="223"/>
      <c r="Y191" s="223"/>
      <c r="Z191" s="223"/>
      <c r="AA191" s="223"/>
      <c r="AB191" s="223"/>
      <c r="AC191" s="223"/>
      <c r="AD191" s="223"/>
      <c r="AQ191" s="171" t="s">
        <v>209</v>
      </c>
      <c r="AS191" s="171" t="s">
        <v>117</v>
      </c>
      <c r="AT191" s="171" t="s">
        <v>75</v>
      </c>
      <c r="AX191" s="16" t="s">
        <v>113</v>
      </c>
      <c r="BD191" s="172" t="e">
        <f>IF(#REF!="základní",J191,0)</f>
        <v>#REF!</v>
      </c>
      <c r="BE191" s="172" t="e">
        <f>IF(#REF!="snížená",J191,0)</f>
        <v>#REF!</v>
      </c>
      <c r="BF191" s="172" t="e">
        <f>IF(#REF!="zákl. přenesená",J191,0)</f>
        <v>#REF!</v>
      </c>
      <c r="BG191" s="172" t="e">
        <f>IF(#REF!="sníž. přenesená",J191,0)</f>
        <v>#REF!</v>
      </c>
      <c r="BH191" s="172" t="e">
        <f>IF(#REF!="nulová",J191,0)</f>
        <v>#REF!</v>
      </c>
      <c r="BI191" s="16" t="s">
        <v>73</v>
      </c>
      <c r="BJ191" s="172">
        <f>ROUND(I191*H191,2)</f>
        <v>0</v>
      </c>
      <c r="BK191" s="16" t="s">
        <v>209</v>
      </c>
      <c r="BL191" s="171" t="s">
        <v>275</v>
      </c>
    </row>
    <row r="192" spans="1:64" s="1" customFormat="1" ht="24.15" customHeight="1">
      <c r="A192" s="223"/>
      <c r="B192" s="27"/>
      <c r="C192" s="162" t="s">
        <v>276</v>
      </c>
      <c r="D192" s="162" t="s">
        <v>117</v>
      </c>
      <c r="E192" s="163" t="s">
        <v>277</v>
      </c>
      <c r="F192" s="272" t="s">
        <v>278</v>
      </c>
      <c r="G192" s="165" t="s">
        <v>127</v>
      </c>
      <c r="H192" s="290">
        <v>199</v>
      </c>
      <c r="I192" s="307"/>
      <c r="J192" s="166">
        <f>ROUND(I192*H192,2)</f>
        <v>0</v>
      </c>
      <c r="K192" s="167"/>
      <c r="L192" s="260"/>
      <c r="M192" s="168" t="s">
        <v>1</v>
      </c>
      <c r="N192" s="169">
        <v>0.11600000000000001</v>
      </c>
      <c r="O192" s="169">
        <f>N192*H192</f>
        <v>23.084</v>
      </c>
      <c r="P192" s="169">
        <v>2.0000000000000002E-5</v>
      </c>
      <c r="Q192" s="169">
        <f>P192*H192</f>
        <v>3.98E-3</v>
      </c>
      <c r="R192" s="169">
        <v>0</v>
      </c>
      <c r="S192" s="170">
        <f>R192*H192</f>
        <v>0</v>
      </c>
      <c r="T192" s="223"/>
      <c r="U192" s="223"/>
      <c r="V192" s="223"/>
      <c r="W192" s="223"/>
      <c r="X192" s="223"/>
      <c r="Y192" s="223"/>
      <c r="Z192" s="223"/>
      <c r="AA192" s="223"/>
      <c r="AB192" s="223"/>
      <c r="AC192" s="223"/>
      <c r="AD192" s="223"/>
      <c r="AQ192" s="171" t="s">
        <v>209</v>
      </c>
      <c r="AS192" s="171" t="s">
        <v>117</v>
      </c>
      <c r="AT192" s="171" t="s">
        <v>75</v>
      </c>
      <c r="AX192" s="16" t="s">
        <v>113</v>
      </c>
      <c r="BD192" s="172" t="e">
        <f>IF(#REF!="základní",J192,0)</f>
        <v>#REF!</v>
      </c>
      <c r="BE192" s="172" t="e">
        <f>IF(#REF!="snížená",J192,0)</f>
        <v>#REF!</v>
      </c>
      <c r="BF192" s="172" t="e">
        <f>IF(#REF!="zákl. přenesená",J192,0)</f>
        <v>#REF!</v>
      </c>
      <c r="BG192" s="172" t="e">
        <f>IF(#REF!="sníž. přenesená",J192,0)</f>
        <v>#REF!</v>
      </c>
      <c r="BH192" s="172" t="e">
        <f>IF(#REF!="nulová",J192,0)</f>
        <v>#REF!</v>
      </c>
      <c r="BI192" s="16" t="s">
        <v>73</v>
      </c>
      <c r="BJ192" s="172">
        <f>ROUND(I192*H192,2)</f>
        <v>0</v>
      </c>
      <c r="BK192" s="16" t="s">
        <v>209</v>
      </c>
      <c r="BL192" s="171" t="s">
        <v>279</v>
      </c>
    </row>
    <row r="193" spans="1:64" s="1" customFormat="1" ht="24.15" customHeight="1">
      <c r="A193" s="223"/>
      <c r="B193" s="27"/>
      <c r="C193" s="162" t="s">
        <v>280</v>
      </c>
      <c r="D193" s="162" t="s">
        <v>117</v>
      </c>
      <c r="E193" s="163" t="s">
        <v>281</v>
      </c>
      <c r="F193" s="272" t="s">
        <v>282</v>
      </c>
      <c r="G193" s="165" t="s">
        <v>127</v>
      </c>
      <c r="H193" s="290">
        <v>199</v>
      </c>
      <c r="I193" s="307"/>
      <c r="J193" s="166">
        <f>ROUND(I193*H193,2)</f>
        <v>0</v>
      </c>
      <c r="K193" s="167"/>
      <c r="L193" s="260"/>
      <c r="M193" s="168" t="s">
        <v>1</v>
      </c>
      <c r="N193" s="169">
        <v>1.4E-2</v>
      </c>
      <c r="O193" s="169">
        <f>N193*H193</f>
        <v>2.786</v>
      </c>
      <c r="P193" s="169">
        <v>0</v>
      </c>
      <c r="Q193" s="169">
        <f>P193*H193</f>
        <v>0</v>
      </c>
      <c r="R193" s="169">
        <v>0</v>
      </c>
      <c r="S193" s="170">
        <f>R193*H193</f>
        <v>0</v>
      </c>
      <c r="T193" s="223"/>
      <c r="U193" s="223"/>
      <c r="V193" s="223"/>
      <c r="W193" s="223"/>
      <c r="X193" s="223"/>
      <c r="Y193" s="223"/>
      <c r="Z193" s="223"/>
      <c r="AA193" s="223"/>
      <c r="AB193" s="223"/>
      <c r="AC193" s="223"/>
      <c r="AD193" s="223"/>
      <c r="AQ193" s="171" t="s">
        <v>209</v>
      </c>
      <c r="AS193" s="171" t="s">
        <v>117</v>
      </c>
      <c r="AT193" s="171" t="s">
        <v>75</v>
      </c>
      <c r="AX193" s="16" t="s">
        <v>113</v>
      </c>
      <c r="BD193" s="172" t="e">
        <f>IF(#REF!="základní",J193,0)</f>
        <v>#REF!</v>
      </c>
      <c r="BE193" s="172" t="e">
        <f>IF(#REF!="snížená",J193,0)</f>
        <v>#REF!</v>
      </c>
      <c r="BF193" s="172" t="e">
        <f>IF(#REF!="zákl. přenesená",J193,0)</f>
        <v>#REF!</v>
      </c>
      <c r="BG193" s="172" t="e">
        <f>IF(#REF!="sníž. přenesená",J193,0)</f>
        <v>#REF!</v>
      </c>
      <c r="BH193" s="172" t="e">
        <f>IF(#REF!="nulová",J193,0)</f>
        <v>#REF!</v>
      </c>
      <c r="BI193" s="16" t="s">
        <v>73</v>
      </c>
      <c r="BJ193" s="172">
        <f>ROUND(I193*H193,2)</f>
        <v>0</v>
      </c>
      <c r="BK193" s="16" t="s">
        <v>209</v>
      </c>
      <c r="BL193" s="171" t="s">
        <v>283</v>
      </c>
    </row>
    <row r="194" spans="1:64" s="12" customFormat="1">
      <c r="B194" s="173"/>
      <c r="C194" s="174"/>
      <c r="D194" s="175" t="s">
        <v>123</v>
      </c>
      <c r="E194" s="176" t="s">
        <v>1</v>
      </c>
      <c r="F194" s="177" t="s">
        <v>284</v>
      </c>
      <c r="G194" s="174"/>
      <c r="H194" s="294" t="s">
        <v>1</v>
      </c>
      <c r="I194" s="174"/>
      <c r="J194" s="174"/>
      <c r="K194" s="174"/>
      <c r="L194" s="178"/>
      <c r="M194" s="179"/>
      <c r="N194" s="180"/>
      <c r="O194" s="180"/>
      <c r="P194" s="180"/>
      <c r="Q194" s="180"/>
      <c r="R194" s="180"/>
      <c r="S194" s="181"/>
      <c r="AS194" s="182" t="s">
        <v>123</v>
      </c>
      <c r="AT194" s="182" t="s">
        <v>75</v>
      </c>
      <c r="AU194" s="12" t="s">
        <v>73</v>
      </c>
      <c r="AV194" s="12" t="s">
        <v>25</v>
      </c>
      <c r="AW194" s="12" t="s">
        <v>68</v>
      </c>
      <c r="AX194" s="182" t="s">
        <v>113</v>
      </c>
    </row>
    <row r="195" spans="1:64" s="12" customFormat="1">
      <c r="B195" s="173"/>
      <c r="C195" s="174"/>
      <c r="D195" s="175" t="s">
        <v>123</v>
      </c>
      <c r="E195" s="176"/>
      <c r="F195" s="242">
        <v>66.34</v>
      </c>
      <c r="G195" s="174"/>
      <c r="H195" s="295">
        <v>199</v>
      </c>
      <c r="I195" s="174"/>
      <c r="J195" s="174"/>
      <c r="K195" s="174"/>
      <c r="L195" s="178"/>
      <c r="M195" s="179"/>
      <c r="N195" s="180"/>
      <c r="O195" s="180"/>
      <c r="P195" s="180"/>
      <c r="Q195" s="180"/>
      <c r="R195" s="180"/>
      <c r="S195" s="181"/>
      <c r="AS195" s="182"/>
      <c r="AT195" s="182"/>
      <c r="AX195" s="182"/>
    </row>
    <row r="196" spans="1:64" s="227" customFormat="1">
      <c r="B196" s="228"/>
      <c r="C196" s="229"/>
      <c r="D196" s="230" t="s">
        <v>123</v>
      </c>
      <c r="E196" s="231" t="s">
        <v>1</v>
      </c>
      <c r="F196" s="232" t="s">
        <v>285</v>
      </c>
      <c r="G196" s="229"/>
      <c r="H196" s="294" t="s">
        <v>1</v>
      </c>
      <c r="I196" s="229"/>
      <c r="J196" s="229"/>
      <c r="K196" s="229"/>
      <c r="L196" s="233"/>
      <c r="M196" s="234"/>
      <c r="N196" s="235"/>
      <c r="O196" s="235"/>
      <c r="P196" s="235"/>
      <c r="Q196" s="235"/>
      <c r="R196" s="235"/>
      <c r="S196" s="236"/>
      <c r="AS196" s="237" t="s">
        <v>123</v>
      </c>
      <c r="AT196" s="237" t="s">
        <v>75</v>
      </c>
      <c r="AU196" s="227" t="s">
        <v>73</v>
      </c>
      <c r="AV196" s="227" t="s">
        <v>25</v>
      </c>
      <c r="AW196" s="227" t="s">
        <v>68</v>
      </c>
      <c r="AX196" s="237" t="s">
        <v>113</v>
      </c>
    </row>
    <row r="197" spans="1:64" s="238" customFormat="1">
      <c r="B197" s="239"/>
      <c r="C197" s="240"/>
      <c r="D197" s="230" t="s">
        <v>123</v>
      </c>
      <c r="E197" s="241" t="s">
        <v>1</v>
      </c>
      <c r="F197" s="242">
        <v>66.34</v>
      </c>
      <c r="G197" s="240"/>
      <c r="H197" s="291">
        <v>199</v>
      </c>
      <c r="I197" s="240"/>
      <c r="J197" s="240"/>
      <c r="K197" s="240"/>
      <c r="L197" s="244"/>
      <c r="M197" s="245"/>
      <c r="N197" s="246"/>
      <c r="O197" s="246"/>
      <c r="P197" s="246"/>
      <c r="Q197" s="246"/>
      <c r="R197" s="246"/>
      <c r="S197" s="247"/>
      <c r="AS197" s="248" t="s">
        <v>123</v>
      </c>
      <c r="AT197" s="248" t="s">
        <v>75</v>
      </c>
      <c r="AU197" s="238" t="s">
        <v>75</v>
      </c>
      <c r="AV197" s="238" t="s">
        <v>25</v>
      </c>
      <c r="AW197" s="238" t="s">
        <v>68</v>
      </c>
      <c r="AX197" s="248" t="s">
        <v>113</v>
      </c>
    </row>
    <row r="198" spans="1:64" s="227" customFormat="1">
      <c r="B198" s="228"/>
      <c r="C198" s="229"/>
      <c r="D198" s="230" t="s">
        <v>123</v>
      </c>
      <c r="E198" s="231" t="s">
        <v>1</v>
      </c>
      <c r="F198" s="232" t="s">
        <v>286</v>
      </c>
      <c r="G198" s="229"/>
      <c r="H198" s="294" t="s">
        <v>1</v>
      </c>
      <c r="I198" s="229"/>
      <c r="J198" s="229"/>
      <c r="K198" s="229"/>
      <c r="L198" s="233"/>
      <c r="M198" s="234"/>
      <c r="N198" s="235"/>
      <c r="O198" s="235"/>
      <c r="P198" s="235"/>
      <c r="Q198" s="235"/>
      <c r="R198" s="235"/>
      <c r="S198" s="236"/>
      <c r="AS198" s="237" t="s">
        <v>123</v>
      </c>
      <c r="AT198" s="237" t="s">
        <v>75</v>
      </c>
      <c r="AU198" s="227" t="s">
        <v>73</v>
      </c>
      <c r="AV198" s="227" t="s">
        <v>25</v>
      </c>
      <c r="AW198" s="227" t="s">
        <v>68</v>
      </c>
      <c r="AX198" s="237" t="s">
        <v>113</v>
      </c>
    </row>
    <row r="199" spans="1:64" s="238" customFormat="1">
      <c r="B199" s="239"/>
      <c r="C199" s="240"/>
      <c r="D199" s="230" t="s">
        <v>123</v>
      </c>
      <c r="E199" s="241" t="s">
        <v>1</v>
      </c>
      <c r="F199" s="242">
        <v>66.34</v>
      </c>
      <c r="G199" s="240"/>
      <c r="H199" s="291">
        <v>199</v>
      </c>
      <c r="I199" s="240"/>
      <c r="J199" s="240"/>
      <c r="K199" s="240"/>
      <c r="L199" s="244"/>
      <c r="M199" s="245"/>
      <c r="N199" s="246"/>
      <c r="O199" s="246"/>
      <c r="P199" s="246"/>
      <c r="Q199" s="246"/>
      <c r="R199" s="246"/>
      <c r="S199" s="247"/>
      <c r="AS199" s="248" t="s">
        <v>123</v>
      </c>
      <c r="AT199" s="248" t="s">
        <v>75</v>
      </c>
      <c r="AU199" s="238" t="s">
        <v>75</v>
      </c>
      <c r="AV199" s="238" t="s">
        <v>25</v>
      </c>
      <c r="AW199" s="238" t="s">
        <v>68</v>
      </c>
      <c r="AX199" s="248" t="s">
        <v>113</v>
      </c>
    </row>
    <row r="200" spans="1:64" s="249" customFormat="1">
      <c r="B200" s="250"/>
      <c r="C200" s="251"/>
      <c r="D200" s="230" t="s">
        <v>123</v>
      </c>
      <c r="E200" s="252" t="s">
        <v>1</v>
      </c>
      <c r="F200" s="253" t="s">
        <v>264</v>
      </c>
      <c r="G200" s="251"/>
      <c r="H200" s="296">
        <v>199</v>
      </c>
      <c r="I200" s="251"/>
      <c r="J200" s="251"/>
      <c r="K200" s="251"/>
      <c r="L200" s="255"/>
      <c r="M200" s="256"/>
      <c r="N200" s="257"/>
      <c r="O200" s="257"/>
      <c r="P200" s="257"/>
      <c r="Q200" s="257"/>
      <c r="R200" s="257"/>
      <c r="S200" s="258"/>
      <c r="AS200" s="259" t="s">
        <v>123</v>
      </c>
      <c r="AT200" s="259" t="s">
        <v>75</v>
      </c>
      <c r="AU200" s="249" t="s">
        <v>121</v>
      </c>
      <c r="AV200" s="249" t="s">
        <v>25</v>
      </c>
      <c r="AW200" s="249" t="s">
        <v>73</v>
      </c>
      <c r="AX200" s="259" t="s">
        <v>113</v>
      </c>
    </row>
    <row r="201" spans="1:64" s="1" customFormat="1" ht="21.75" customHeight="1">
      <c r="A201" s="223"/>
      <c r="B201" s="27"/>
      <c r="C201" s="162" t="s">
        <v>287</v>
      </c>
      <c r="D201" s="162" t="s">
        <v>117</v>
      </c>
      <c r="E201" s="163" t="s">
        <v>288</v>
      </c>
      <c r="F201" s="272" t="s">
        <v>289</v>
      </c>
      <c r="G201" s="165" t="s">
        <v>127</v>
      </c>
      <c r="H201" s="290">
        <v>133.44999999999999</v>
      </c>
      <c r="I201" s="307"/>
      <c r="J201" s="166">
        <f t="shared" ref="J201:J207" si="0">ROUND(I201*H201,2)</f>
        <v>0</v>
      </c>
      <c r="K201" s="167"/>
      <c r="L201" s="29"/>
      <c r="M201" s="168" t="s">
        <v>1</v>
      </c>
      <c r="N201" s="169">
        <v>0.40799999999999997</v>
      </c>
      <c r="O201" s="169">
        <f t="shared" ref="O201:O207" si="1">N201*H201</f>
        <v>54.447599999999994</v>
      </c>
      <c r="P201" s="169">
        <v>2.0000000000000002E-5</v>
      </c>
      <c r="Q201" s="169">
        <f t="shared" ref="Q201:Q207" si="2">P201*H201</f>
        <v>2.6689999999999999E-3</v>
      </c>
      <c r="R201" s="169">
        <v>0</v>
      </c>
      <c r="S201" s="170">
        <f t="shared" ref="S201:S207" si="3">R201*H201</f>
        <v>0</v>
      </c>
      <c r="T201" s="223"/>
      <c r="U201" s="223"/>
      <c r="V201" s="223"/>
      <c r="W201" s="223"/>
      <c r="X201" s="223"/>
      <c r="Y201" s="223"/>
      <c r="Z201" s="223"/>
      <c r="AA201" s="223"/>
      <c r="AB201" s="223"/>
      <c r="AC201" s="223"/>
      <c r="AD201" s="223"/>
      <c r="AQ201" s="171" t="s">
        <v>209</v>
      </c>
      <c r="AS201" s="171" t="s">
        <v>117</v>
      </c>
      <c r="AT201" s="171" t="s">
        <v>75</v>
      </c>
      <c r="AX201" s="16" t="s">
        <v>113</v>
      </c>
      <c r="BD201" s="172" t="e">
        <f>IF(#REF!="základní",J201,0)</f>
        <v>#REF!</v>
      </c>
      <c r="BE201" s="172" t="e">
        <f>IF(#REF!="snížená",J201,0)</f>
        <v>#REF!</v>
      </c>
      <c r="BF201" s="172" t="e">
        <f>IF(#REF!="zákl. přenesená",J201,0)</f>
        <v>#REF!</v>
      </c>
      <c r="BG201" s="172" t="e">
        <f>IF(#REF!="sníž. přenesená",J201,0)</f>
        <v>#REF!</v>
      </c>
      <c r="BH201" s="172" t="e">
        <f>IF(#REF!="nulová",J201,0)</f>
        <v>#REF!</v>
      </c>
      <c r="BI201" s="16" t="s">
        <v>73</v>
      </c>
      <c r="BJ201" s="172">
        <f t="shared" ref="BJ201:BJ207" si="4">ROUND(I201*H201,2)</f>
        <v>0</v>
      </c>
      <c r="BK201" s="16" t="s">
        <v>209</v>
      </c>
      <c r="BL201" s="171" t="s">
        <v>290</v>
      </c>
    </row>
    <row r="202" spans="1:64" s="1" customFormat="1" ht="24.15" customHeight="1">
      <c r="A202" s="223"/>
      <c r="B202" s="27"/>
      <c r="C202" s="162" t="s">
        <v>291</v>
      </c>
      <c r="D202" s="162" t="s">
        <v>117</v>
      </c>
      <c r="E202" s="163" t="s">
        <v>292</v>
      </c>
      <c r="F202" s="272" t="s">
        <v>293</v>
      </c>
      <c r="G202" s="165" t="s">
        <v>127</v>
      </c>
      <c r="H202" s="290">
        <v>199</v>
      </c>
      <c r="I202" s="307"/>
      <c r="J202" s="166">
        <f t="shared" si="0"/>
        <v>0</v>
      </c>
      <c r="K202" s="167"/>
      <c r="L202" s="29"/>
      <c r="M202" s="168" t="s">
        <v>1</v>
      </c>
      <c r="N202" s="169">
        <v>0.13800000000000001</v>
      </c>
      <c r="O202" s="169">
        <f t="shared" si="1"/>
        <v>27.462000000000003</v>
      </c>
      <c r="P202" s="169">
        <v>1.7000000000000001E-4</v>
      </c>
      <c r="Q202" s="169">
        <f t="shared" si="2"/>
        <v>3.3829999999999999E-2</v>
      </c>
      <c r="R202" s="169">
        <v>0</v>
      </c>
      <c r="S202" s="170">
        <f t="shared" si="3"/>
        <v>0</v>
      </c>
      <c r="T202" s="223"/>
      <c r="U202" s="223"/>
      <c r="V202" s="223"/>
      <c r="W202" s="223"/>
      <c r="X202" s="223"/>
      <c r="Y202" s="223"/>
      <c r="Z202" s="223"/>
      <c r="AA202" s="223"/>
      <c r="AB202" s="223"/>
      <c r="AC202" s="223"/>
      <c r="AD202" s="223"/>
      <c r="AQ202" s="171" t="s">
        <v>209</v>
      </c>
      <c r="AS202" s="171" t="s">
        <v>117</v>
      </c>
      <c r="AT202" s="171" t="s">
        <v>75</v>
      </c>
      <c r="AX202" s="16" t="s">
        <v>113</v>
      </c>
      <c r="BD202" s="172" t="e">
        <f>IF(#REF!="základní",J202,0)</f>
        <v>#REF!</v>
      </c>
      <c r="BE202" s="172" t="e">
        <f>IF(#REF!="snížená",J202,0)</f>
        <v>#REF!</v>
      </c>
      <c r="BF202" s="172" t="e">
        <f>IF(#REF!="zákl. přenesená",J202,0)</f>
        <v>#REF!</v>
      </c>
      <c r="BG202" s="172" t="e">
        <f>IF(#REF!="sníž. přenesená",J202,0)</f>
        <v>#REF!</v>
      </c>
      <c r="BH202" s="172" t="e">
        <f>IF(#REF!="nulová",J202,0)</f>
        <v>#REF!</v>
      </c>
      <c r="BI202" s="16" t="s">
        <v>73</v>
      </c>
      <c r="BJ202" s="172">
        <f t="shared" si="4"/>
        <v>0</v>
      </c>
      <c r="BK202" s="16" t="s">
        <v>209</v>
      </c>
      <c r="BL202" s="171" t="s">
        <v>294</v>
      </c>
    </row>
    <row r="203" spans="1:64" s="1" customFormat="1" ht="24.15" customHeight="1">
      <c r="A203" s="223"/>
      <c r="B203" s="27"/>
      <c r="C203" s="162" t="s">
        <v>295</v>
      </c>
      <c r="D203" s="162" t="s">
        <v>117</v>
      </c>
      <c r="E203" s="163" t="s">
        <v>296</v>
      </c>
      <c r="F203" s="272" t="s">
        <v>297</v>
      </c>
      <c r="G203" s="165" t="s">
        <v>127</v>
      </c>
      <c r="H203" s="290">
        <v>199</v>
      </c>
      <c r="I203" s="307"/>
      <c r="J203" s="166">
        <f t="shared" si="0"/>
        <v>0</v>
      </c>
      <c r="K203" s="167"/>
      <c r="L203" s="29"/>
      <c r="M203" s="168" t="s">
        <v>1</v>
      </c>
      <c r="N203" s="169">
        <v>0.155</v>
      </c>
      <c r="O203" s="169">
        <f t="shared" si="1"/>
        <v>30.844999999999999</v>
      </c>
      <c r="P203" s="169">
        <v>1.2999999999999999E-4</v>
      </c>
      <c r="Q203" s="169">
        <f t="shared" si="2"/>
        <v>2.5869999999999997E-2</v>
      </c>
      <c r="R203" s="169">
        <v>0</v>
      </c>
      <c r="S203" s="170">
        <f t="shared" si="3"/>
        <v>0</v>
      </c>
      <c r="T203" s="223"/>
      <c r="U203" s="223"/>
      <c r="V203" s="223"/>
      <c r="W203" s="223"/>
      <c r="X203" s="223"/>
      <c r="Y203" s="223"/>
      <c r="Z203" s="223"/>
      <c r="AA203" s="223"/>
      <c r="AB203" s="223"/>
      <c r="AC203" s="223"/>
      <c r="AD203" s="223"/>
      <c r="AQ203" s="171" t="s">
        <v>209</v>
      </c>
      <c r="AS203" s="171" t="s">
        <v>117</v>
      </c>
      <c r="AT203" s="171" t="s">
        <v>75</v>
      </c>
      <c r="AX203" s="16" t="s">
        <v>113</v>
      </c>
      <c r="BD203" s="172" t="e">
        <f>IF(#REF!="základní",J203,0)</f>
        <v>#REF!</v>
      </c>
      <c r="BE203" s="172" t="e">
        <f>IF(#REF!="snížená",J203,0)</f>
        <v>#REF!</v>
      </c>
      <c r="BF203" s="172" t="e">
        <f>IF(#REF!="zákl. přenesená",J203,0)</f>
        <v>#REF!</v>
      </c>
      <c r="BG203" s="172" t="e">
        <f>IF(#REF!="sníž. přenesená",J203,0)</f>
        <v>#REF!</v>
      </c>
      <c r="BH203" s="172" t="e">
        <f>IF(#REF!="nulová",J203,0)</f>
        <v>#REF!</v>
      </c>
      <c r="BI203" s="16" t="s">
        <v>73</v>
      </c>
      <c r="BJ203" s="172">
        <f t="shared" si="4"/>
        <v>0</v>
      </c>
      <c r="BK203" s="16" t="s">
        <v>209</v>
      </c>
      <c r="BL203" s="171" t="s">
        <v>298</v>
      </c>
    </row>
    <row r="204" spans="1:64" s="1" customFormat="1" ht="24.15" customHeight="1">
      <c r="A204" s="223"/>
      <c r="B204" s="27"/>
      <c r="C204" s="162" t="s">
        <v>299</v>
      </c>
      <c r="D204" s="162" t="s">
        <v>117</v>
      </c>
      <c r="E204" s="163" t="s">
        <v>300</v>
      </c>
      <c r="F204" s="272" t="s">
        <v>301</v>
      </c>
      <c r="G204" s="165" t="s">
        <v>127</v>
      </c>
      <c r="H204" s="290">
        <v>199</v>
      </c>
      <c r="I204" s="307"/>
      <c r="J204" s="166">
        <f t="shared" si="0"/>
        <v>0</v>
      </c>
      <c r="K204" s="167"/>
      <c r="L204" s="29"/>
      <c r="M204" s="168" t="s">
        <v>1</v>
      </c>
      <c r="N204" s="169">
        <v>0.33500000000000002</v>
      </c>
      <c r="O204" s="169">
        <f t="shared" si="1"/>
        <v>66.665000000000006</v>
      </c>
      <c r="P204" s="169">
        <v>2.9E-4</v>
      </c>
      <c r="Q204" s="169">
        <f t="shared" si="2"/>
        <v>5.7709999999999997E-2</v>
      </c>
      <c r="R204" s="169">
        <v>0</v>
      </c>
      <c r="S204" s="170">
        <f t="shared" si="3"/>
        <v>0</v>
      </c>
      <c r="T204" s="223"/>
      <c r="U204" s="223"/>
      <c r="V204" s="223"/>
      <c r="W204" s="223"/>
      <c r="X204" s="223"/>
      <c r="Y204" s="223"/>
      <c r="Z204" s="223"/>
      <c r="AA204" s="223"/>
      <c r="AB204" s="223"/>
      <c r="AC204" s="223"/>
      <c r="AD204" s="223"/>
      <c r="AQ204" s="171" t="s">
        <v>209</v>
      </c>
      <c r="AS204" s="171" t="s">
        <v>117</v>
      </c>
      <c r="AT204" s="171" t="s">
        <v>75</v>
      </c>
      <c r="AX204" s="16" t="s">
        <v>113</v>
      </c>
      <c r="BD204" s="172" t="e">
        <f>IF(#REF!="základní",J204,0)</f>
        <v>#REF!</v>
      </c>
      <c r="BE204" s="172" t="e">
        <f>IF(#REF!="snížená",J204,0)</f>
        <v>#REF!</v>
      </c>
      <c r="BF204" s="172" t="e">
        <f>IF(#REF!="zákl. přenesená",J204,0)</f>
        <v>#REF!</v>
      </c>
      <c r="BG204" s="172" t="e">
        <f>IF(#REF!="sníž. přenesená",J204,0)</f>
        <v>#REF!</v>
      </c>
      <c r="BH204" s="172" t="e">
        <f>IF(#REF!="nulová",J204,0)</f>
        <v>#REF!</v>
      </c>
      <c r="BI204" s="16" t="s">
        <v>73</v>
      </c>
      <c r="BJ204" s="172">
        <f t="shared" si="4"/>
        <v>0</v>
      </c>
      <c r="BK204" s="16" t="s">
        <v>209</v>
      </c>
      <c r="BL204" s="171" t="s">
        <v>302</v>
      </c>
    </row>
    <row r="205" spans="1:64" s="1" customFormat="1" ht="24.15" customHeight="1">
      <c r="A205" s="223"/>
      <c r="B205" s="27"/>
      <c r="C205" s="162" t="s">
        <v>303</v>
      </c>
      <c r="D205" s="162" t="s">
        <v>117</v>
      </c>
      <c r="E205" s="163" t="s">
        <v>304</v>
      </c>
      <c r="F205" s="272" t="s">
        <v>305</v>
      </c>
      <c r="G205" s="165" t="s">
        <v>127</v>
      </c>
      <c r="H205" s="290">
        <v>199</v>
      </c>
      <c r="I205" s="307"/>
      <c r="J205" s="166">
        <f t="shared" si="0"/>
        <v>0</v>
      </c>
      <c r="K205" s="167"/>
      <c r="L205" s="29"/>
      <c r="M205" s="168" t="s">
        <v>1</v>
      </c>
      <c r="N205" s="169">
        <v>0.115</v>
      </c>
      <c r="O205" s="169">
        <f t="shared" si="1"/>
        <v>22.885000000000002</v>
      </c>
      <c r="P205" s="169">
        <v>1.4999999999999999E-4</v>
      </c>
      <c r="Q205" s="169">
        <f t="shared" si="2"/>
        <v>2.9849999999999998E-2</v>
      </c>
      <c r="R205" s="169">
        <v>0</v>
      </c>
      <c r="S205" s="170">
        <f t="shared" si="3"/>
        <v>0</v>
      </c>
      <c r="T205" s="223"/>
      <c r="U205" s="223"/>
      <c r="V205" s="223"/>
      <c r="W205" s="223"/>
      <c r="X205" s="223"/>
      <c r="Y205" s="223"/>
      <c r="Z205" s="223"/>
      <c r="AA205" s="223"/>
      <c r="AB205" s="223"/>
      <c r="AC205" s="223"/>
      <c r="AD205" s="223"/>
      <c r="AQ205" s="171" t="s">
        <v>209</v>
      </c>
      <c r="AS205" s="171" t="s">
        <v>117</v>
      </c>
      <c r="AT205" s="171" t="s">
        <v>75</v>
      </c>
      <c r="AX205" s="16" t="s">
        <v>113</v>
      </c>
      <c r="BD205" s="172" t="e">
        <f>IF(#REF!="základní",J205,0)</f>
        <v>#REF!</v>
      </c>
      <c r="BE205" s="172" t="e">
        <f>IF(#REF!="snížená",J205,0)</f>
        <v>#REF!</v>
      </c>
      <c r="BF205" s="172" t="e">
        <f>IF(#REF!="zákl. přenesená",J205,0)</f>
        <v>#REF!</v>
      </c>
      <c r="BG205" s="172" t="e">
        <f>IF(#REF!="sníž. přenesená",J205,0)</f>
        <v>#REF!</v>
      </c>
      <c r="BH205" s="172" t="e">
        <f>IF(#REF!="nulová",J205,0)</f>
        <v>#REF!</v>
      </c>
      <c r="BI205" s="16" t="s">
        <v>73</v>
      </c>
      <c r="BJ205" s="172">
        <f t="shared" si="4"/>
        <v>0</v>
      </c>
      <c r="BK205" s="16" t="s">
        <v>209</v>
      </c>
      <c r="BL205" s="171" t="s">
        <v>306</v>
      </c>
    </row>
    <row r="206" spans="1:64" s="1" customFormat="1" ht="24.15" customHeight="1">
      <c r="A206" s="223"/>
      <c r="B206" s="27"/>
      <c r="C206" s="162" t="s">
        <v>307</v>
      </c>
      <c r="D206" s="162" t="s">
        <v>117</v>
      </c>
      <c r="E206" s="163" t="s">
        <v>308</v>
      </c>
      <c r="F206" s="164" t="s">
        <v>309</v>
      </c>
      <c r="G206" s="165" t="s">
        <v>413</v>
      </c>
      <c r="H206" s="290">
        <v>20</v>
      </c>
      <c r="I206" s="307"/>
      <c r="J206" s="166">
        <f t="shared" si="0"/>
        <v>0</v>
      </c>
      <c r="K206" s="167"/>
      <c r="L206" s="29"/>
      <c r="M206" s="168" t="s">
        <v>1</v>
      </c>
      <c r="N206" s="169">
        <v>0.08</v>
      </c>
      <c r="O206" s="169">
        <f t="shared" si="1"/>
        <v>1.6</v>
      </c>
      <c r="P206" s="169">
        <v>0</v>
      </c>
      <c r="Q206" s="169">
        <f t="shared" si="2"/>
        <v>0</v>
      </c>
      <c r="R206" s="169">
        <v>0</v>
      </c>
      <c r="S206" s="170">
        <f t="shared" si="3"/>
        <v>0</v>
      </c>
      <c r="T206" s="223"/>
      <c r="U206" s="223"/>
      <c r="V206" s="223"/>
      <c r="W206" s="223"/>
      <c r="X206" s="223"/>
      <c r="Y206" s="223"/>
      <c r="Z206" s="223"/>
      <c r="AA206" s="223"/>
      <c r="AB206" s="223"/>
      <c r="AC206" s="223"/>
      <c r="AD206" s="223"/>
      <c r="AQ206" s="171" t="s">
        <v>209</v>
      </c>
      <c r="AS206" s="171" t="s">
        <v>117</v>
      </c>
      <c r="AT206" s="171" t="s">
        <v>75</v>
      </c>
      <c r="AX206" s="16" t="s">
        <v>113</v>
      </c>
      <c r="BD206" s="172" t="e">
        <f>IF(#REF!="základní",J206,0)</f>
        <v>#REF!</v>
      </c>
      <c r="BE206" s="172" t="e">
        <f>IF(#REF!="snížená",J206,0)</f>
        <v>#REF!</v>
      </c>
      <c r="BF206" s="172" t="e">
        <f>IF(#REF!="zákl. přenesená",J206,0)</f>
        <v>#REF!</v>
      </c>
      <c r="BG206" s="172" t="e">
        <f>IF(#REF!="sníž. přenesená",J206,0)</f>
        <v>#REF!</v>
      </c>
      <c r="BH206" s="172" t="e">
        <f>IF(#REF!="nulová",J206,0)</f>
        <v>#REF!</v>
      </c>
      <c r="BI206" s="16" t="s">
        <v>73</v>
      </c>
      <c r="BJ206" s="172">
        <f t="shared" si="4"/>
        <v>0</v>
      </c>
      <c r="BK206" s="16" t="s">
        <v>209</v>
      </c>
      <c r="BL206" s="171" t="s">
        <v>310</v>
      </c>
    </row>
    <row r="207" spans="1:64" s="1" customFormat="1" ht="24.15" customHeight="1" thickBot="1">
      <c r="A207" s="223"/>
      <c r="B207" s="27"/>
      <c r="C207" s="162" t="s">
        <v>311</v>
      </c>
      <c r="D207" s="162" t="s">
        <v>117</v>
      </c>
      <c r="E207" s="163" t="s">
        <v>312</v>
      </c>
      <c r="F207" s="288" t="s">
        <v>313</v>
      </c>
      <c r="G207" s="165" t="s">
        <v>413</v>
      </c>
      <c r="H207" s="290">
        <v>20</v>
      </c>
      <c r="I207" s="307"/>
      <c r="J207" s="166">
        <f t="shared" si="0"/>
        <v>0</v>
      </c>
      <c r="K207" s="167"/>
      <c r="L207" s="29"/>
      <c r="M207" s="168" t="s">
        <v>1</v>
      </c>
      <c r="N207" s="169">
        <v>4.2999999999999997E-2</v>
      </c>
      <c r="O207" s="169">
        <f t="shared" si="1"/>
        <v>0.85999999999999988</v>
      </c>
      <c r="P207" s="169">
        <v>3.0000000000000001E-5</v>
      </c>
      <c r="Q207" s="169">
        <f t="shared" si="2"/>
        <v>6.0000000000000006E-4</v>
      </c>
      <c r="R207" s="169">
        <v>0</v>
      </c>
      <c r="S207" s="170">
        <f t="shared" si="3"/>
        <v>0</v>
      </c>
      <c r="T207" s="223"/>
      <c r="U207" s="223"/>
      <c r="V207" s="223"/>
      <c r="W207" s="223"/>
      <c r="X207" s="223"/>
      <c r="Y207" s="223"/>
      <c r="Z207" s="223"/>
      <c r="AA207" s="223"/>
      <c r="AB207" s="223"/>
      <c r="AC207" s="223"/>
      <c r="AD207" s="223"/>
      <c r="AQ207" s="171" t="s">
        <v>209</v>
      </c>
      <c r="AS207" s="171" t="s">
        <v>117</v>
      </c>
      <c r="AT207" s="171" t="s">
        <v>75</v>
      </c>
      <c r="AX207" s="16" t="s">
        <v>113</v>
      </c>
      <c r="BD207" s="172" t="e">
        <f>IF(#REF!="základní",J207,0)</f>
        <v>#REF!</v>
      </c>
      <c r="BE207" s="172" t="e">
        <f>IF(#REF!="snížená",J207,0)</f>
        <v>#REF!</v>
      </c>
      <c r="BF207" s="172" t="e">
        <f>IF(#REF!="zákl. přenesená",J207,0)</f>
        <v>#REF!</v>
      </c>
      <c r="BG207" s="172" t="e">
        <f>IF(#REF!="sníž. přenesená",J207,0)</f>
        <v>#REF!</v>
      </c>
      <c r="BH207" s="172" t="e">
        <f>IF(#REF!="nulová",J207,0)</f>
        <v>#REF!</v>
      </c>
      <c r="BI207" s="16" t="s">
        <v>73</v>
      </c>
      <c r="BJ207" s="172">
        <f t="shared" si="4"/>
        <v>0</v>
      </c>
      <c r="BK207" s="16" t="s">
        <v>209</v>
      </c>
      <c r="BL207" s="171" t="s">
        <v>314</v>
      </c>
    </row>
    <row r="208" spans="1:64" s="11" customFormat="1" ht="22.8" customHeight="1" thickBot="1">
      <c r="B208" s="147"/>
      <c r="C208" s="148"/>
      <c r="D208" s="149" t="s">
        <v>67</v>
      </c>
      <c r="E208" s="160" t="s">
        <v>315</v>
      </c>
      <c r="F208" s="298" t="s">
        <v>316</v>
      </c>
      <c r="G208" s="148"/>
      <c r="H208" s="279"/>
      <c r="I208" s="148"/>
      <c r="J208" s="161">
        <f>BJ208</f>
        <v>0</v>
      </c>
      <c r="K208" s="148"/>
      <c r="L208" s="152"/>
      <c r="M208" s="153"/>
      <c r="N208" s="154"/>
      <c r="O208" s="155">
        <f>SUM(O209:O215)</f>
        <v>9.15</v>
      </c>
      <c r="P208" s="154"/>
      <c r="Q208" s="155">
        <f>SUM(Q209:Q215)</f>
        <v>4.3799999999999999E-2</v>
      </c>
      <c r="R208" s="154"/>
      <c r="S208" s="156">
        <f>SUM(S209:S215)</f>
        <v>9.2999999999999992E-3</v>
      </c>
      <c r="AQ208" s="157" t="s">
        <v>75</v>
      </c>
      <c r="AS208" s="158" t="s">
        <v>67</v>
      </c>
      <c r="AT208" s="158" t="s">
        <v>73</v>
      </c>
      <c r="AX208" s="157" t="s">
        <v>113</v>
      </c>
      <c r="BJ208" s="159">
        <f>SUM(BJ209:BJ215)</f>
        <v>0</v>
      </c>
    </row>
    <row r="209" spans="1:64" s="1" customFormat="1" ht="21.75" customHeight="1">
      <c r="A209" s="223"/>
      <c r="B209" s="27"/>
      <c r="C209" s="162" t="s">
        <v>317</v>
      </c>
      <c r="D209" s="162" t="s">
        <v>117</v>
      </c>
      <c r="E209" s="163" t="s">
        <v>318</v>
      </c>
      <c r="F209" s="297" t="s">
        <v>403</v>
      </c>
      <c r="G209" s="165" t="s">
        <v>127</v>
      </c>
      <c r="H209" s="290">
        <v>30</v>
      </c>
      <c r="I209" s="307"/>
      <c r="J209" s="166">
        <f>ROUND(I209*H209,2)</f>
        <v>0</v>
      </c>
      <c r="K209" s="167"/>
      <c r="L209" s="29"/>
      <c r="M209" s="168" t="s">
        <v>1</v>
      </c>
      <c r="N209" s="169">
        <v>7.9000000000000001E-2</v>
      </c>
      <c r="O209" s="169">
        <f>N209*H209</f>
        <v>2.37</v>
      </c>
      <c r="P209" s="169">
        <v>1E-3</v>
      </c>
      <c r="Q209" s="169">
        <f>P209*H209</f>
        <v>0.03</v>
      </c>
      <c r="R209" s="169">
        <v>3.1E-4</v>
      </c>
      <c r="S209" s="170">
        <f>R209*H209</f>
        <v>9.2999999999999992E-3</v>
      </c>
      <c r="T209" s="223"/>
      <c r="U209" s="223"/>
      <c r="V209" s="223"/>
      <c r="W209" s="223"/>
      <c r="X209" s="223"/>
      <c r="Y209" s="223"/>
      <c r="Z209" s="223"/>
      <c r="AA209" s="223"/>
      <c r="AB209" s="223"/>
      <c r="AC209" s="223"/>
      <c r="AD209" s="223"/>
      <c r="AQ209" s="171" t="s">
        <v>209</v>
      </c>
      <c r="AS209" s="171" t="s">
        <v>117</v>
      </c>
      <c r="AT209" s="171" t="s">
        <v>75</v>
      </c>
      <c r="AX209" s="16" t="s">
        <v>113</v>
      </c>
      <c r="BD209" s="172" t="e">
        <f>IF(#REF!="základní",J209,0)</f>
        <v>#REF!</v>
      </c>
      <c r="BE209" s="172" t="e">
        <f>IF(#REF!="snížená",J209,0)</f>
        <v>#REF!</v>
      </c>
      <c r="BF209" s="172" t="e">
        <f>IF(#REF!="zákl. přenesená",J209,0)</f>
        <v>#REF!</v>
      </c>
      <c r="BG209" s="172" t="e">
        <f>IF(#REF!="sníž. přenesená",J209,0)</f>
        <v>#REF!</v>
      </c>
      <c r="BH209" s="172" t="e">
        <f>IF(#REF!="nulová",J209,0)</f>
        <v>#REF!</v>
      </c>
      <c r="BI209" s="16" t="s">
        <v>73</v>
      </c>
      <c r="BJ209" s="172">
        <f>ROUND(I209*H209,2)</f>
        <v>0</v>
      </c>
      <c r="BK209" s="16" t="s">
        <v>209</v>
      </c>
      <c r="BL209" s="171" t="s">
        <v>319</v>
      </c>
    </row>
    <row r="210" spans="1:64" s="1" customFormat="1" ht="24.15" customHeight="1">
      <c r="A210" s="223"/>
      <c r="B210" s="27"/>
      <c r="C210" s="162" t="s">
        <v>320</v>
      </c>
      <c r="D210" s="162" t="s">
        <v>117</v>
      </c>
      <c r="E210" s="163" t="s">
        <v>321</v>
      </c>
      <c r="F210" s="164" t="s">
        <v>404</v>
      </c>
      <c r="G210" s="165" t="s">
        <v>127</v>
      </c>
      <c r="H210" s="290">
        <v>30</v>
      </c>
      <c r="I210" s="307"/>
      <c r="J210" s="166">
        <f>ROUND(I210*H210,2)</f>
        <v>0</v>
      </c>
      <c r="K210" s="167"/>
      <c r="L210" s="29"/>
      <c r="M210" s="168" t="s">
        <v>1</v>
      </c>
      <c r="N210" s="169">
        <v>0.04</v>
      </c>
      <c r="O210" s="169">
        <f>N210*H210</f>
        <v>1.2</v>
      </c>
      <c r="P210" s="169">
        <v>0</v>
      </c>
      <c r="Q210" s="169">
        <f>P210*H210</f>
        <v>0</v>
      </c>
      <c r="R210" s="169">
        <v>0</v>
      </c>
      <c r="S210" s="170">
        <f>R210*H210</f>
        <v>0</v>
      </c>
      <c r="T210" s="223"/>
      <c r="U210" s="223"/>
      <c r="V210" s="223"/>
      <c r="W210" s="223"/>
      <c r="X210" s="223"/>
      <c r="Y210" s="223"/>
      <c r="Z210" s="223"/>
      <c r="AA210" s="223"/>
      <c r="AB210" s="223"/>
      <c r="AC210" s="223"/>
      <c r="AD210" s="223"/>
      <c r="AQ210" s="171" t="s">
        <v>209</v>
      </c>
      <c r="AS210" s="171" t="s">
        <v>117</v>
      </c>
      <c r="AT210" s="171" t="s">
        <v>75</v>
      </c>
      <c r="AX210" s="16" t="s">
        <v>113</v>
      </c>
      <c r="BD210" s="172" t="e">
        <f>IF(#REF!="základní",J210,0)</f>
        <v>#REF!</v>
      </c>
      <c r="BE210" s="172" t="e">
        <f>IF(#REF!="snížená",J210,0)</f>
        <v>#REF!</v>
      </c>
      <c r="BF210" s="172" t="e">
        <f>IF(#REF!="zákl. přenesená",J210,0)</f>
        <v>#REF!</v>
      </c>
      <c r="BG210" s="172" t="e">
        <f>IF(#REF!="sníž. přenesená",J210,0)</f>
        <v>#REF!</v>
      </c>
      <c r="BH210" s="172" t="e">
        <f>IF(#REF!="nulová",J210,0)</f>
        <v>#REF!</v>
      </c>
      <c r="BI210" s="16" t="s">
        <v>73</v>
      </c>
      <c r="BJ210" s="172">
        <f>ROUND(I210*H210,2)</f>
        <v>0</v>
      </c>
      <c r="BK210" s="16" t="s">
        <v>209</v>
      </c>
      <c r="BL210" s="171" t="s">
        <v>322</v>
      </c>
    </row>
    <row r="211" spans="1:64" s="1" customFormat="1" ht="16.5" customHeight="1">
      <c r="A211" s="223"/>
      <c r="B211" s="27"/>
      <c r="C211" s="162" t="s">
        <v>323</v>
      </c>
      <c r="D211" s="162" t="s">
        <v>117</v>
      </c>
      <c r="E211" s="163" t="s">
        <v>324</v>
      </c>
      <c r="F211" s="164" t="s">
        <v>325</v>
      </c>
      <c r="G211" s="165" t="s">
        <v>127</v>
      </c>
      <c r="H211" s="290">
        <v>100</v>
      </c>
      <c r="I211" s="307"/>
      <c r="J211" s="166">
        <f>ROUND(I211*H211,2)</f>
        <v>0</v>
      </c>
      <c r="K211" s="167"/>
      <c r="L211" s="29"/>
      <c r="M211" s="168" t="s">
        <v>1</v>
      </c>
      <c r="N211" s="169">
        <v>1.2E-2</v>
      </c>
      <c r="O211" s="169">
        <f>N211*H211</f>
        <v>1.2</v>
      </c>
      <c r="P211" s="169">
        <v>0</v>
      </c>
      <c r="Q211" s="169">
        <f>P211*H211</f>
        <v>0</v>
      </c>
      <c r="R211" s="169">
        <v>0</v>
      </c>
      <c r="S211" s="170">
        <f>R211*H211</f>
        <v>0</v>
      </c>
      <c r="T211" s="223"/>
      <c r="U211" s="223"/>
      <c r="V211" s="223"/>
      <c r="W211" s="223"/>
      <c r="X211" s="223"/>
      <c r="Y211" s="223"/>
      <c r="Z211" s="223"/>
      <c r="AA211" s="223"/>
      <c r="AB211" s="223"/>
      <c r="AC211" s="223"/>
      <c r="AD211" s="223"/>
      <c r="AQ211" s="171" t="s">
        <v>209</v>
      </c>
      <c r="AS211" s="171" t="s">
        <v>117</v>
      </c>
      <c r="AT211" s="171" t="s">
        <v>75</v>
      </c>
      <c r="AX211" s="16" t="s">
        <v>113</v>
      </c>
      <c r="BD211" s="172" t="e">
        <f>IF(#REF!="základní",J211,0)</f>
        <v>#REF!</v>
      </c>
      <c r="BE211" s="172" t="e">
        <f>IF(#REF!="snížená",J211,0)</f>
        <v>#REF!</v>
      </c>
      <c r="BF211" s="172" t="e">
        <f>IF(#REF!="zákl. přenesená",J211,0)</f>
        <v>#REF!</v>
      </c>
      <c r="BG211" s="172" t="e">
        <f>IF(#REF!="sníž. přenesená",J211,0)</f>
        <v>#REF!</v>
      </c>
      <c r="BH211" s="172" t="e">
        <f>IF(#REF!="nulová",J211,0)</f>
        <v>#REF!</v>
      </c>
      <c r="BI211" s="16" t="s">
        <v>73</v>
      </c>
      <c r="BJ211" s="172">
        <f>ROUND(I211*H211,2)</f>
        <v>0</v>
      </c>
      <c r="BK211" s="16" t="s">
        <v>209</v>
      </c>
      <c r="BL211" s="171" t="s">
        <v>326</v>
      </c>
    </row>
    <row r="212" spans="1:64" s="1" customFormat="1" ht="24.15" customHeight="1">
      <c r="A212" s="223"/>
      <c r="B212" s="27"/>
      <c r="C212" s="192" t="s">
        <v>327</v>
      </c>
      <c r="D212" s="192" t="s">
        <v>230</v>
      </c>
      <c r="E212" s="193" t="s">
        <v>328</v>
      </c>
      <c r="F212" s="194" t="s">
        <v>329</v>
      </c>
      <c r="G212" s="195" t="s">
        <v>146</v>
      </c>
      <c r="H212" s="293">
        <v>10</v>
      </c>
      <c r="I212" s="308"/>
      <c r="J212" s="196">
        <f>ROUND(I212*H212,2)</f>
        <v>0</v>
      </c>
      <c r="K212" s="197"/>
      <c r="L212" s="198"/>
      <c r="M212" s="199" t="s">
        <v>1</v>
      </c>
      <c r="N212" s="169">
        <v>0</v>
      </c>
      <c r="O212" s="169">
        <f>N212*H212</f>
        <v>0</v>
      </c>
      <c r="P212" s="169">
        <v>0</v>
      </c>
      <c r="Q212" s="169">
        <f>P212*H212</f>
        <v>0</v>
      </c>
      <c r="R212" s="169">
        <v>0</v>
      </c>
      <c r="S212" s="170">
        <f>R212*H212</f>
        <v>0</v>
      </c>
      <c r="T212" s="223"/>
      <c r="U212" s="223"/>
      <c r="V212" s="223"/>
      <c r="W212" s="223"/>
      <c r="X212" s="223"/>
      <c r="Y212" s="223"/>
      <c r="Z212" s="223"/>
      <c r="AA212" s="223"/>
      <c r="AB212" s="223"/>
      <c r="AC212" s="223"/>
      <c r="AD212" s="223"/>
      <c r="AQ212" s="171" t="s">
        <v>231</v>
      </c>
      <c r="AS212" s="171" t="s">
        <v>230</v>
      </c>
      <c r="AT212" s="171" t="s">
        <v>75</v>
      </c>
      <c r="AX212" s="16" t="s">
        <v>113</v>
      </c>
      <c r="BD212" s="172" t="e">
        <f>IF(#REF!="základní",J212,0)</f>
        <v>#REF!</v>
      </c>
      <c r="BE212" s="172" t="e">
        <f>IF(#REF!="snížená",J212,0)</f>
        <v>#REF!</v>
      </c>
      <c r="BF212" s="172" t="e">
        <f>IF(#REF!="zákl. přenesená",J212,0)</f>
        <v>#REF!</v>
      </c>
      <c r="BG212" s="172" t="e">
        <f>IF(#REF!="sníž. přenesená",J212,0)</f>
        <v>#REF!</v>
      </c>
      <c r="BH212" s="172" t="e">
        <f>IF(#REF!="nulová",J212,0)</f>
        <v>#REF!</v>
      </c>
      <c r="BI212" s="16" t="s">
        <v>73</v>
      </c>
      <c r="BJ212" s="172">
        <f>ROUND(I212*H212,2)</f>
        <v>0</v>
      </c>
      <c r="BK212" s="16" t="s">
        <v>209</v>
      </c>
      <c r="BL212" s="171" t="s">
        <v>330</v>
      </c>
    </row>
    <row r="213" spans="1:64" s="1" customFormat="1" ht="24.15" customHeight="1">
      <c r="A213" s="223"/>
      <c r="B213" s="27"/>
      <c r="C213" s="162" t="s">
        <v>331</v>
      </c>
      <c r="D213" s="162" t="s">
        <v>117</v>
      </c>
      <c r="E213" s="163" t="s">
        <v>332</v>
      </c>
      <c r="F213" s="164" t="s">
        <v>405</v>
      </c>
      <c r="G213" s="165" t="s">
        <v>127</v>
      </c>
      <c r="H213" s="290">
        <v>30</v>
      </c>
      <c r="I213" s="307"/>
      <c r="J213" s="166">
        <f>ROUND(I213*H213,2)</f>
        <v>0</v>
      </c>
      <c r="K213" s="167"/>
      <c r="L213" s="29"/>
      <c r="M213" s="168" t="s">
        <v>1</v>
      </c>
      <c r="N213" s="169">
        <v>3.5000000000000003E-2</v>
      </c>
      <c r="O213" s="169">
        <f>N213*H213</f>
        <v>1.05</v>
      </c>
      <c r="P213" s="169">
        <v>2.0000000000000001E-4</v>
      </c>
      <c r="Q213" s="169">
        <f>P213*H213</f>
        <v>6.0000000000000001E-3</v>
      </c>
      <c r="R213" s="169">
        <v>0</v>
      </c>
      <c r="S213" s="170">
        <f>R213*H213</f>
        <v>0</v>
      </c>
      <c r="T213" s="223"/>
      <c r="U213" s="223"/>
      <c r="V213" s="223"/>
      <c r="W213" s="223"/>
      <c r="X213" s="223"/>
      <c r="Y213" s="223"/>
      <c r="Z213" s="223"/>
      <c r="AA213" s="223"/>
      <c r="AB213" s="223"/>
      <c r="AC213" s="223"/>
      <c r="AD213" s="223"/>
      <c r="AQ213" s="171" t="s">
        <v>209</v>
      </c>
      <c r="AS213" s="171" t="s">
        <v>117</v>
      </c>
      <c r="AT213" s="171" t="s">
        <v>75</v>
      </c>
      <c r="AX213" s="16" t="s">
        <v>113</v>
      </c>
      <c r="BD213" s="172" t="e">
        <f>IF(#REF!="základní",J213,0)</f>
        <v>#REF!</v>
      </c>
      <c r="BE213" s="172" t="e">
        <f>IF(#REF!="snížená",J213,0)</f>
        <v>#REF!</v>
      </c>
      <c r="BF213" s="172" t="e">
        <f>IF(#REF!="zákl. přenesená",J213,0)</f>
        <v>#REF!</v>
      </c>
      <c r="BG213" s="172" t="e">
        <f>IF(#REF!="sníž. přenesená",J213,0)</f>
        <v>#REF!</v>
      </c>
      <c r="BH213" s="172" t="e">
        <f>IF(#REF!="nulová",J213,0)</f>
        <v>#REF!</v>
      </c>
      <c r="BI213" s="16" t="s">
        <v>73</v>
      </c>
      <c r="BJ213" s="172">
        <f>ROUND(I213*H213,2)</f>
        <v>0</v>
      </c>
      <c r="BK213" s="16" t="s">
        <v>209</v>
      </c>
      <c r="BL213" s="171" t="s">
        <v>333</v>
      </c>
    </row>
    <row r="214" spans="1:64" s="13" customFormat="1">
      <c r="B214" s="183"/>
      <c r="C214" s="184"/>
      <c r="D214" s="175" t="s">
        <v>123</v>
      </c>
      <c r="E214" s="185" t="s">
        <v>1</v>
      </c>
      <c r="F214" s="186">
        <v>30</v>
      </c>
      <c r="G214" s="184"/>
      <c r="H214" s="291">
        <v>30</v>
      </c>
      <c r="I214" s="309"/>
      <c r="J214" s="184"/>
      <c r="K214" s="184"/>
      <c r="L214" s="187"/>
      <c r="M214" s="188"/>
      <c r="N214" s="189"/>
      <c r="O214" s="189"/>
      <c r="P214" s="189"/>
      <c r="Q214" s="189"/>
      <c r="R214" s="189"/>
      <c r="S214" s="190"/>
      <c r="AS214" s="191" t="s">
        <v>123</v>
      </c>
      <c r="AT214" s="191" t="s">
        <v>75</v>
      </c>
      <c r="AU214" s="13" t="s">
        <v>75</v>
      </c>
      <c r="AV214" s="13" t="s">
        <v>25</v>
      </c>
      <c r="AW214" s="13" t="s">
        <v>73</v>
      </c>
      <c r="AX214" s="191" t="s">
        <v>113</v>
      </c>
    </row>
    <row r="215" spans="1:64" s="1" customFormat="1" ht="33" customHeight="1" thickBot="1">
      <c r="A215" s="223"/>
      <c r="B215" s="27"/>
      <c r="C215" s="162" t="s">
        <v>334</v>
      </c>
      <c r="D215" s="162" t="s">
        <v>117</v>
      </c>
      <c r="E215" s="163" t="s">
        <v>335</v>
      </c>
      <c r="F215" s="288" t="s">
        <v>406</v>
      </c>
      <c r="G215" s="165" t="s">
        <v>127</v>
      </c>
      <c r="H215" s="290">
        <v>30</v>
      </c>
      <c r="I215" s="307"/>
      <c r="J215" s="166">
        <f>ROUND(I215*H215,2)</f>
        <v>0</v>
      </c>
      <c r="K215" s="167"/>
      <c r="L215" s="29"/>
      <c r="M215" s="168" t="s">
        <v>1</v>
      </c>
      <c r="N215" s="169">
        <v>0.111</v>
      </c>
      <c r="O215" s="169">
        <f>N215*H215</f>
        <v>3.33</v>
      </c>
      <c r="P215" s="169">
        <v>2.5999999999999998E-4</v>
      </c>
      <c r="Q215" s="169">
        <f>P215*H215</f>
        <v>7.7999999999999996E-3</v>
      </c>
      <c r="R215" s="169">
        <v>0</v>
      </c>
      <c r="S215" s="170">
        <f>R215*H215</f>
        <v>0</v>
      </c>
      <c r="T215" s="223"/>
      <c r="U215" s="223"/>
      <c r="V215" s="223"/>
      <c r="W215" s="223"/>
      <c r="X215" s="223"/>
      <c r="Y215" s="223"/>
      <c r="Z215" s="223"/>
      <c r="AA215" s="223"/>
      <c r="AB215" s="223"/>
      <c r="AC215" s="223"/>
      <c r="AD215" s="223"/>
      <c r="AQ215" s="171" t="s">
        <v>209</v>
      </c>
      <c r="AS215" s="171" t="s">
        <v>117</v>
      </c>
      <c r="AT215" s="171" t="s">
        <v>75</v>
      </c>
      <c r="AX215" s="16" t="s">
        <v>113</v>
      </c>
      <c r="BD215" s="172" t="e">
        <f>IF(#REF!="základní",J215,0)</f>
        <v>#REF!</v>
      </c>
      <c r="BE215" s="172" t="e">
        <f>IF(#REF!="snížená",J215,0)</f>
        <v>#REF!</v>
      </c>
      <c r="BF215" s="172" t="e">
        <f>IF(#REF!="zákl. přenesená",J215,0)</f>
        <v>#REF!</v>
      </c>
      <c r="BG215" s="172" t="e">
        <f>IF(#REF!="sníž. přenesená",J215,0)</f>
        <v>#REF!</v>
      </c>
      <c r="BH215" s="172" t="e">
        <f>IF(#REF!="nulová",J215,0)</f>
        <v>#REF!</v>
      </c>
      <c r="BI215" s="16" t="s">
        <v>73</v>
      </c>
      <c r="BJ215" s="172">
        <f>ROUND(I215*H215,2)</f>
        <v>0</v>
      </c>
      <c r="BK215" s="16" t="s">
        <v>209</v>
      </c>
      <c r="BL215" s="171" t="s">
        <v>336</v>
      </c>
    </row>
    <row r="216" spans="1:64" s="11" customFormat="1" ht="22.8" customHeight="1" thickBot="1">
      <c r="B216" s="147"/>
      <c r="C216" s="148"/>
      <c r="D216" s="149" t="s">
        <v>67</v>
      </c>
      <c r="E216" s="160" t="s">
        <v>337</v>
      </c>
      <c r="F216" s="298" t="s">
        <v>338</v>
      </c>
      <c r="G216" s="148"/>
      <c r="H216" s="279"/>
      <c r="I216" s="148"/>
      <c r="J216" s="161">
        <f>BJ216</f>
        <v>0</v>
      </c>
      <c r="K216" s="148"/>
      <c r="L216" s="152"/>
      <c r="M216" s="153"/>
      <c r="N216" s="154"/>
      <c r="O216" s="155">
        <f>SUM(O217:O226)</f>
        <v>21.588119999999996</v>
      </c>
      <c r="P216" s="154"/>
      <c r="Q216" s="155">
        <f>SUM(Q217:Q226)</f>
        <v>0.52361999999999997</v>
      </c>
      <c r="R216" s="154"/>
      <c r="S216" s="156">
        <f>SUM(S217:S226)</f>
        <v>0.252</v>
      </c>
      <c r="AQ216" s="157" t="s">
        <v>75</v>
      </c>
      <c r="AS216" s="158" t="s">
        <v>67</v>
      </c>
      <c r="AT216" s="158" t="s">
        <v>73</v>
      </c>
      <c r="AX216" s="157" t="s">
        <v>113</v>
      </c>
      <c r="BJ216" s="159">
        <f>SUM(BJ217:BJ226)</f>
        <v>0</v>
      </c>
    </row>
    <row r="217" spans="1:64" s="1" customFormat="1" ht="24.15" customHeight="1">
      <c r="A217" s="223"/>
      <c r="B217" s="27"/>
      <c r="C217" s="162" t="s">
        <v>339</v>
      </c>
      <c r="D217" s="162" t="s">
        <v>117</v>
      </c>
      <c r="E217" s="163" t="s">
        <v>340</v>
      </c>
      <c r="F217" s="297" t="s">
        <v>341</v>
      </c>
      <c r="G217" s="165" t="s">
        <v>127</v>
      </c>
      <c r="H217" s="290">
        <v>18</v>
      </c>
      <c r="I217" s="307"/>
      <c r="J217" s="166">
        <f>ROUND(I217*H217,2)</f>
        <v>0</v>
      </c>
      <c r="K217" s="167"/>
      <c r="L217" s="29"/>
      <c r="M217" s="168" t="s">
        <v>1</v>
      </c>
      <c r="N217" s="169">
        <v>0.24</v>
      </c>
      <c r="O217" s="169">
        <f>N217*H217</f>
        <v>4.32</v>
      </c>
      <c r="P217" s="169">
        <v>0</v>
      </c>
      <c r="Q217" s="169">
        <f>P217*H217</f>
        <v>0</v>
      </c>
      <c r="R217" s="169">
        <v>1.4E-2</v>
      </c>
      <c r="S217" s="170">
        <f>R217*H217</f>
        <v>0.252</v>
      </c>
      <c r="T217" s="223"/>
      <c r="U217" s="223"/>
      <c r="V217" s="223"/>
      <c r="W217" s="223"/>
      <c r="X217" s="223"/>
      <c r="Y217" s="223"/>
      <c r="Z217" s="223"/>
      <c r="AA217" s="223"/>
      <c r="AB217" s="223"/>
      <c r="AC217" s="223"/>
      <c r="AD217" s="223"/>
      <c r="AQ217" s="171" t="s">
        <v>209</v>
      </c>
      <c r="AS217" s="171" t="s">
        <v>117</v>
      </c>
      <c r="AT217" s="171" t="s">
        <v>75</v>
      </c>
      <c r="AX217" s="16" t="s">
        <v>113</v>
      </c>
      <c r="BD217" s="172" t="e">
        <f>IF(#REF!="základní",J217,0)</f>
        <v>#REF!</v>
      </c>
      <c r="BE217" s="172" t="e">
        <f>IF(#REF!="snížená",J217,0)</f>
        <v>#REF!</v>
      </c>
      <c r="BF217" s="172" t="e">
        <f>IF(#REF!="zákl. přenesená",J217,0)</f>
        <v>#REF!</v>
      </c>
      <c r="BG217" s="172" t="e">
        <f>IF(#REF!="sníž. přenesená",J217,0)</f>
        <v>#REF!</v>
      </c>
      <c r="BH217" s="172" t="e">
        <f>IF(#REF!="nulová",J217,0)</f>
        <v>#REF!</v>
      </c>
      <c r="BI217" s="16" t="s">
        <v>73</v>
      </c>
      <c r="BJ217" s="172">
        <f>ROUND(I217*H217,2)</f>
        <v>0</v>
      </c>
      <c r="BK217" s="16" t="s">
        <v>209</v>
      </c>
      <c r="BL217" s="171" t="s">
        <v>342</v>
      </c>
    </row>
    <row r="218" spans="1:64" s="13" customFormat="1">
      <c r="B218" s="183"/>
      <c r="C218" s="184"/>
      <c r="D218" s="175" t="s">
        <v>123</v>
      </c>
      <c r="E218" s="185" t="s">
        <v>1</v>
      </c>
      <c r="F218" s="186">
        <v>18</v>
      </c>
      <c r="G218" s="184"/>
      <c r="H218" s="291">
        <v>18</v>
      </c>
      <c r="I218" s="184"/>
      <c r="J218" s="184"/>
      <c r="K218" s="184"/>
      <c r="L218" s="187"/>
      <c r="M218" s="188"/>
      <c r="N218" s="189"/>
      <c r="O218" s="189"/>
      <c r="P218" s="189"/>
      <c r="Q218" s="189"/>
      <c r="R218" s="189"/>
      <c r="S218" s="190"/>
      <c r="AS218" s="191" t="s">
        <v>123</v>
      </c>
      <c r="AT218" s="191" t="s">
        <v>75</v>
      </c>
      <c r="AU218" s="13" t="s">
        <v>75</v>
      </c>
      <c r="AV218" s="13" t="s">
        <v>25</v>
      </c>
      <c r="AW218" s="13" t="s">
        <v>73</v>
      </c>
      <c r="AX218" s="191" t="s">
        <v>113</v>
      </c>
    </row>
    <row r="219" spans="1:64" s="1" customFormat="1" ht="33" customHeight="1">
      <c r="A219" s="223"/>
      <c r="B219" s="27"/>
      <c r="C219" s="162" t="s">
        <v>343</v>
      </c>
      <c r="D219" s="162" t="s">
        <v>117</v>
      </c>
      <c r="E219" s="163" t="s">
        <v>344</v>
      </c>
      <c r="F219" s="164" t="s">
        <v>345</v>
      </c>
      <c r="G219" s="165" t="s">
        <v>127</v>
      </c>
      <c r="H219" s="290">
        <v>18</v>
      </c>
      <c r="I219" s="307"/>
      <c r="J219" s="166">
        <f t="shared" ref="J219:J225" si="5">ROUND(I219*H219,2)</f>
        <v>0</v>
      </c>
      <c r="K219" s="167"/>
      <c r="L219" s="29"/>
      <c r="M219" s="168" t="s">
        <v>1</v>
      </c>
      <c r="N219" s="169">
        <v>0.378</v>
      </c>
      <c r="O219" s="169">
        <f>N219*H219</f>
        <v>6.8040000000000003</v>
      </c>
      <c r="P219" s="169">
        <v>1.1089999999999999E-2</v>
      </c>
      <c r="Q219" s="169">
        <f>P219*H219</f>
        <v>0.19961999999999999</v>
      </c>
      <c r="R219" s="169">
        <v>0</v>
      </c>
      <c r="S219" s="170">
        <f>R219*H219</f>
        <v>0</v>
      </c>
      <c r="T219" s="223"/>
      <c r="U219" s="223"/>
      <c r="V219" s="223"/>
      <c r="W219" s="223"/>
      <c r="X219" s="223"/>
      <c r="Y219" s="223"/>
      <c r="Z219" s="223"/>
      <c r="AA219" s="223"/>
      <c r="AB219" s="223"/>
      <c r="AC219" s="223"/>
      <c r="AD219" s="223"/>
      <c r="AQ219" s="171" t="s">
        <v>209</v>
      </c>
      <c r="AS219" s="171" t="s">
        <v>117</v>
      </c>
      <c r="AT219" s="171" t="s">
        <v>75</v>
      </c>
      <c r="AX219" s="16" t="s">
        <v>113</v>
      </c>
      <c r="BD219" s="172" t="e">
        <f>IF(#REF!="základní",J219,0)</f>
        <v>#REF!</v>
      </c>
      <c r="BE219" s="172" t="e">
        <f>IF(#REF!="snížená",J219,0)</f>
        <v>#REF!</v>
      </c>
      <c r="BF219" s="172" t="e">
        <f>IF(#REF!="zákl. přenesená",J219,0)</f>
        <v>#REF!</v>
      </c>
      <c r="BG219" s="172" t="e">
        <f>IF(#REF!="sníž. přenesená",J219,0)</f>
        <v>#REF!</v>
      </c>
      <c r="BH219" s="172" t="e">
        <f>IF(#REF!="nulová",J219,0)</f>
        <v>#REF!</v>
      </c>
      <c r="BI219" s="16" t="s">
        <v>73</v>
      </c>
      <c r="BJ219" s="172">
        <f>ROUND(I219*H219,2)</f>
        <v>0</v>
      </c>
      <c r="BK219" s="16" t="s">
        <v>209</v>
      </c>
      <c r="BL219" s="171" t="s">
        <v>346</v>
      </c>
    </row>
    <row r="220" spans="1:64" s="1" customFormat="1" ht="24.15" customHeight="1">
      <c r="A220" s="223"/>
      <c r="B220" s="27"/>
      <c r="C220" s="162" t="s">
        <v>347</v>
      </c>
      <c r="D220" s="162" t="s">
        <v>117</v>
      </c>
      <c r="E220" s="163" t="s">
        <v>348</v>
      </c>
      <c r="F220" s="164" t="s">
        <v>349</v>
      </c>
      <c r="G220" s="165" t="s">
        <v>127</v>
      </c>
      <c r="H220" s="290">
        <v>18</v>
      </c>
      <c r="I220" s="307"/>
      <c r="J220" s="166">
        <f t="shared" si="5"/>
        <v>0</v>
      </c>
      <c r="K220" s="167"/>
      <c r="L220" s="29"/>
      <c r="M220" s="168" t="s">
        <v>1</v>
      </c>
      <c r="N220" s="169">
        <v>0.51800000000000002</v>
      </c>
      <c r="O220" s="169">
        <f>N220*H220</f>
        <v>9.3239999999999998</v>
      </c>
      <c r="P220" s="169">
        <v>1.7999999999999999E-2</v>
      </c>
      <c r="Q220" s="169">
        <f>P220*H220</f>
        <v>0.32399999999999995</v>
      </c>
      <c r="R220" s="169">
        <v>0</v>
      </c>
      <c r="S220" s="170">
        <f>R220*H220</f>
        <v>0</v>
      </c>
      <c r="T220" s="223"/>
      <c r="U220" s="223"/>
      <c r="V220" s="223"/>
      <c r="W220" s="223"/>
      <c r="X220" s="223"/>
      <c r="Y220" s="223"/>
      <c r="Z220" s="223"/>
      <c r="AA220" s="223"/>
      <c r="AB220" s="223"/>
      <c r="AC220" s="223"/>
      <c r="AD220" s="223"/>
      <c r="AQ220" s="171" t="s">
        <v>209</v>
      </c>
      <c r="AS220" s="171" t="s">
        <v>117</v>
      </c>
      <c r="AT220" s="171" t="s">
        <v>75</v>
      </c>
      <c r="AX220" s="16" t="s">
        <v>113</v>
      </c>
      <c r="BD220" s="172" t="e">
        <f>IF(#REF!="základní",J220,0)</f>
        <v>#REF!</v>
      </c>
      <c r="BE220" s="172" t="e">
        <f>IF(#REF!="snížená",J220,0)</f>
        <v>#REF!</v>
      </c>
      <c r="BF220" s="172" t="e">
        <f>IF(#REF!="zákl. přenesená",J220,0)</f>
        <v>#REF!</v>
      </c>
      <c r="BG220" s="172" t="e">
        <f>IF(#REF!="sníž. přenesená",J220,0)</f>
        <v>#REF!</v>
      </c>
      <c r="BH220" s="172" t="e">
        <f>IF(#REF!="nulová",J220,0)</f>
        <v>#REF!</v>
      </c>
      <c r="BI220" s="16" t="s">
        <v>73</v>
      </c>
      <c r="BJ220" s="172">
        <f>ROUND(I220*H220,2)</f>
        <v>0</v>
      </c>
      <c r="BK220" s="16" t="s">
        <v>209</v>
      </c>
      <c r="BL220" s="171" t="s">
        <v>350</v>
      </c>
    </row>
    <row r="221" spans="1:64" s="1" customFormat="1" ht="24.15" customHeight="1">
      <c r="A221" s="223"/>
      <c r="B221" s="27"/>
      <c r="C221" s="162" t="s">
        <v>351</v>
      </c>
      <c r="D221" s="162" t="s">
        <v>117</v>
      </c>
      <c r="E221" s="163" t="s">
        <v>352</v>
      </c>
      <c r="F221" s="164" t="s">
        <v>353</v>
      </c>
      <c r="G221" s="165" t="s">
        <v>176</v>
      </c>
      <c r="H221" s="290">
        <v>0.36</v>
      </c>
      <c r="I221" s="307"/>
      <c r="J221" s="166">
        <f t="shared" si="5"/>
        <v>0</v>
      </c>
      <c r="K221" s="167"/>
      <c r="L221" s="29"/>
      <c r="M221" s="168" t="s">
        <v>1</v>
      </c>
      <c r="N221" s="169">
        <v>1.5660000000000001</v>
      </c>
      <c r="O221" s="169">
        <f>N221*H221</f>
        <v>0.56376000000000004</v>
      </c>
      <c r="P221" s="169">
        <v>0</v>
      </c>
      <c r="Q221" s="169">
        <f>P221*H221</f>
        <v>0</v>
      </c>
      <c r="R221" s="169">
        <v>0</v>
      </c>
      <c r="S221" s="170">
        <f>R221*H221</f>
        <v>0</v>
      </c>
      <c r="T221" s="223"/>
      <c r="U221" s="223"/>
      <c r="V221" s="223"/>
      <c r="W221" s="223"/>
      <c r="X221" s="223"/>
      <c r="Y221" s="223"/>
      <c r="Z221" s="223"/>
      <c r="AA221" s="223"/>
      <c r="AB221" s="223"/>
      <c r="AC221" s="223"/>
      <c r="AD221" s="223"/>
      <c r="AQ221" s="171" t="s">
        <v>209</v>
      </c>
      <c r="AS221" s="171" t="s">
        <v>117</v>
      </c>
      <c r="AT221" s="171" t="s">
        <v>75</v>
      </c>
      <c r="AX221" s="16" t="s">
        <v>113</v>
      </c>
      <c r="BD221" s="172" t="e">
        <f>IF(#REF!="základní",J221,0)</f>
        <v>#REF!</v>
      </c>
      <c r="BE221" s="172" t="e">
        <f>IF(#REF!="snížená",J221,0)</f>
        <v>#REF!</v>
      </c>
      <c r="BF221" s="172" t="e">
        <f>IF(#REF!="zákl. přenesená",J221,0)</f>
        <v>#REF!</v>
      </c>
      <c r="BG221" s="172" t="e">
        <f>IF(#REF!="sníž. přenesená",J221,0)</f>
        <v>#REF!</v>
      </c>
      <c r="BH221" s="172" t="e">
        <f>IF(#REF!="nulová",J221,0)</f>
        <v>#REF!</v>
      </c>
      <c r="BI221" s="16" t="s">
        <v>73</v>
      </c>
      <c r="BJ221" s="172">
        <f>ROUND(I221*H221,2)</f>
        <v>0</v>
      </c>
      <c r="BK221" s="16" t="s">
        <v>209</v>
      </c>
      <c r="BL221" s="171" t="s">
        <v>354</v>
      </c>
    </row>
    <row r="222" spans="1:64" s="1" customFormat="1" ht="24.15" customHeight="1">
      <c r="A222" s="223"/>
      <c r="B222" s="27"/>
      <c r="C222" s="162" t="s">
        <v>355</v>
      </c>
      <c r="D222" s="162" t="s">
        <v>117</v>
      </c>
      <c r="E222" s="163" t="s">
        <v>356</v>
      </c>
      <c r="F222" s="164" t="s">
        <v>357</v>
      </c>
      <c r="G222" s="165" t="s">
        <v>176</v>
      </c>
      <c r="H222" s="290">
        <v>0.36</v>
      </c>
      <c r="I222" s="307"/>
      <c r="J222" s="166">
        <f t="shared" si="5"/>
        <v>0</v>
      </c>
      <c r="K222" s="167"/>
      <c r="L222" s="29"/>
      <c r="M222" s="168" t="s">
        <v>1</v>
      </c>
      <c r="N222" s="169">
        <v>1.25</v>
      </c>
      <c r="O222" s="169">
        <f>N222*H222</f>
        <v>0.44999999999999996</v>
      </c>
      <c r="P222" s="169">
        <v>0</v>
      </c>
      <c r="Q222" s="169">
        <f>P222*H222</f>
        <v>0</v>
      </c>
      <c r="R222" s="169">
        <v>0</v>
      </c>
      <c r="S222" s="170">
        <f>R222*H222</f>
        <v>0</v>
      </c>
      <c r="T222" s="223"/>
      <c r="U222" s="223"/>
      <c r="V222" s="223"/>
      <c r="W222" s="223"/>
      <c r="X222" s="223"/>
      <c r="Y222" s="223"/>
      <c r="Z222" s="223"/>
      <c r="AA222" s="223"/>
      <c r="AB222" s="223"/>
      <c r="AC222" s="223"/>
      <c r="AD222" s="223"/>
      <c r="AQ222" s="171" t="s">
        <v>209</v>
      </c>
      <c r="AS222" s="171" t="s">
        <v>117</v>
      </c>
      <c r="AT222" s="171" t="s">
        <v>75</v>
      </c>
      <c r="AX222" s="16" t="s">
        <v>113</v>
      </c>
      <c r="BD222" s="172" t="e">
        <f>IF(#REF!="základní",J222,0)</f>
        <v>#REF!</v>
      </c>
      <c r="BE222" s="172" t="e">
        <f>IF(#REF!="snížená",J222,0)</f>
        <v>#REF!</v>
      </c>
      <c r="BF222" s="172" t="e">
        <f>IF(#REF!="zákl. přenesená",J222,0)</f>
        <v>#REF!</v>
      </c>
      <c r="BG222" s="172" t="e">
        <f>IF(#REF!="sníž. přenesená",J222,0)</f>
        <v>#REF!</v>
      </c>
      <c r="BH222" s="172" t="e">
        <f>IF(#REF!="nulová",J222,0)</f>
        <v>#REF!</v>
      </c>
      <c r="BI222" s="16" t="s">
        <v>73</v>
      </c>
      <c r="BJ222" s="172">
        <f>ROUND(I222*H222,2)</f>
        <v>0</v>
      </c>
      <c r="BK222" s="16" t="s">
        <v>209</v>
      </c>
      <c r="BL222" s="171" t="s">
        <v>358</v>
      </c>
    </row>
    <row r="223" spans="1:64" s="1" customFormat="1" ht="24.15" customHeight="1">
      <c r="A223" s="226"/>
      <c r="B223" s="27"/>
      <c r="C223" s="162" t="s">
        <v>359</v>
      </c>
      <c r="D223" s="162" t="s">
        <v>117</v>
      </c>
      <c r="E223" s="163" t="s">
        <v>360</v>
      </c>
      <c r="F223" s="164" t="s">
        <v>361</v>
      </c>
      <c r="G223" s="165" t="s">
        <v>176</v>
      </c>
      <c r="H223" s="290">
        <v>0.36</v>
      </c>
      <c r="I223" s="307"/>
      <c r="J223" s="166">
        <f t="shared" si="5"/>
        <v>0</v>
      </c>
      <c r="K223" s="167"/>
      <c r="L223" s="29"/>
      <c r="M223" s="168"/>
      <c r="N223" s="169"/>
      <c r="O223" s="169"/>
      <c r="P223" s="169"/>
      <c r="Q223" s="169"/>
      <c r="R223" s="169"/>
      <c r="S223" s="170"/>
      <c r="T223" s="226"/>
      <c r="U223" s="226"/>
      <c r="V223" s="226"/>
      <c r="W223" s="226"/>
      <c r="X223" s="226"/>
      <c r="Y223" s="226"/>
      <c r="Z223" s="226"/>
      <c r="AA223" s="226"/>
      <c r="AB223" s="226"/>
      <c r="AC223" s="226"/>
      <c r="AD223" s="226"/>
      <c r="AQ223" s="171"/>
      <c r="AS223" s="171"/>
      <c r="AT223" s="171"/>
      <c r="AX223" s="16"/>
      <c r="BD223" s="172"/>
      <c r="BE223" s="172"/>
      <c r="BF223" s="172"/>
      <c r="BG223" s="172"/>
      <c r="BH223" s="172"/>
      <c r="BI223" s="16"/>
      <c r="BJ223" s="172"/>
      <c r="BK223" s="16"/>
      <c r="BL223" s="171"/>
    </row>
    <row r="224" spans="1:64" s="1" customFormat="1" ht="24.15" customHeight="1">
      <c r="A224" s="226"/>
      <c r="B224" s="27"/>
      <c r="C224" s="281">
        <v>49</v>
      </c>
      <c r="D224" s="281" t="s">
        <v>117</v>
      </c>
      <c r="E224" s="282"/>
      <c r="F224" s="286" t="s">
        <v>407</v>
      </c>
      <c r="G224" s="283" t="s">
        <v>413</v>
      </c>
      <c r="H224" s="290">
        <v>1350</v>
      </c>
      <c r="I224" s="307"/>
      <c r="J224" s="166">
        <f t="shared" si="5"/>
        <v>0</v>
      </c>
      <c r="K224" s="167"/>
      <c r="L224" s="29"/>
      <c r="M224" s="168"/>
      <c r="N224" s="169"/>
      <c r="O224" s="169"/>
      <c r="P224" s="169"/>
      <c r="Q224" s="169"/>
      <c r="R224" s="169"/>
      <c r="S224" s="170"/>
      <c r="T224" s="226"/>
      <c r="U224" s="226"/>
      <c r="V224" s="226"/>
      <c r="W224" s="226"/>
      <c r="X224" s="226"/>
      <c r="Y224" s="226"/>
      <c r="Z224" s="226"/>
      <c r="AA224" s="226"/>
      <c r="AB224" s="226"/>
      <c r="AC224" s="226"/>
      <c r="AD224" s="226"/>
      <c r="AQ224" s="171"/>
      <c r="AS224" s="171"/>
      <c r="AT224" s="171"/>
      <c r="AX224" s="16"/>
      <c r="BD224" s="172"/>
      <c r="BE224" s="172"/>
      <c r="BF224" s="172"/>
      <c r="BG224" s="172"/>
      <c r="BH224" s="172"/>
      <c r="BI224" s="16"/>
      <c r="BJ224" s="172"/>
      <c r="BK224" s="16"/>
      <c r="BL224" s="171"/>
    </row>
    <row r="225" spans="1:64" s="1" customFormat="1" ht="24.15" customHeight="1">
      <c r="A225" s="226"/>
      <c r="B225" s="27"/>
      <c r="C225" s="281">
        <v>51</v>
      </c>
      <c r="D225" s="281" t="s">
        <v>117</v>
      </c>
      <c r="E225" s="282"/>
      <c r="F225" s="286" t="s">
        <v>412</v>
      </c>
      <c r="G225" s="283" t="s">
        <v>127</v>
      </c>
      <c r="H225" s="290">
        <v>10</v>
      </c>
      <c r="I225" s="307"/>
      <c r="J225" s="284">
        <f t="shared" si="5"/>
        <v>0</v>
      </c>
      <c r="K225" s="167"/>
      <c r="L225" s="29"/>
      <c r="M225" s="168"/>
      <c r="N225" s="169"/>
      <c r="O225" s="169"/>
      <c r="P225" s="169"/>
      <c r="Q225" s="169"/>
      <c r="R225" s="169"/>
      <c r="S225" s="170"/>
      <c r="T225" s="226"/>
      <c r="U225" s="226"/>
      <c r="V225" s="226"/>
      <c r="W225" s="226"/>
      <c r="X225" s="226"/>
      <c r="Y225" s="226"/>
      <c r="Z225" s="226"/>
      <c r="AA225" s="226"/>
      <c r="AB225" s="226"/>
      <c r="AC225" s="226"/>
      <c r="AD225" s="226"/>
      <c r="AQ225" s="171"/>
      <c r="AS225" s="171"/>
      <c r="AT225" s="171"/>
      <c r="AX225" s="16"/>
      <c r="BD225" s="172"/>
      <c r="BE225" s="172"/>
      <c r="BF225" s="172"/>
      <c r="BG225" s="172"/>
      <c r="BH225" s="172"/>
      <c r="BI225" s="16"/>
      <c r="BJ225" s="172"/>
      <c r="BK225" s="16"/>
      <c r="BL225" s="171"/>
    </row>
    <row r="226" spans="1:64" s="1" customFormat="1" ht="24.15" customHeight="1" thickBot="1">
      <c r="A226" s="223"/>
      <c r="B226" s="27"/>
      <c r="C226" s="281">
        <v>52</v>
      </c>
      <c r="D226" s="285" t="s">
        <v>117</v>
      </c>
      <c r="F226" s="286" t="s">
        <v>411</v>
      </c>
      <c r="G226" s="283" t="s">
        <v>127</v>
      </c>
      <c r="H226" s="290">
        <v>10</v>
      </c>
      <c r="I226" s="307"/>
      <c r="J226" s="284">
        <f t="shared" ref="J226" si="6">ROUND(I226*H226,2)</f>
        <v>0</v>
      </c>
      <c r="K226" s="167"/>
      <c r="L226" s="29"/>
      <c r="M226" s="168" t="s">
        <v>1</v>
      </c>
      <c r="N226" s="169">
        <v>0.35099999999999998</v>
      </c>
      <c r="O226" s="169">
        <f>N226*H223</f>
        <v>0.12636</v>
      </c>
      <c r="P226" s="169">
        <v>0</v>
      </c>
      <c r="Q226" s="169">
        <f>P226*H223</f>
        <v>0</v>
      </c>
      <c r="R226" s="169">
        <v>0</v>
      </c>
      <c r="S226" s="170">
        <f>R226*H223</f>
        <v>0</v>
      </c>
      <c r="T226" s="223"/>
      <c r="U226" s="223"/>
      <c r="V226" s="223"/>
      <c r="W226" s="223"/>
      <c r="X226" s="223"/>
      <c r="Y226" s="223"/>
      <c r="Z226" s="223"/>
      <c r="AA226" s="223"/>
      <c r="AB226" s="223"/>
      <c r="AC226" s="223"/>
      <c r="AD226" s="223"/>
      <c r="AQ226" s="171" t="s">
        <v>209</v>
      </c>
      <c r="AS226" s="171" t="s">
        <v>117</v>
      </c>
      <c r="AT226" s="171" t="s">
        <v>75</v>
      </c>
      <c r="AX226" s="16" t="s">
        <v>113</v>
      </c>
      <c r="BD226" s="172" t="e">
        <f>IF(#REF!="základní",J223,0)</f>
        <v>#REF!</v>
      </c>
      <c r="BE226" s="172" t="e">
        <f>IF(#REF!="snížená",J223,0)</f>
        <v>#REF!</v>
      </c>
      <c r="BF226" s="172" t="e">
        <f>IF(#REF!="zákl. přenesená",J223,0)</f>
        <v>#REF!</v>
      </c>
      <c r="BG226" s="172" t="e">
        <f>IF(#REF!="sníž. přenesená",J223,0)</f>
        <v>#REF!</v>
      </c>
      <c r="BH226" s="172" t="e">
        <f>IF(#REF!="nulová",J223,0)</f>
        <v>#REF!</v>
      </c>
      <c r="BI226" s="16" t="s">
        <v>73</v>
      </c>
      <c r="BJ226" s="172">
        <f>ROUND(I223*H223,2)</f>
        <v>0</v>
      </c>
      <c r="BK226" s="16" t="s">
        <v>209</v>
      </c>
      <c r="BL226" s="171" t="s">
        <v>362</v>
      </c>
    </row>
    <row r="227" spans="1:64" s="11" customFormat="1" ht="25.95" customHeight="1" thickBot="1">
      <c r="B227" s="147"/>
      <c r="C227" s="148"/>
      <c r="D227" s="149" t="s">
        <v>67</v>
      </c>
      <c r="E227" s="150" t="s">
        <v>363</v>
      </c>
      <c r="F227" s="299" t="s">
        <v>364</v>
      </c>
      <c r="G227" s="148"/>
      <c r="H227" s="280"/>
      <c r="I227" s="166"/>
      <c r="J227" s="161">
        <f>J228+J230+J231+J238+J241+J244</f>
        <v>0</v>
      </c>
      <c r="K227" s="148"/>
      <c r="L227" s="152"/>
      <c r="M227" s="153"/>
      <c r="N227" s="154"/>
      <c r="O227" s="155" t="e">
        <f>#REF!+O231+O238+O241+O244</f>
        <v>#REF!</v>
      </c>
      <c r="P227" s="154"/>
      <c r="Q227" s="155" t="e">
        <f>#REF!+Q231+Q238+Q241+Q244</f>
        <v>#REF!</v>
      </c>
      <c r="R227" s="154"/>
      <c r="S227" s="156" t="e">
        <f>#REF!+S231+S238+S241+S244</f>
        <v>#REF!</v>
      </c>
      <c r="AQ227" s="157" t="s">
        <v>155</v>
      </c>
      <c r="AS227" s="158" t="s">
        <v>67</v>
      </c>
      <c r="AT227" s="158" t="s">
        <v>68</v>
      </c>
      <c r="AX227" s="157" t="s">
        <v>113</v>
      </c>
      <c r="BJ227" s="159" t="e">
        <f>#REF!+BJ231+BJ238+BJ241+BJ244</f>
        <v>#REF!</v>
      </c>
    </row>
    <row r="228" spans="1:64" s="1" customFormat="1" ht="16.5" customHeight="1">
      <c r="A228" s="223"/>
      <c r="B228" s="27"/>
      <c r="C228" s="162">
        <v>54</v>
      </c>
      <c r="D228" s="162" t="s">
        <v>117</v>
      </c>
      <c r="E228" s="163" t="s">
        <v>365</v>
      </c>
      <c r="F228" s="297" t="s">
        <v>366</v>
      </c>
      <c r="G228" s="165" t="s">
        <v>228</v>
      </c>
      <c r="H228" s="280">
        <v>1</v>
      </c>
      <c r="I228" s="307"/>
      <c r="J228" s="166">
        <f>ROUND(I228*H228,2)</f>
        <v>0</v>
      </c>
      <c r="K228" s="167"/>
      <c r="L228" s="29"/>
      <c r="M228" s="168" t="s">
        <v>1</v>
      </c>
      <c r="N228" s="169">
        <v>0</v>
      </c>
      <c r="O228" s="169">
        <f>N228*H228</f>
        <v>0</v>
      </c>
      <c r="P228" s="169">
        <v>0</v>
      </c>
      <c r="Q228" s="169">
        <f>P228*H228</f>
        <v>0</v>
      </c>
      <c r="R228" s="169">
        <v>0</v>
      </c>
      <c r="S228" s="170">
        <f>R228*H228</f>
        <v>0</v>
      </c>
      <c r="T228" s="223"/>
      <c r="U228" s="223"/>
      <c r="V228" s="223"/>
      <c r="W228" s="223"/>
      <c r="X228" s="223"/>
      <c r="Y228" s="223"/>
      <c r="Z228" s="223"/>
      <c r="AA228" s="223"/>
      <c r="AB228" s="223"/>
      <c r="AC228" s="223"/>
      <c r="AD228" s="223"/>
      <c r="AQ228" s="171" t="s">
        <v>367</v>
      </c>
      <c r="AS228" s="171" t="s">
        <v>117</v>
      </c>
      <c r="AT228" s="171" t="s">
        <v>75</v>
      </c>
      <c r="AX228" s="16" t="s">
        <v>113</v>
      </c>
      <c r="BD228" s="172" t="e">
        <f>IF(#REF!="základní",J228,0)</f>
        <v>#REF!</v>
      </c>
      <c r="BE228" s="172" t="e">
        <f>IF(#REF!="snížená",J228,0)</f>
        <v>#REF!</v>
      </c>
      <c r="BF228" s="172" t="e">
        <f>IF(#REF!="zákl. přenesená",J228,0)</f>
        <v>#REF!</v>
      </c>
      <c r="BG228" s="172" t="e">
        <f>IF(#REF!="sníž. přenesená",J228,0)</f>
        <v>#REF!</v>
      </c>
      <c r="BH228" s="172" t="e">
        <f>IF(#REF!="nulová",J228,0)</f>
        <v>#REF!</v>
      </c>
      <c r="BI228" s="16" t="s">
        <v>73</v>
      </c>
      <c r="BJ228" s="172">
        <f>ROUND(I228*H228,2)</f>
        <v>0</v>
      </c>
      <c r="BK228" s="16" t="s">
        <v>367</v>
      </c>
      <c r="BL228" s="171" t="s">
        <v>368</v>
      </c>
    </row>
    <row r="229" spans="1:64" s="13" customFormat="1">
      <c r="B229" s="183"/>
      <c r="C229" s="184"/>
      <c r="D229" s="175" t="s">
        <v>123</v>
      </c>
      <c r="E229" s="185" t="s">
        <v>1</v>
      </c>
      <c r="F229" s="186" t="s">
        <v>73</v>
      </c>
      <c r="G229" s="184"/>
      <c r="H229" s="243">
        <v>1</v>
      </c>
      <c r="I229" s="184"/>
      <c r="J229" s="184"/>
      <c r="K229" s="184"/>
      <c r="L229" s="187"/>
      <c r="M229" s="188"/>
      <c r="N229" s="189"/>
      <c r="O229" s="189"/>
      <c r="P229" s="189"/>
      <c r="Q229" s="189"/>
      <c r="R229" s="189"/>
      <c r="S229" s="190"/>
      <c r="AS229" s="191" t="s">
        <v>123</v>
      </c>
      <c r="AT229" s="191" t="s">
        <v>75</v>
      </c>
      <c r="AU229" s="13" t="s">
        <v>75</v>
      </c>
      <c r="AV229" s="13" t="s">
        <v>25</v>
      </c>
      <c r="AW229" s="13" t="s">
        <v>73</v>
      </c>
      <c r="AX229" s="191" t="s">
        <v>113</v>
      </c>
    </row>
    <row r="230" spans="1:64" s="1" customFormat="1" ht="16.5" customHeight="1">
      <c r="A230" s="223"/>
      <c r="B230" s="27"/>
      <c r="C230" s="162">
        <v>55</v>
      </c>
      <c r="D230" s="162" t="s">
        <v>117</v>
      </c>
      <c r="E230" s="163" t="s">
        <v>369</v>
      </c>
      <c r="F230" s="164" t="s">
        <v>370</v>
      </c>
      <c r="G230" s="165" t="s">
        <v>371</v>
      </c>
      <c r="H230" s="280">
        <v>1</v>
      </c>
      <c r="I230" s="307"/>
      <c r="J230" s="166">
        <f>ROUND(I230*H230,2)</f>
        <v>0</v>
      </c>
      <c r="K230" s="167"/>
      <c r="L230" s="29"/>
      <c r="M230" s="168" t="s">
        <v>1</v>
      </c>
      <c r="N230" s="169">
        <v>0</v>
      </c>
      <c r="O230" s="169">
        <f>N230*H230</f>
        <v>0</v>
      </c>
      <c r="P230" s="169">
        <v>0</v>
      </c>
      <c r="Q230" s="169">
        <f>P230*H230</f>
        <v>0</v>
      </c>
      <c r="R230" s="169">
        <v>0</v>
      </c>
      <c r="S230" s="170">
        <f>R230*H230</f>
        <v>0</v>
      </c>
      <c r="T230" s="223"/>
      <c r="U230" s="223"/>
      <c r="V230" s="223"/>
      <c r="W230" s="223"/>
      <c r="X230" s="223"/>
      <c r="Y230" s="223"/>
      <c r="Z230" s="223"/>
      <c r="AA230" s="223"/>
      <c r="AB230" s="223"/>
      <c r="AC230" s="223"/>
      <c r="AD230" s="223"/>
      <c r="AQ230" s="171" t="s">
        <v>367</v>
      </c>
      <c r="AS230" s="171" t="s">
        <v>117</v>
      </c>
      <c r="AT230" s="171" t="s">
        <v>75</v>
      </c>
      <c r="AX230" s="16" t="s">
        <v>113</v>
      </c>
      <c r="BD230" s="172" t="e">
        <f>IF(#REF!="základní",J230,0)</f>
        <v>#REF!</v>
      </c>
      <c r="BE230" s="172" t="e">
        <f>IF(#REF!="snížená",J230,0)</f>
        <v>#REF!</v>
      </c>
      <c r="BF230" s="172" t="e">
        <f>IF(#REF!="zákl. přenesená",J230,0)</f>
        <v>#REF!</v>
      </c>
      <c r="BG230" s="172" t="e">
        <f>IF(#REF!="sníž. přenesená",J230,0)</f>
        <v>#REF!</v>
      </c>
      <c r="BH230" s="172" t="e">
        <f>IF(#REF!="nulová",J230,0)</f>
        <v>#REF!</v>
      </c>
      <c r="BI230" s="16" t="s">
        <v>73</v>
      </c>
      <c r="BJ230" s="172">
        <f>ROUND(I230*H230,2)</f>
        <v>0</v>
      </c>
      <c r="BK230" s="16" t="s">
        <v>367</v>
      </c>
      <c r="BL230" s="171" t="s">
        <v>372</v>
      </c>
    </row>
    <row r="231" spans="1:64" s="11" customFormat="1" ht="22.8" customHeight="1">
      <c r="B231" s="147"/>
      <c r="C231" s="148"/>
      <c r="D231" s="149" t="s">
        <v>67</v>
      </c>
      <c r="E231" s="160" t="s">
        <v>373</v>
      </c>
      <c r="F231" s="160" t="s">
        <v>374</v>
      </c>
      <c r="G231" s="148"/>
      <c r="H231" s="280"/>
      <c r="I231" s="148"/>
      <c r="J231" s="161">
        <f>J232+J234+J236</f>
        <v>0</v>
      </c>
      <c r="K231" s="148"/>
      <c r="L231" s="152"/>
      <c r="M231" s="153"/>
      <c r="N231" s="154"/>
      <c r="O231" s="155">
        <f>SUM(O232:O237)</f>
        <v>0</v>
      </c>
      <c r="P231" s="154"/>
      <c r="Q231" s="155">
        <f>SUM(Q232:Q237)</f>
        <v>0</v>
      </c>
      <c r="R231" s="154"/>
      <c r="S231" s="156">
        <f>SUM(S232:S237)</f>
        <v>0</v>
      </c>
      <c r="AQ231" s="157" t="s">
        <v>155</v>
      </c>
      <c r="AS231" s="158" t="s">
        <v>67</v>
      </c>
      <c r="AT231" s="158" t="s">
        <v>73</v>
      </c>
      <c r="AX231" s="157" t="s">
        <v>113</v>
      </c>
      <c r="BJ231" s="159">
        <f>SUM(BJ232:BJ237)</f>
        <v>0</v>
      </c>
    </row>
    <row r="232" spans="1:64" s="1" customFormat="1" ht="16.5" customHeight="1">
      <c r="A232" s="223"/>
      <c r="B232" s="27"/>
      <c r="C232" s="162">
        <v>56</v>
      </c>
      <c r="D232" s="162" t="s">
        <v>117</v>
      </c>
      <c r="E232" s="163" t="s">
        <v>375</v>
      </c>
      <c r="F232" s="164" t="s">
        <v>376</v>
      </c>
      <c r="G232" s="165" t="s">
        <v>228</v>
      </c>
      <c r="H232" s="280">
        <v>1</v>
      </c>
      <c r="I232" s="307"/>
      <c r="J232" s="166">
        <f>ROUND(I232*H232,2)</f>
        <v>0</v>
      </c>
      <c r="K232" s="167"/>
      <c r="L232" s="29"/>
      <c r="M232" s="168" t="s">
        <v>1</v>
      </c>
      <c r="N232" s="169">
        <v>0</v>
      </c>
      <c r="O232" s="169">
        <f>N232*H232</f>
        <v>0</v>
      </c>
      <c r="P232" s="169">
        <v>0</v>
      </c>
      <c r="Q232" s="169">
        <f>P232*H232</f>
        <v>0</v>
      </c>
      <c r="R232" s="169">
        <v>0</v>
      </c>
      <c r="S232" s="170">
        <f>R232*H232</f>
        <v>0</v>
      </c>
      <c r="T232" s="223"/>
      <c r="U232" s="223"/>
      <c r="V232" s="223"/>
      <c r="W232" s="223"/>
      <c r="X232" s="223"/>
      <c r="Y232" s="223"/>
      <c r="Z232" s="223"/>
      <c r="AA232" s="223"/>
      <c r="AB232" s="223"/>
      <c r="AC232" s="223"/>
      <c r="AD232" s="223"/>
      <c r="AQ232" s="171" t="s">
        <v>367</v>
      </c>
      <c r="AS232" s="171" t="s">
        <v>117</v>
      </c>
      <c r="AT232" s="171" t="s">
        <v>75</v>
      </c>
      <c r="AX232" s="16" t="s">
        <v>113</v>
      </c>
      <c r="BD232" s="172" t="e">
        <f>IF(#REF!="základní",J232,0)</f>
        <v>#REF!</v>
      </c>
      <c r="BE232" s="172" t="e">
        <f>IF(#REF!="snížená",J232,0)</f>
        <v>#REF!</v>
      </c>
      <c r="BF232" s="172" t="e">
        <f>IF(#REF!="zákl. přenesená",J232,0)</f>
        <v>#REF!</v>
      </c>
      <c r="BG232" s="172" t="e">
        <f>IF(#REF!="sníž. přenesená",J232,0)</f>
        <v>#REF!</v>
      </c>
      <c r="BH232" s="172" t="e">
        <f>IF(#REF!="nulová",J232,0)</f>
        <v>#REF!</v>
      </c>
      <c r="BI232" s="16" t="s">
        <v>73</v>
      </c>
      <c r="BJ232" s="172">
        <f>ROUND(I232*H232,2)</f>
        <v>0</v>
      </c>
      <c r="BK232" s="16" t="s">
        <v>367</v>
      </c>
      <c r="BL232" s="171" t="s">
        <v>377</v>
      </c>
    </row>
    <row r="233" spans="1:64" s="13" customFormat="1">
      <c r="B233" s="183"/>
      <c r="C233" s="184"/>
      <c r="D233" s="175" t="s">
        <v>123</v>
      </c>
      <c r="E233" s="185" t="s">
        <v>1</v>
      </c>
      <c r="F233" s="186" t="s">
        <v>73</v>
      </c>
      <c r="G233" s="184"/>
      <c r="H233" s="243">
        <v>1</v>
      </c>
      <c r="I233" s="184"/>
      <c r="J233" s="184"/>
      <c r="K233" s="184"/>
      <c r="L233" s="187"/>
      <c r="M233" s="188"/>
      <c r="N233" s="189"/>
      <c r="O233" s="189"/>
      <c r="P233" s="189"/>
      <c r="Q233" s="189"/>
      <c r="R233" s="189"/>
      <c r="S233" s="190"/>
      <c r="AS233" s="191" t="s">
        <v>123</v>
      </c>
      <c r="AT233" s="191" t="s">
        <v>75</v>
      </c>
      <c r="AU233" s="13" t="s">
        <v>75</v>
      </c>
      <c r="AV233" s="13" t="s">
        <v>25</v>
      </c>
      <c r="AW233" s="13" t="s">
        <v>73</v>
      </c>
      <c r="AX233" s="191" t="s">
        <v>113</v>
      </c>
    </row>
    <row r="234" spans="1:64" s="1" customFormat="1" ht="16.5" customHeight="1">
      <c r="A234" s="223"/>
      <c r="B234" s="27"/>
      <c r="C234" s="162">
        <v>57</v>
      </c>
      <c r="D234" s="162" t="s">
        <v>117</v>
      </c>
      <c r="E234" s="163" t="s">
        <v>378</v>
      </c>
      <c r="F234" s="164" t="s">
        <v>379</v>
      </c>
      <c r="G234" s="165" t="s">
        <v>228</v>
      </c>
      <c r="H234" s="280">
        <v>1</v>
      </c>
      <c r="I234" s="307"/>
      <c r="J234" s="166">
        <f>ROUND(I234*H234,2)</f>
        <v>0</v>
      </c>
      <c r="K234" s="167"/>
      <c r="L234" s="29"/>
      <c r="M234" s="168" t="s">
        <v>1</v>
      </c>
      <c r="N234" s="169">
        <v>0</v>
      </c>
      <c r="O234" s="169">
        <f>N234*H234</f>
        <v>0</v>
      </c>
      <c r="P234" s="169">
        <v>0</v>
      </c>
      <c r="Q234" s="169">
        <f>P234*H234</f>
        <v>0</v>
      </c>
      <c r="R234" s="169">
        <v>0</v>
      </c>
      <c r="S234" s="170">
        <f>R234*H234</f>
        <v>0</v>
      </c>
      <c r="T234" s="223"/>
      <c r="U234" s="223"/>
      <c r="V234" s="223"/>
      <c r="W234" s="223"/>
      <c r="X234" s="223"/>
      <c r="Y234" s="223"/>
      <c r="Z234" s="223"/>
      <c r="AA234" s="223"/>
      <c r="AB234" s="223"/>
      <c r="AC234" s="223"/>
      <c r="AD234" s="223"/>
      <c r="AQ234" s="171" t="s">
        <v>367</v>
      </c>
      <c r="AS234" s="171" t="s">
        <v>117</v>
      </c>
      <c r="AT234" s="171" t="s">
        <v>75</v>
      </c>
      <c r="AX234" s="16" t="s">
        <v>113</v>
      </c>
      <c r="BD234" s="172" t="e">
        <f>IF(#REF!="základní",J234,0)</f>
        <v>#REF!</v>
      </c>
      <c r="BE234" s="172" t="e">
        <f>IF(#REF!="snížená",J234,0)</f>
        <v>#REF!</v>
      </c>
      <c r="BF234" s="172" t="e">
        <f>IF(#REF!="zákl. přenesená",J234,0)</f>
        <v>#REF!</v>
      </c>
      <c r="BG234" s="172" t="e">
        <f>IF(#REF!="sníž. přenesená",J234,0)</f>
        <v>#REF!</v>
      </c>
      <c r="BH234" s="172" t="e">
        <f>IF(#REF!="nulová",J234,0)</f>
        <v>#REF!</v>
      </c>
      <c r="BI234" s="16" t="s">
        <v>73</v>
      </c>
      <c r="BJ234" s="172">
        <f>ROUND(I234*H234,2)</f>
        <v>0</v>
      </c>
      <c r="BK234" s="16" t="s">
        <v>367</v>
      </c>
      <c r="BL234" s="171" t="s">
        <v>380</v>
      </c>
    </row>
    <row r="235" spans="1:64" s="13" customFormat="1">
      <c r="B235" s="183"/>
      <c r="C235" s="184"/>
      <c r="D235" s="175" t="s">
        <v>123</v>
      </c>
      <c r="E235" s="185" t="s">
        <v>1</v>
      </c>
      <c r="F235" s="186" t="s">
        <v>73</v>
      </c>
      <c r="G235" s="184"/>
      <c r="H235" s="243">
        <v>1</v>
      </c>
      <c r="I235" s="184"/>
      <c r="J235" s="184"/>
      <c r="K235" s="184"/>
      <c r="L235" s="187"/>
      <c r="M235" s="188"/>
      <c r="N235" s="189"/>
      <c r="O235" s="189"/>
      <c r="P235" s="189"/>
      <c r="Q235" s="189"/>
      <c r="R235" s="189"/>
      <c r="S235" s="190"/>
      <c r="AS235" s="191" t="s">
        <v>123</v>
      </c>
      <c r="AT235" s="191" t="s">
        <v>75</v>
      </c>
      <c r="AU235" s="13" t="s">
        <v>75</v>
      </c>
      <c r="AV235" s="13" t="s">
        <v>25</v>
      </c>
      <c r="AW235" s="13" t="s">
        <v>73</v>
      </c>
      <c r="AX235" s="191" t="s">
        <v>113</v>
      </c>
    </row>
    <row r="236" spans="1:64" s="1" customFormat="1" ht="16.5" customHeight="1">
      <c r="A236" s="223"/>
      <c r="B236" s="27"/>
      <c r="C236" s="162">
        <v>58</v>
      </c>
      <c r="D236" s="162" t="s">
        <v>117</v>
      </c>
      <c r="E236" s="163" t="s">
        <v>381</v>
      </c>
      <c r="F236" s="164" t="s">
        <v>382</v>
      </c>
      <c r="G236" s="165" t="s">
        <v>228</v>
      </c>
      <c r="H236" s="280">
        <v>1</v>
      </c>
      <c r="I236" s="307"/>
      <c r="J236" s="166">
        <f>ROUND(I236*H236,2)</f>
        <v>0</v>
      </c>
      <c r="K236" s="167"/>
      <c r="L236" s="29"/>
      <c r="M236" s="168" t="s">
        <v>1</v>
      </c>
      <c r="N236" s="169">
        <v>0</v>
      </c>
      <c r="O236" s="169">
        <f>N236*H236</f>
        <v>0</v>
      </c>
      <c r="P236" s="169">
        <v>0</v>
      </c>
      <c r="Q236" s="169">
        <f>P236*H236</f>
        <v>0</v>
      </c>
      <c r="R236" s="169">
        <v>0</v>
      </c>
      <c r="S236" s="170">
        <f>R236*H236</f>
        <v>0</v>
      </c>
      <c r="T236" s="223"/>
      <c r="U236" s="223"/>
      <c r="V236" s="223"/>
      <c r="W236" s="223"/>
      <c r="X236" s="223"/>
      <c r="Y236" s="223"/>
      <c r="Z236" s="223"/>
      <c r="AA236" s="223"/>
      <c r="AB236" s="223"/>
      <c r="AC236" s="223"/>
      <c r="AD236" s="223"/>
      <c r="AQ236" s="171" t="s">
        <v>367</v>
      </c>
      <c r="AS236" s="171" t="s">
        <v>117</v>
      </c>
      <c r="AT236" s="171" t="s">
        <v>75</v>
      </c>
      <c r="AX236" s="16" t="s">
        <v>113</v>
      </c>
      <c r="BD236" s="172" t="e">
        <f>IF(#REF!="základní",J236,0)</f>
        <v>#REF!</v>
      </c>
      <c r="BE236" s="172" t="e">
        <f>IF(#REF!="snížená",J236,0)</f>
        <v>#REF!</v>
      </c>
      <c r="BF236" s="172" t="e">
        <f>IF(#REF!="zákl. přenesená",J236,0)</f>
        <v>#REF!</v>
      </c>
      <c r="BG236" s="172" t="e">
        <f>IF(#REF!="sníž. přenesená",J236,0)</f>
        <v>#REF!</v>
      </c>
      <c r="BH236" s="172" t="e">
        <f>IF(#REF!="nulová",J236,0)</f>
        <v>#REF!</v>
      </c>
      <c r="BI236" s="16" t="s">
        <v>73</v>
      </c>
      <c r="BJ236" s="172">
        <f>ROUND(I236*H236,2)</f>
        <v>0</v>
      </c>
      <c r="BK236" s="16" t="s">
        <v>367</v>
      </c>
      <c r="BL236" s="171" t="s">
        <v>383</v>
      </c>
    </row>
    <row r="237" spans="1:64" s="13" customFormat="1" ht="11.4">
      <c r="B237" s="183"/>
      <c r="C237" s="184"/>
      <c r="D237" s="175" t="s">
        <v>123</v>
      </c>
      <c r="E237" s="185" t="s">
        <v>1</v>
      </c>
      <c r="F237" s="186" t="s">
        <v>73</v>
      </c>
      <c r="G237" s="184"/>
      <c r="H237" s="280"/>
      <c r="I237" s="184"/>
      <c r="J237" s="184"/>
      <c r="K237" s="184"/>
      <c r="L237" s="187"/>
      <c r="M237" s="188"/>
      <c r="N237" s="189"/>
      <c r="O237" s="189"/>
      <c r="P237" s="189"/>
      <c r="Q237" s="189"/>
      <c r="R237" s="189"/>
      <c r="S237" s="190"/>
      <c r="AS237" s="191" t="s">
        <v>123</v>
      </c>
      <c r="AT237" s="191" t="s">
        <v>75</v>
      </c>
      <c r="AU237" s="13" t="s">
        <v>75</v>
      </c>
      <c r="AV237" s="13" t="s">
        <v>25</v>
      </c>
      <c r="AW237" s="13" t="s">
        <v>73</v>
      </c>
      <c r="AX237" s="191" t="s">
        <v>113</v>
      </c>
    </row>
    <row r="238" spans="1:64" s="11" customFormat="1" ht="22.8" customHeight="1">
      <c r="B238" s="147"/>
      <c r="C238" s="148"/>
      <c r="D238" s="149" t="s">
        <v>67</v>
      </c>
      <c r="E238" s="160" t="s">
        <v>384</v>
      </c>
      <c r="F238" s="160" t="s">
        <v>385</v>
      </c>
      <c r="G238" s="148"/>
      <c r="H238" s="280"/>
      <c r="I238" s="148"/>
      <c r="J238" s="161">
        <f>J239</f>
        <v>0</v>
      </c>
      <c r="K238" s="148"/>
      <c r="L238" s="152"/>
      <c r="M238" s="153"/>
      <c r="N238" s="154"/>
      <c r="O238" s="155">
        <f>SUM(O239:O240)</f>
        <v>0</v>
      </c>
      <c r="P238" s="154"/>
      <c r="Q238" s="155">
        <f>SUM(Q239:Q240)</f>
        <v>0</v>
      </c>
      <c r="R238" s="154"/>
      <c r="S238" s="156">
        <f>SUM(S239:S240)</f>
        <v>0</v>
      </c>
      <c r="AQ238" s="157" t="s">
        <v>155</v>
      </c>
      <c r="AS238" s="158" t="s">
        <v>67</v>
      </c>
      <c r="AT238" s="158" t="s">
        <v>73</v>
      </c>
      <c r="AX238" s="157" t="s">
        <v>113</v>
      </c>
      <c r="BJ238" s="159">
        <f>SUM(BJ239:BJ240)</f>
        <v>0</v>
      </c>
    </row>
    <row r="239" spans="1:64" s="1" customFormat="1" ht="16.5" customHeight="1">
      <c r="A239" s="223"/>
      <c r="B239" s="27"/>
      <c r="C239" s="162">
        <v>59</v>
      </c>
      <c r="D239" s="162" t="s">
        <v>117</v>
      </c>
      <c r="E239" s="163" t="s">
        <v>386</v>
      </c>
      <c r="F239" s="164" t="s">
        <v>387</v>
      </c>
      <c r="G239" s="165" t="s">
        <v>228</v>
      </c>
      <c r="H239" s="280">
        <v>1</v>
      </c>
      <c r="I239" s="307">
        <v>0</v>
      </c>
      <c r="J239" s="166">
        <f>ROUND(I239*H239,2)</f>
        <v>0</v>
      </c>
      <c r="K239" s="167"/>
      <c r="L239" s="29"/>
      <c r="M239" s="168" t="s">
        <v>1</v>
      </c>
      <c r="N239" s="169">
        <v>0</v>
      </c>
      <c r="O239" s="169">
        <f>N239*H239</f>
        <v>0</v>
      </c>
      <c r="P239" s="169">
        <v>0</v>
      </c>
      <c r="Q239" s="169">
        <f>P239*H239</f>
        <v>0</v>
      </c>
      <c r="R239" s="169">
        <v>0</v>
      </c>
      <c r="S239" s="170">
        <f>R239*H239</f>
        <v>0</v>
      </c>
      <c r="T239" s="223"/>
      <c r="U239" s="223"/>
      <c r="V239" s="223"/>
      <c r="W239" s="223"/>
      <c r="X239" s="223"/>
      <c r="Y239" s="223"/>
      <c r="Z239" s="223"/>
      <c r="AA239" s="223"/>
      <c r="AB239" s="223"/>
      <c r="AC239" s="223"/>
      <c r="AD239" s="223"/>
      <c r="AQ239" s="171" t="s">
        <v>367</v>
      </c>
      <c r="AS239" s="171" t="s">
        <v>117</v>
      </c>
      <c r="AT239" s="171" t="s">
        <v>75</v>
      </c>
      <c r="AX239" s="16" t="s">
        <v>113</v>
      </c>
      <c r="BD239" s="172" t="e">
        <f>IF(#REF!="základní",J239,0)</f>
        <v>#REF!</v>
      </c>
      <c r="BE239" s="172" t="e">
        <f>IF(#REF!="snížená",J239,0)</f>
        <v>#REF!</v>
      </c>
      <c r="BF239" s="172" t="e">
        <f>IF(#REF!="zákl. přenesená",J239,0)</f>
        <v>#REF!</v>
      </c>
      <c r="BG239" s="172" t="e">
        <f>IF(#REF!="sníž. přenesená",J239,0)</f>
        <v>#REF!</v>
      </c>
      <c r="BH239" s="172" t="e">
        <f>IF(#REF!="nulová",J239,0)</f>
        <v>#REF!</v>
      </c>
      <c r="BI239" s="16" t="s">
        <v>73</v>
      </c>
      <c r="BJ239" s="172">
        <f>ROUND(I239*H239,2)</f>
        <v>0</v>
      </c>
      <c r="BK239" s="16" t="s">
        <v>367</v>
      </c>
      <c r="BL239" s="171" t="s">
        <v>388</v>
      </c>
    </row>
    <row r="240" spans="1:64" s="13" customFormat="1">
      <c r="B240" s="183"/>
      <c r="C240" s="184"/>
      <c r="D240" s="175" t="s">
        <v>123</v>
      </c>
      <c r="E240" s="185" t="s">
        <v>1</v>
      </c>
      <c r="F240" s="186" t="s">
        <v>73</v>
      </c>
      <c r="G240" s="184"/>
      <c r="H240" s="243">
        <v>1</v>
      </c>
      <c r="I240" s="184"/>
      <c r="J240" s="184"/>
      <c r="K240" s="184"/>
      <c r="L240" s="187"/>
      <c r="M240" s="188"/>
      <c r="N240" s="189"/>
      <c r="O240" s="189"/>
      <c r="P240" s="189"/>
      <c r="Q240" s="189"/>
      <c r="R240" s="189"/>
      <c r="S240" s="190"/>
      <c r="AS240" s="191" t="s">
        <v>123</v>
      </c>
      <c r="AT240" s="191" t="s">
        <v>75</v>
      </c>
      <c r="AU240" s="13" t="s">
        <v>75</v>
      </c>
      <c r="AV240" s="13" t="s">
        <v>25</v>
      </c>
      <c r="AW240" s="13" t="s">
        <v>73</v>
      </c>
      <c r="AX240" s="191" t="s">
        <v>113</v>
      </c>
    </row>
    <row r="241" spans="1:64" s="11" customFormat="1" ht="22.8" customHeight="1">
      <c r="B241" s="147"/>
      <c r="C241" s="148"/>
      <c r="D241" s="149" t="s">
        <v>67</v>
      </c>
      <c r="E241" s="160" t="s">
        <v>389</v>
      </c>
      <c r="F241" s="160" t="s">
        <v>390</v>
      </c>
      <c r="G241" s="148"/>
      <c r="H241" s="279"/>
      <c r="I241" s="148"/>
      <c r="J241" s="161">
        <f>BJ241</f>
        <v>0</v>
      </c>
      <c r="K241" s="148"/>
      <c r="L241" s="152"/>
      <c r="M241" s="153"/>
      <c r="N241" s="154"/>
      <c r="O241" s="155">
        <f>SUM(O242:O243)</f>
        <v>0</v>
      </c>
      <c r="P241" s="154"/>
      <c r="Q241" s="155">
        <f>SUM(Q242:Q243)</f>
        <v>0</v>
      </c>
      <c r="R241" s="154"/>
      <c r="S241" s="156">
        <f>SUM(S242:S243)</f>
        <v>0</v>
      </c>
      <c r="AQ241" s="157" t="s">
        <v>155</v>
      </c>
      <c r="AS241" s="158" t="s">
        <v>67</v>
      </c>
      <c r="AT241" s="158" t="s">
        <v>73</v>
      </c>
      <c r="AX241" s="157" t="s">
        <v>113</v>
      </c>
      <c r="BJ241" s="159">
        <f>SUM(BJ242:BJ243)</f>
        <v>0</v>
      </c>
    </row>
    <row r="242" spans="1:64" s="1" customFormat="1" ht="16.5" customHeight="1">
      <c r="A242" s="223"/>
      <c r="B242" s="27"/>
      <c r="C242" s="162">
        <v>60</v>
      </c>
      <c r="D242" s="162" t="s">
        <v>117</v>
      </c>
      <c r="E242" s="163" t="s">
        <v>391</v>
      </c>
      <c r="F242" s="164" t="s">
        <v>392</v>
      </c>
      <c r="G242" s="165" t="s">
        <v>228</v>
      </c>
      <c r="H242" s="280">
        <v>1</v>
      </c>
      <c r="I242" s="307"/>
      <c r="J242" s="166">
        <f>ROUND(I242*H242,2)</f>
        <v>0</v>
      </c>
      <c r="K242" s="167"/>
      <c r="L242" s="29"/>
      <c r="M242" s="168" t="s">
        <v>1</v>
      </c>
      <c r="N242" s="169">
        <v>0</v>
      </c>
      <c r="O242" s="169">
        <f>N242*H242</f>
        <v>0</v>
      </c>
      <c r="P242" s="169">
        <v>0</v>
      </c>
      <c r="Q242" s="169">
        <f>P242*H242</f>
        <v>0</v>
      </c>
      <c r="R242" s="169">
        <v>0</v>
      </c>
      <c r="S242" s="170">
        <f>R242*H242</f>
        <v>0</v>
      </c>
      <c r="T242" s="223"/>
      <c r="U242" s="223"/>
      <c r="V242" s="223"/>
      <c r="W242" s="223"/>
      <c r="X242" s="223"/>
      <c r="Y242" s="223"/>
      <c r="Z242" s="223"/>
      <c r="AA242" s="223"/>
      <c r="AB242" s="223"/>
      <c r="AC242" s="223"/>
      <c r="AD242" s="223"/>
      <c r="AQ242" s="171" t="s">
        <v>367</v>
      </c>
      <c r="AS242" s="171" t="s">
        <v>117</v>
      </c>
      <c r="AT242" s="171" t="s">
        <v>75</v>
      </c>
      <c r="AX242" s="16" t="s">
        <v>113</v>
      </c>
      <c r="BD242" s="172" t="e">
        <f>IF(#REF!="základní",J242,0)</f>
        <v>#REF!</v>
      </c>
      <c r="BE242" s="172" t="e">
        <f>IF(#REF!="snížená",J242,0)</f>
        <v>#REF!</v>
      </c>
      <c r="BF242" s="172" t="e">
        <f>IF(#REF!="zákl. přenesená",J242,0)</f>
        <v>#REF!</v>
      </c>
      <c r="BG242" s="172" t="e">
        <f>IF(#REF!="sníž. přenesená",J242,0)</f>
        <v>#REF!</v>
      </c>
      <c r="BH242" s="172" t="e">
        <f>IF(#REF!="nulová",J242,0)</f>
        <v>#REF!</v>
      </c>
      <c r="BI242" s="16" t="s">
        <v>73</v>
      </c>
      <c r="BJ242" s="172">
        <f>ROUND(I242*H242,2)</f>
        <v>0</v>
      </c>
      <c r="BK242" s="16" t="s">
        <v>367</v>
      </c>
      <c r="BL242" s="171" t="s">
        <v>393</v>
      </c>
    </row>
    <row r="243" spans="1:64" s="13" customFormat="1">
      <c r="B243" s="183"/>
      <c r="C243" s="184"/>
      <c r="D243" s="175" t="s">
        <v>123</v>
      </c>
      <c r="E243" s="185" t="s">
        <v>1</v>
      </c>
      <c r="F243" s="186" t="s">
        <v>73</v>
      </c>
      <c r="G243" s="184"/>
      <c r="H243" s="243">
        <v>1</v>
      </c>
      <c r="I243" s="184"/>
      <c r="J243" s="184"/>
      <c r="K243" s="184"/>
      <c r="L243" s="187"/>
      <c r="M243" s="188"/>
      <c r="N243" s="189"/>
      <c r="O243" s="189"/>
      <c r="P243" s="189"/>
      <c r="Q243" s="189"/>
      <c r="R243" s="189"/>
      <c r="S243" s="190"/>
      <c r="AS243" s="191" t="s">
        <v>123</v>
      </c>
      <c r="AT243" s="191" t="s">
        <v>75</v>
      </c>
      <c r="AU243" s="13" t="s">
        <v>75</v>
      </c>
      <c r="AV243" s="13" t="s">
        <v>25</v>
      </c>
      <c r="AW243" s="13" t="s">
        <v>73</v>
      </c>
      <c r="AX243" s="191" t="s">
        <v>113</v>
      </c>
    </row>
    <row r="244" spans="1:64" s="11" customFormat="1" ht="22.8" customHeight="1">
      <c r="B244" s="147"/>
      <c r="C244" s="148"/>
      <c r="D244" s="149" t="s">
        <v>67</v>
      </c>
      <c r="E244" s="160" t="s">
        <v>394</v>
      </c>
      <c r="F244" s="160" t="s">
        <v>395</v>
      </c>
      <c r="G244" s="148"/>
      <c r="H244" s="279"/>
      <c r="I244" s="148"/>
      <c r="J244" s="161">
        <f>BJ244</f>
        <v>0</v>
      </c>
      <c r="K244" s="148"/>
      <c r="L244" s="152"/>
      <c r="M244" s="153"/>
      <c r="N244" s="154"/>
      <c r="O244" s="155">
        <f>O245</f>
        <v>0</v>
      </c>
      <c r="P244" s="154"/>
      <c r="Q244" s="155">
        <f>Q245</f>
        <v>0</v>
      </c>
      <c r="R244" s="154"/>
      <c r="S244" s="156">
        <f>S245</f>
        <v>0</v>
      </c>
      <c r="AQ244" s="157" t="s">
        <v>155</v>
      </c>
      <c r="AS244" s="158" t="s">
        <v>67</v>
      </c>
      <c r="AT244" s="158" t="s">
        <v>73</v>
      </c>
      <c r="AX244" s="157" t="s">
        <v>113</v>
      </c>
      <c r="BJ244" s="159">
        <f>BJ245</f>
        <v>0</v>
      </c>
    </row>
    <row r="245" spans="1:64" s="1" customFormat="1" ht="24.15" customHeight="1">
      <c r="A245" s="223"/>
      <c r="B245" s="27"/>
      <c r="C245" s="162">
        <v>61</v>
      </c>
      <c r="D245" s="162" t="s">
        <v>117</v>
      </c>
      <c r="E245" s="163" t="s">
        <v>396</v>
      </c>
      <c r="F245" s="164" t="s">
        <v>397</v>
      </c>
      <c r="G245" s="165" t="s">
        <v>398</v>
      </c>
      <c r="H245" s="280">
        <v>1</v>
      </c>
      <c r="I245" s="307"/>
      <c r="J245" s="166">
        <f>ROUND(I245*H245,2)</f>
        <v>0</v>
      </c>
      <c r="K245" s="167"/>
      <c r="L245" s="29"/>
      <c r="M245" s="208" t="s">
        <v>1</v>
      </c>
      <c r="N245" s="209">
        <v>0</v>
      </c>
      <c r="O245" s="209">
        <f>N245*H245</f>
        <v>0</v>
      </c>
      <c r="P245" s="209">
        <v>0</v>
      </c>
      <c r="Q245" s="209">
        <f>P245*H245</f>
        <v>0</v>
      </c>
      <c r="R245" s="209">
        <v>0</v>
      </c>
      <c r="S245" s="210">
        <f>R245*H245</f>
        <v>0</v>
      </c>
      <c r="T245" s="223"/>
      <c r="U245" s="223"/>
      <c r="V245" s="223"/>
      <c r="W245" s="223"/>
      <c r="X245" s="223"/>
      <c r="Y245" s="223"/>
      <c r="Z245" s="223"/>
      <c r="AA245" s="223"/>
      <c r="AB245" s="223"/>
      <c r="AC245" s="223"/>
      <c r="AD245" s="223"/>
      <c r="AQ245" s="171" t="s">
        <v>367</v>
      </c>
      <c r="AS245" s="171" t="s">
        <v>117</v>
      </c>
      <c r="AT245" s="171" t="s">
        <v>75</v>
      </c>
      <c r="AX245" s="16" t="s">
        <v>113</v>
      </c>
      <c r="BD245" s="172" t="e">
        <f>IF(#REF!="základní",J245,0)</f>
        <v>#REF!</v>
      </c>
      <c r="BE245" s="172" t="e">
        <f>IF(#REF!="snížená",J245,0)</f>
        <v>#REF!</v>
      </c>
      <c r="BF245" s="172" t="e">
        <f>IF(#REF!="zákl. přenesená",J245,0)</f>
        <v>#REF!</v>
      </c>
      <c r="BG245" s="172" t="e">
        <f>IF(#REF!="sníž. přenesená",J245,0)</f>
        <v>#REF!</v>
      </c>
      <c r="BH245" s="172" t="e">
        <f>IF(#REF!="nulová",J245,0)</f>
        <v>#REF!</v>
      </c>
      <c r="BI245" s="16" t="s">
        <v>73</v>
      </c>
      <c r="BJ245" s="172">
        <f>ROUND(I245*H245,2)</f>
        <v>0</v>
      </c>
      <c r="BK245" s="16" t="s">
        <v>367</v>
      </c>
      <c r="BL245" s="171" t="s">
        <v>399</v>
      </c>
    </row>
    <row r="246" spans="1:64" s="1" customFormat="1" ht="6.9" customHeight="1">
      <c r="A246" s="223"/>
      <c r="B246" s="42"/>
      <c r="C246" s="43"/>
      <c r="D246" s="43"/>
      <c r="E246" s="43"/>
      <c r="F246" s="43"/>
      <c r="G246" s="43"/>
      <c r="H246" s="43"/>
      <c r="I246" s="43"/>
      <c r="J246" s="43"/>
      <c r="K246" s="43"/>
      <c r="L246" s="29"/>
      <c r="M246" s="223"/>
      <c r="N246" s="223"/>
      <c r="O246" s="223"/>
      <c r="P246" s="223"/>
      <c r="Q246" s="223"/>
      <c r="R246" s="223"/>
      <c r="S246" s="223"/>
      <c r="T246" s="223"/>
      <c r="U246" s="223"/>
      <c r="V246" s="223"/>
      <c r="W246" s="223"/>
      <c r="X246" s="223"/>
      <c r="Y246" s="223"/>
      <c r="Z246" s="223"/>
      <c r="AA246" s="223"/>
      <c r="AB246" s="223"/>
      <c r="AC246" s="223"/>
      <c r="AD246" s="223"/>
    </row>
  </sheetData>
  <sheetProtection algorithmName="SHA-512" hashValue="Y/4xw84j2Q9j/dYSaEvM9m6t9/xm/N/iYqSEkkdQ1hfp8y4t4um7Y4xI0XxOG8IfB/m0M6xr0ZhslkpMznfe4Q==" saltValue="D3P4DWBf/nn/C2QnJdTQMQ==" spinCount="100000" sheet="1" objects="1" scenarios="1"/>
  <protectedRanges>
    <protectedRange sqref="I131:I246" name="Oblast8"/>
    <protectedRange sqref="E25:H25" name="Oblast6"/>
    <protectedRange sqref="E16:H16" name="Oblast3"/>
    <protectedRange sqref="F11 F9" name="Oblast1"/>
    <protectedRange sqref="F12:F13" name="Oblast2"/>
    <protectedRange sqref="F19" name="Oblast4"/>
    <protectedRange sqref="F22" name="Oblast5"/>
    <protectedRange sqref="I12:J22" name="Oblast7"/>
  </protectedRanges>
  <mergeCells count="6">
    <mergeCell ref="E120:H120"/>
    <mergeCell ref="L2:U2"/>
    <mergeCell ref="E7:H7"/>
    <mergeCell ref="E16:H16"/>
    <mergeCell ref="E25:H25"/>
    <mergeCell ref="E85:H85"/>
  </mergeCells>
  <phoneticPr fontId="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Rekapitukace stavby</vt:lpstr>
      <vt:lpstr>výkaz výměr k vyplnění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MSI\Ladislav</dc:creator>
  <cp:lastModifiedBy>Ing. Milan Žiška</cp:lastModifiedBy>
  <cp:lastPrinted>2026-02-25T16:18:22Z</cp:lastPrinted>
  <dcterms:created xsi:type="dcterms:W3CDTF">2023-12-12T18:53:42Z</dcterms:created>
  <dcterms:modified xsi:type="dcterms:W3CDTF">2026-03-26T07:44:12Z</dcterms:modified>
</cp:coreProperties>
</file>