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16" windowWidth="11196" windowHeight="7884"/>
  </bookViews>
  <sheets>
    <sheet name="Rekapitulace stavby" sheetId="1" r:id="rId1"/>
    <sheet name="ms - MŠ Waldorfská-oprava..." sheetId="2" r:id="rId2"/>
  </sheets>
  <definedNames>
    <definedName name="_xlnm._FilterDatabase" localSheetId="1" hidden="1">'ms - MŠ Waldorfská-oprava...'!$C$97:$K$735</definedName>
    <definedName name="_xlnm.Print_Area" localSheetId="1">'ms - MŠ Waldorfská-oprava...'!$C$43:$J$81,'ms - MŠ Waldorfská-oprava...'!$C$87:$J$735</definedName>
    <definedName name="_xlnm.Print_Area" localSheetId="0">'Rekapitulace stavby'!$D$4:$AO$36,'Rekapitulace stavby'!$C$42:$AQ$56</definedName>
    <definedName name="_xlnm.Print_Titles" localSheetId="1">'ms - MŠ Waldorfská-oprava...'!$97:$97</definedName>
    <definedName name="_xlnm.Print_Titles" localSheetId="0">'Rekapitulace stavby'!$52:$52</definedName>
  </definedNames>
  <calcPr calcId="124519"/>
</workbook>
</file>

<file path=xl/calcChain.xml><?xml version="1.0" encoding="utf-8"?>
<calcChain xmlns="http://schemas.openxmlformats.org/spreadsheetml/2006/main">
  <c r="J35" i="2"/>
  <c r="J34"/>
  <c r="AY55" i="1"/>
  <c r="J33" i="2"/>
  <c r="AX55" i="1" s="1"/>
  <c r="BI735" i="2"/>
  <c r="BH735"/>
  <c r="BG735"/>
  <c r="BF735"/>
  <c r="T735"/>
  <c r="R735"/>
  <c r="P735"/>
  <c r="BI734"/>
  <c r="BH734"/>
  <c r="BG734"/>
  <c r="BF734"/>
  <c r="T734"/>
  <c r="R734"/>
  <c r="P734"/>
  <c r="BI733"/>
  <c r="BH733"/>
  <c r="BG733"/>
  <c r="BF733"/>
  <c r="T733"/>
  <c r="R733"/>
  <c r="P733"/>
  <c r="BI731"/>
  <c r="BH731"/>
  <c r="BG731"/>
  <c r="BF731"/>
  <c r="T731"/>
  <c r="R731"/>
  <c r="P731"/>
  <c r="BI729"/>
  <c r="BH729"/>
  <c r="BG729"/>
  <c r="BF729"/>
  <c r="T729"/>
  <c r="R729"/>
  <c r="P729"/>
  <c r="BI726"/>
  <c r="BH726"/>
  <c r="BG726"/>
  <c r="BF726"/>
  <c r="T726"/>
  <c r="T725"/>
  <c r="R726"/>
  <c r="R725"/>
  <c r="P726"/>
  <c r="P725"/>
  <c r="BI723"/>
  <c r="BH723"/>
  <c r="BG723"/>
  <c r="BF723"/>
  <c r="T723"/>
  <c r="T722"/>
  <c r="R723"/>
  <c r="R722"/>
  <c r="P723"/>
  <c r="P722"/>
  <c r="BI720"/>
  <c r="BH720"/>
  <c r="BG720"/>
  <c r="BF720"/>
  <c r="T720"/>
  <c r="R720"/>
  <c r="P720"/>
  <c r="BI717"/>
  <c r="BH717"/>
  <c r="BG717"/>
  <c r="BF717"/>
  <c r="T717"/>
  <c r="R717"/>
  <c r="P717"/>
  <c r="BI715"/>
  <c r="BH715"/>
  <c r="BG715"/>
  <c r="BF715"/>
  <c r="T715"/>
  <c r="R715"/>
  <c r="P715"/>
  <c r="BI712"/>
  <c r="BH712"/>
  <c r="BG712"/>
  <c r="BF712"/>
  <c r="T712"/>
  <c r="R712"/>
  <c r="P712"/>
  <c r="BI710"/>
  <c r="BH710"/>
  <c r="BG710"/>
  <c r="BF710"/>
  <c r="T710"/>
  <c r="R710"/>
  <c r="P710"/>
  <c r="BI705"/>
  <c r="BH705"/>
  <c r="BG705"/>
  <c r="BF705"/>
  <c r="T705"/>
  <c r="R705"/>
  <c r="P705"/>
  <c r="BI698"/>
  <c r="BH698"/>
  <c r="BG698"/>
  <c r="BF698"/>
  <c r="T698"/>
  <c r="R698"/>
  <c r="P698"/>
  <c r="BI692"/>
  <c r="BH692"/>
  <c r="BG692"/>
  <c r="BF692"/>
  <c r="T692"/>
  <c r="R692"/>
  <c r="P692"/>
  <c r="BI677"/>
  <c r="BH677"/>
  <c r="BG677"/>
  <c r="BF677"/>
  <c r="T677"/>
  <c r="R677"/>
  <c r="P677"/>
  <c r="BI674"/>
  <c r="BH674"/>
  <c r="BG674"/>
  <c r="BF674"/>
  <c r="T674"/>
  <c r="R674"/>
  <c r="P674"/>
  <c r="BI673"/>
  <c r="BH673"/>
  <c r="BG673"/>
  <c r="BF673"/>
  <c r="T673"/>
  <c r="R673"/>
  <c r="P673"/>
  <c r="BI672"/>
  <c r="BH672"/>
  <c r="BG672"/>
  <c r="BF672"/>
  <c r="T672"/>
  <c r="R672"/>
  <c r="P672"/>
  <c r="BI671"/>
  <c r="BH671"/>
  <c r="BG671"/>
  <c r="BF671"/>
  <c r="T671"/>
  <c r="R671"/>
  <c r="P671"/>
  <c r="BI670"/>
  <c r="BH670"/>
  <c r="BG670"/>
  <c r="BF670"/>
  <c r="T670"/>
  <c r="R670"/>
  <c r="P670"/>
  <c r="BI669"/>
  <c r="BH669"/>
  <c r="BG669"/>
  <c r="BF669"/>
  <c r="T669"/>
  <c r="R669"/>
  <c r="P669"/>
  <c r="BI668"/>
  <c r="BH668"/>
  <c r="BG668"/>
  <c r="BF668"/>
  <c r="T668"/>
  <c r="R668"/>
  <c r="P668"/>
  <c r="BI667"/>
  <c r="BH667"/>
  <c r="BG667"/>
  <c r="BF667"/>
  <c r="T667"/>
  <c r="R667"/>
  <c r="P667"/>
  <c r="BI665"/>
  <c r="BH665"/>
  <c r="BG665"/>
  <c r="BF665"/>
  <c r="T665"/>
  <c r="R665"/>
  <c r="P665"/>
  <c r="BI664"/>
  <c r="BH664"/>
  <c r="BG664"/>
  <c r="BF664"/>
  <c r="T664"/>
  <c r="R664"/>
  <c r="P664"/>
  <c r="BI662"/>
  <c r="BH662"/>
  <c r="BG662"/>
  <c r="BF662"/>
  <c r="T662"/>
  <c r="R662"/>
  <c r="P662"/>
  <c r="BI660"/>
  <c r="BH660"/>
  <c r="BG660"/>
  <c r="BF660"/>
  <c r="T660"/>
  <c r="R660"/>
  <c r="P660"/>
  <c r="BI658"/>
  <c r="BH658"/>
  <c r="BG658"/>
  <c r="BF658"/>
  <c r="T658"/>
  <c r="R658"/>
  <c r="P658"/>
  <c r="BI655"/>
  <c r="BH655"/>
  <c r="BG655"/>
  <c r="BF655"/>
  <c r="T655"/>
  <c r="R655"/>
  <c r="P655"/>
  <c r="BI652"/>
  <c r="BH652"/>
  <c r="BG652"/>
  <c r="BF652"/>
  <c r="T652"/>
  <c r="R652"/>
  <c r="P652"/>
  <c r="BI649"/>
  <c r="BH649"/>
  <c r="BG649"/>
  <c r="BF649"/>
  <c r="T649"/>
  <c r="R649"/>
  <c r="P649"/>
  <c r="BI648"/>
  <c r="BH648"/>
  <c r="BG648"/>
  <c r="BF648"/>
  <c r="T648"/>
  <c r="R648"/>
  <c r="P648"/>
  <c r="BI646"/>
  <c r="BH646"/>
  <c r="BG646"/>
  <c r="BF646"/>
  <c r="T646"/>
  <c r="R646"/>
  <c r="P646"/>
  <c r="BI643"/>
  <c r="BH643"/>
  <c r="BG643"/>
  <c r="BF643"/>
  <c r="T643"/>
  <c r="R643"/>
  <c r="P643"/>
  <c r="BI640"/>
  <c r="BH640"/>
  <c r="BG640"/>
  <c r="BF640"/>
  <c r="T640"/>
  <c r="R640"/>
  <c r="P640"/>
  <c r="BI638"/>
  <c r="BH638"/>
  <c r="BG638"/>
  <c r="BF638"/>
  <c r="T638"/>
  <c r="R638"/>
  <c r="P638"/>
  <c r="BI635"/>
  <c r="BH635"/>
  <c r="BG635"/>
  <c r="BF635"/>
  <c r="T635"/>
  <c r="R635"/>
  <c r="P635"/>
  <c r="BI634"/>
  <c r="BH634"/>
  <c r="BG634"/>
  <c r="BF634"/>
  <c r="T634"/>
  <c r="R634"/>
  <c r="P634"/>
  <c r="BI632"/>
  <c r="BH632"/>
  <c r="BG632"/>
  <c r="BF632"/>
  <c r="T632"/>
  <c r="R632"/>
  <c r="P632"/>
  <c r="BI630"/>
  <c r="BH630"/>
  <c r="BG630"/>
  <c r="BF630"/>
  <c r="T630"/>
  <c r="R630"/>
  <c r="P630"/>
  <c r="BI628"/>
  <c r="BH628"/>
  <c r="BG628"/>
  <c r="BF628"/>
  <c r="T628"/>
  <c r="R628"/>
  <c r="P628"/>
  <c r="BI627"/>
  <c r="BH627"/>
  <c r="BG627"/>
  <c r="BF627"/>
  <c r="T627"/>
  <c r="R627"/>
  <c r="P627"/>
  <c r="BI625"/>
  <c r="BH625"/>
  <c r="BG625"/>
  <c r="BF625"/>
  <c r="T625"/>
  <c r="R625"/>
  <c r="P625"/>
  <c r="BI622"/>
  <c r="BH622"/>
  <c r="BG622"/>
  <c r="BF622"/>
  <c r="T622"/>
  <c r="R622"/>
  <c r="P622"/>
  <c r="BI621"/>
  <c r="BH621"/>
  <c r="BG621"/>
  <c r="BF621"/>
  <c r="T621"/>
  <c r="R621"/>
  <c r="P621"/>
  <c r="BI616"/>
  <c r="BH616"/>
  <c r="BG616"/>
  <c r="BF616"/>
  <c r="T616"/>
  <c r="R616"/>
  <c r="P616"/>
  <c r="BI615"/>
  <c r="BH615"/>
  <c r="BG615"/>
  <c r="BF615"/>
  <c r="T615"/>
  <c r="R615"/>
  <c r="P615"/>
  <c r="BI610"/>
  <c r="BH610"/>
  <c r="BG610"/>
  <c r="BF610"/>
  <c r="T610"/>
  <c r="R610"/>
  <c r="P610"/>
  <c r="BI606"/>
  <c r="BH606"/>
  <c r="BG606"/>
  <c r="BF606"/>
  <c r="T606"/>
  <c r="R606"/>
  <c r="P606"/>
  <c r="BI602"/>
  <c r="BH602"/>
  <c r="BG602"/>
  <c r="BF602"/>
  <c r="T602"/>
  <c r="R602"/>
  <c r="P602"/>
  <c r="BI598"/>
  <c r="BH598"/>
  <c r="BG598"/>
  <c r="BF598"/>
  <c r="T598"/>
  <c r="R598"/>
  <c r="P598"/>
  <c r="BI596"/>
  <c r="BH596"/>
  <c r="BG596"/>
  <c r="BF596"/>
  <c r="T596"/>
  <c r="R596"/>
  <c r="P596"/>
  <c r="BI595"/>
  <c r="BH595"/>
  <c r="BG595"/>
  <c r="BF595"/>
  <c r="T595"/>
  <c r="R595"/>
  <c r="P595"/>
  <c r="BI594"/>
  <c r="BH594"/>
  <c r="BG594"/>
  <c r="BF594"/>
  <c r="T594"/>
  <c r="R594"/>
  <c r="P594"/>
  <c r="BI593"/>
  <c r="BH593"/>
  <c r="BG593"/>
  <c r="BF593"/>
  <c r="T593"/>
  <c r="R593"/>
  <c r="P593"/>
  <c r="BI592"/>
  <c r="BH592"/>
  <c r="BG592"/>
  <c r="BF592"/>
  <c r="T592"/>
  <c r="R592"/>
  <c r="P592"/>
  <c r="BI590"/>
  <c r="BH590"/>
  <c r="BG590"/>
  <c r="BF590"/>
  <c r="T590"/>
  <c r="R590"/>
  <c r="P590"/>
  <c r="BI588"/>
  <c r="BH588"/>
  <c r="BG588"/>
  <c r="BF588"/>
  <c r="T588"/>
  <c r="R588"/>
  <c r="P588"/>
  <c r="BI584"/>
  <c r="BH584"/>
  <c r="BG584"/>
  <c r="BF584"/>
  <c r="T584"/>
  <c r="R584"/>
  <c r="P584"/>
  <c r="BI580"/>
  <c r="BH580"/>
  <c r="BG580"/>
  <c r="BF580"/>
  <c r="T580"/>
  <c r="R580"/>
  <c r="P580"/>
  <c r="BI576"/>
  <c r="BH576"/>
  <c r="BG576"/>
  <c r="BF576"/>
  <c r="T576"/>
  <c r="R576"/>
  <c r="P576"/>
  <c r="BI565"/>
  <c r="BH565"/>
  <c r="BG565"/>
  <c r="BF565"/>
  <c r="T565"/>
  <c r="R565"/>
  <c r="P565"/>
  <c r="BI563"/>
  <c r="BH563"/>
  <c r="BG563"/>
  <c r="BF563"/>
  <c r="T563"/>
  <c r="R563"/>
  <c r="P563"/>
  <c r="BI560"/>
  <c r="BH560"/>
  <c r="BG560"/>
  <c r="BF560"/>
  <c r="T560"/>
  <c r="R560"/>
  <c r="P560"/>
  <c r="BI558"/>
  <c r="BH558"/>
  <c r="BG558"/>
  <c r="BF558"/>
  <c r="T558"/>
  <c r="R558"/>
  <c r="P558"/>
  <c r="BI555"/>
  <c r="BH555"/>
  <c r="BG555"/>
  <c r="BF555"/>
  <c r="T555"/>
  <c r="R555"/>
  <c r="P555"/>
  <c r="BI552"/>
  <c r="BH552"/>
  <c r="BG552"/>
  <c r="BF552"/>
  <c r="T552"/>
  <c r="R552"/>
  <c r="P552"/>
  <c r="BI547"/>
  <c r="BH547"/>
  <c r="BG547"/>
  <c r="BF547"/>
  <c r="T547"/>
  <c r="R547"/>
  <c r="P547"/>
  <c r="BI540"/>
  <c r="BH540"/>
  <c r="BG540"/>
  <c r="BF540"/>
  <c r="T540"/>
  <c r="R540"/>
  <c r="P540"/>
  <c r="BI535"/>
  <c r="BH535"/>
  <c r="BG535"/>
  <c r="BF535"/>
  <c r="T535"/>
  <c r="R535"/>
  <c r="P535"/>
  <c r="BI532"/>
  <c r="BH532"/>
  <c r="BG532"/>
  <c r="BF532"/>
  <c r="T532"/>
  <c r="R532"/>
  <c r="P532"/>
  <c r="BI530"/>
  <c r="BH530"/>
  <c r="BG530"/>
  <c r="BF530"/>
  <c r="T530"/>
  <c r="R530"/>
  <c r="P530"/>
  <c r="BI520"/>
  <c r="BH520"/>
  <c r="BG520"/>
  <c r="BF520"/>
  <c r="T520"/>
  <c r="R520"/>
  <c r="P520"/>
  <c r="BI514"/>
  <c r="BH514"/>
  <c r="BG514"/>
  <c r="BF514"/>
  <c r="T514"/>
  <c r="R514"/>
  <c r="P514"/>
  <c r="BI513"/>
  <c r="BH513"/>
  <c r="BG513"/>
  <c r="BF513"/>
  <c r="T513"/>
  <c r="R513"/>
  <c r="P513"/>
  <c r="BI512"/>
  <c r="BH512"/>
  <c r="BG512"/>
  <c r="BF512"/>
  <c r="T512"/>
  <c r="R512"/>
  <c r="P512"/>
  <c r="BI505"/>
  <c r="BH505"/>
  <c r="BG505"/>
  <c r="BF505"/>
  <c r="T505"/>
  <c r="R505"/>
  <c r="P505"/>
  <c r="BI502"/>
  <c r="BH502"/>
  <c r="BG502"/>
  <c r="BF502"/>
  <c r="T502"/>
  <c r="R502"/>
  <c r="P502"/>
  <c r="BI499"/>
  <c r="BH499"/>
  <c r="BG499"/>
  <c r="BF499"/>
  <c r="T499"/>
  <c r="R499"/>
  <c r="P499"/>
  <c r="BI497"/>
  <c r="BH497"/>
  <c r="BG497"/>
  <c r="BF497"/>
  <c r="T497"/>
  <c r="R497"/>
  <c r="P497"/>
  <c r="BI493"/>
  <c r="BH493"/>
  <c r="BG493"/>
  <c r="BF493"/>
  <c r="T493"/>
  <c r="R493"/>
  <c r="P493"/>
  <c r="BI486"/>
  <c r="BH486"/>
  <c r="BG486"/>
  <c r="BF486"/>
  <c r="T486"/>
  <c r="R486"/>
  <c r="P486"/>
  <c r="BI481"/>
  <c r="BH481"/>
  <c r="BG481"/>
  <c r="BF481"/>
  <c r="T481"/>
  <c r="R481"/>
  <c r="P481"/>
  <c r="BI479"/>
  <c r="BH479"/>
  <c r="BG479"/>
  <c r="BF479"/>
  <c r="T479"/>
  <c r="R479"/>
  <c r="P479"/>
  <c r="BI477"/>
  <c r="BH477"/>
  <c r="BG477"/>
  <c r="BF477"/>
  <c r="T477"/>
  <c r="R477"/>
  <c r="P477"/>
  <c r="BI470"/>
  <c r="BH470"/>
  <c r="BG470"/>
  <c r="BF470"/>
  <c r="T470"/>
  <c r="R470"/>
  <c r="P470"/>
  <c r="BI467"/>
  <c r="BH467"/>
  <c r="BG467"/>
  <c r="BF467"/>
  <c r="T467"/>
  <c r="R467"/>
  <c r="P467"/>
  <c r="BI464"/>
  <c r="BH464"/>
  <c r="BG464"/>
  <c r="BF464"/>
  <c r="T464"/>
  <c r="R464"/>
  <c r="P464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48"/>
  <c r="BH448"/>
  <c r="BG448"/>
  <c r="BF448"/>
  <c r="T448"/>
  <c r="R448"/>
  <c r="P448"/>
  <c r="BI445"/>
  <c r="BH445"/>
  <c r="BG445"/>
  <c r="BF445"/>
  <c r="T445"/>
  <c r="R445"/>
  <c r="P445"/>
  <c r="BI442"/>
  <c r="BH442"/>
  <c r="BG442"/>
  <c r="BF442"/>
  <c r="T442"/>
  <c r="R442"/>
  <c r="P442"/>
  <c r="BI431"/>
  <c r="BH431"/>
  <c r="BG431"/>
  <c r="BF431"/>
  <c r="T431"/>
  <c r="R431"/>
  <c r="P431"/>
  <c r="BI429"/>
  <c r="BH429"/>
  <c r="BG429"/>
  <c r="BF429"/>
  <c r="T429"/>
  <c r="R429"/>
  <c r="P429"/>
  <c r="BI424"/>
  <c r="BH424"/>
  <c r="BG424"/>
  <c r="BF424"/>
  <c r="T424"/>
  <c r="R424"/>
  <c r="P424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392"/>
  <c r="BH392"/>
  <c r="BG392"/>
  <c r="BF392"/>
  <c r="T392"/>
  <c r="R392"/>
  <c r="P392"/>
  <c r="BI389"/>
  <c r="BH389"/>
  <c r="BG389"/>
  <c r="BF389"/>
  <c r="T389"/>
  <c r="R389"/>
  <c r="P389"/>
  <c r="BI379"/>
  <c r="BH379"/>
  <c r="BG379"/>
  <c r="BF379"/>
  <c r="T379"/>
  <c r="R379"/>
  <c r="P379"/>
  <c r="BI371"/>
  <c r="BH371"/>
  <c r="BG371"/>
  <c r="BF371"/>
  <c r="T371"/>
  <c r="R371"/>
  <c r="P371"/>
  <c r="BI369"/>
  <c r="BH369"/>
  <c r="BG369"/>
  <c r="BF369"/>
  <c r="T369"/>
  <c r="R369"/>
  <c r="P369"/>
  <c r="BI366"/>
  <c r="BH366"/>
  <c r="BG366"/>
  <c r="BF366"/>
  <c r="T366"/>
  <c r="R366"/>
  <c r="P366"/>
  <c r="BI364"/>
  <c r="BH364"/>
  <c r="BG364"/>
  <c r="BF364"/>
  <c r="T364"/>
  <c r="R364"/>
  <c r="P364"/>
  <c r="BI361"/>
  <c r="BH361"/>
  <c r="BG361"/>
  <c r="BF361"/>
  <c r="T361"/>
  <c r="R361"/>
  <c r="P361"/>
  <c r="BI358"/>
  <c r="BH358"/>
  <c r="BG358"/>
  <c r="BF358"/>
  <c r="T358"/>
  <c r="R358"/>
  <c r="P358"/>
  <c r="BI357"/>
  <c r="BH357"/>
  <c r="BG357"/>
  <c r="BF357"/>
  <c r="T357"/>
  <c r="R357"/>
  <c r="P357"/>
  <c r="BI354"/>
  <c r="BH354"/>
  <c r="BG354"/>
  <c r="BF354"/>
  <c r="T354"/>
  <c r="R354"/>
  <c r="P354"/>
  <c r="BI351"/>
  <c r="BH351"/>
  <c r="BG351"/>
  <c r="BF351"/>
  <c r="T351"/>
  <c r="R351"/>
  <c r="P351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3"/>
  <c r="BH313"/>
  <c r="BG313"/>
  <c r="BF313"/>
  <c r="T313"/>
  <c r="R313"/>
  <c r="P313"/>
  <c r="BI312"/>
  <c r="BH312"/>
  <c r="BG312"/>
  <c r="BF312"/>
  <c r="T312"/>
  <c r="R312"/>
  <c r="P312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89"/>
  <c r="BH289"/>
  <c r="BG289"/>
  <c r="BF289"/>
  <c r="T289"/>
  <c r="R289"/>
  <c r="P289"/>
  <c r="BI284"/>
  <c r="BH284"/>
  <c r="BG284"/>
  <c r="BF284"/>
  <c r="T284"/>
  <c r="R284"/>
  <c r="P284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2"/>
  <c r="BH272"/>
  <c r="BG272"/>
  <c r="BF272"/>
  <c r="T272"/>
  <c r="R272"/>
  <c r="P272"/>
  <c r="BI270"/>
  <c r="BH270"/>
  <c r="BG270"/>
  <c r="BF270"/>
  <c r="T270"/>
  <c r="R270"/>
  <c r="P270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0"/>
  <c r="BH250"/>
  <c r="BG250"/>
  <c r="BF250"/>
  <c r="T250"/>
  <c r="T249" s="1"/>
  <c r="R250"/>
  <c r="R249"/>
  <c r="P250"/>
  <c r="P249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7"/>
  <c r="BH227"/>
  <c r="BG227"/>
  <c r="BF227"/>
  <c r="T227"/>
  <c r="R227"/>
  <c r="P227"/>
  <c r="BI225"/>
  <c r="BH225"/>
  <c r="BG225"/>
  <c r="BF225"/>
  <c r="T225"/>
  <c r="R225"/>
  <c r="P225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19"/>
  <c r="BH119"/>
  <c r="BG119"/>
  <c r="BF119"/>
  <c r="T119"/>
  <c r="R119"/>
  <c r="P119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5"/>
  <c r="BH105"/>
  <c r="BG105"/>
  <c r="BF105"/>
  <c r="T105"/>
  <c r="R105"/>
  <c r="P105"/>
  <c r="BI101"/>
  <c r="BH101"/>
  <c r="BG101"/>
  <c r="BF101"/>
  <c r="T101"/>
  <c r="R101"/>
  <c r="P101"/>
  <c r="J95"/>
  <c r="J94"/>
  <c r="F94"/>
  <c r="F92"/>
  <c r="E90"/>
  <c r="J51"/>
  <c r="J50"/>
  <c r="F50"/>
  <c r="F48"/>
  <c r="E46"/>
  <c r="J16"/>
  <c r="E16"/>
  <c r="F95" s="1"/>
  <c r="J15"/>
  <c r="J10"/>
  <c r="J92"/>
  <c r="L50" i="1"/>
  <c r="AM50"/>
  <c r="AM49"/>
  <c r="L49"/>
  <c r="AM47"/>
  <c r="L47"/>
  <c r="L45"/>
  <c r="L44"/>
  <c r="J735" i="2"/>
  <c r="BK692"/>
  <c r="J677"/>
  <c r="BK674"/>
  <c r="J669"/>
  <c r="J668"/>
  <c r="J667"/>
  <c r="J665"/>
  <c r="BK662"/>
  <c r="BK660"/>
  <c r="BK658"/>
  <c r="BK655"/>
  <c r="BK648"/>
  <c r="J643"/>
  <c r="BK640"/>
  <c r="BK638"/>
  <c r="J628"/>
  <c r="BK627"/>
  <c r="BK622"/>
  <c r="J602"/>
  <c r="J598"/>
  <c r="BK593"/>
  <c r="BK592"/>
  <c r="BK590"/>
  <c r="BK588"/>
  <c r="J584"/>
  <c r="BK580"/>
  <c r="J576"/>
  <c r="BK565"/>
  <c r="J563"/>
  <c r="J560"/>
  <c r="J558"/>
  <c r="BK540"/>
  <c r="J535"/>
  <c r="J520"/>
  <c r="BK514"/>
  <c r="BK513"/>
  <c r="BK499"/>
  <c r="BK479"/>
  <c r="J470"/>
  <c r="J464"/>
  <c r="J459"/>
  <c r="J457"/>
  <c r="BK455"/>
  <c r="BK445"/>
  <c r="J442"/>
  <c r="BK424"/>
  <c r="J405"/>
  <c r="BK392"/>
  <c r="J389"/>
  <c r="BK366"/>
  <c r="J364"/>
  <c r="BK361"/>
  <c r="BK348"/>
  <c r="J344"/>
  <c r="J334"/>
  <c r="BK333"/>
  <c r="J332"/>
  <c r="J331"/>
  <c r="J328"/>
  <c r="BK327"/>
  <c r="J325"/>
  <c r="BK322"/>
  <c r="J321"/>
  <c r="BK317"/>
  <c r="J316"/>
  <c r="BK312"/>
  <c r="J310"/>
  <c r="BK309"/>
  <c r="BK307"/>
  <c r="BK306"/>
  <c r="BK304"/>
  <c r="BK297"/>
  <c r="BK295"/>
  <c r="J280"/>
  <c r="J279"/>
  <c r="J278"/>
  <c r="BK277"/>
  <c r="BK270"/>
  <c r="BK265"/>
  <c r="BK263"/>
  <c r="BK257"/>
  <c r="BK254"/>
  <c r="BK247"/>
  <c r="BK244"/>
  <c r="BK193"/>
  <c r="BK190"/>
  <c r="BK187"/>
  <c r="J184"/>
  <c r="J181"/>
  <c r="BK167"/>
  <c r="J164"/>
  <c r="J161"/>
  <c r="BK153"/>
  <c r="J143"/>
  <c r="J112"/>
  <c r="J108"/>
  <c r="BK735"/>
  <c r="BK734"/>
  <c r="J733"/>
  <c r="J731"/>
  <c r="J729"/>
  <c r="J712"/>
  <c r="BK710"/>
  <c r="BK705"/>
  <c r="BK698"/>
  <c r="J674"/>
  <c r="J673"/>
  <c r="J672"/>
  <c r="J671"/>
  <c r="BK668"/>
  <c r="BK667"/>
  <c r="BK665"/>
  <c r="J664"/>
  <c r="J649"/>
  <c r="J648"/>
  <c r="J634"/>
  <c r="J632"/>
  <c r="J630"/>
  <c r="BK625"/>
  <c r="BK595"/>
  <c r="BK594"/>
  <c r="J592"/>
  <c r="J590"/>
  <c r="J588"/>
  <c r="BK584"/>
  <c r="J580"/>
  <c r="BK563"/>
  <c r="BK560"/>
  <c r="J532"/>
  <c r="J514"/>
  <c r="BK505"/>
  <c r="J502"/>
  <c r="BK497"/>
  <c r="BK493"/>
  <c r="BK481"/>
  <c r="BK477"/>
  <c r="BK470"/>
  <c r="J467"/>
  <c r="BK464"/>
  <c r="BK459"/>
  <c r="J448"/>
  <c r="J445"/>
  <c r="J431"/>
  <c r="BK429"/>
  <c r="J424"/>
  <c r="J409"/>
  <c r="BK407"/>
  <c r="BK405"/>
  <c r="J392"/>
  <c r="J379"/>
  <c r="BK371"/>
  <c r="BK358"/>
  <c r="BK357"/>
  <c r="J354"/>
  <c r="J349"/>
  <c r="J348"/>
  <c r="J347"/>
  <c r="BK343"/>
  <c r="J342"/>
  <c r="J341"/>
  <c r="J340"/>
  <c r="BK337"/>
  <c r="BK336"/>
  <c r="BK334"/>
  <c r="J333"/>
  <c r="BK330"/>
  <c r="BK329"/>
  <c r="BK328"/>
  <c r="J327"/>
  <c r="BK326"/>
  <c r="BK325"/>
  <c r="J324"/>
  <c r="J323"/>
  <c r="BK319"/>
  <c r="BK318"/>
  <c r="J317"/>
  <c r="BK301"/>
  <c r="J299"/>
  <c r="BK289"/>
  <c r="BK284"/>
  <c r="BK280"/>
  <c r="BK272"/>
  <c r="J270"/>
  <c r="J260"/>
  <c r="J257"/>
  <c r="BK250"/>
  <c r="BK241"/>
  <c r="J238"/>
  <c r="J235"/>
  <c r="J232"/>
  <c r="J221"/>
  <c r="BK216"/>
  <c r="J213"/>
  <c r="J210"/>
  <c r="BK205"/>
  <c r="J203"/>
  <c r="J200"/>
  <c r="J197"/>
  <c r="J193"/>
  <c r="J187"/>
  <c r="J178"/>
  <c r="BK173"/>
  <c r="BK161"/>
  <c r="BK158"/>
  <c r="BK149"/>
  <c r="J147"/>
  <c r="BK143"/>
  <c r="BK140"/>
  <c r="BK135"/>
  <c r="BK131"/>
  <c r="J127"/>
  <c r="BK124"/>
  <c r="BK116"/>
  <c r="BK112"/>
  <c r="AS54" i="1"/>
  <c r="J734" i="2"/>
  <c r="BK731"/>
  <c r="BK729"/>
  <c r="BK726"/>
  <c r="J723"/>
  <c r="J720"/>
  <c r="BK717"/>
  <c r="BK715"/>
  <c r="BK712"/>
  <c r="J710"/>
  <c r="J705"/>
  <c r="J698"/>
  <c r="J692"/>
  <c r="BK671"/>
  <c r="BK670"/>
  <c r="BK664"/>
  <c r="J662"/>
  <c r="J655"/>
  <c r="J652"/>
  <c r="BK649"/>
  <c r="J646"/>
  <c r="J635"/>
  <c r="BK634"/>
  <c r="BK632"/>
  <c r="BK630"/>
  <c r="BK628"/>
  <c r="J627"/>
  <c r="J625"/>
  <c r="J622"/>
  <c r="J621"/>
  <c r="BK616"/>
  <c r="BK615"/>
  <c r="J610"/>
  <c r="J606"/>
  <c r="BK596"/>
  <c r="J595"/>
  <c r="J594"/>
  <c r="J565"/>
  <c r="BK558"/>
  <c r="J555"/>
  <c r="J552"/>
  <c r="BK547"/>
  <c r="J540"/>
  <c r="BK530"/>
  <c r="BK520"/>
  <c r="BK512"/>
  <c r="J505"/>
  <c r="J499"/>
  <c r="J497"/>
  <c r="J493"/>
  <c r="BK486"/>
  <c r="J481"/>
  <c r="J479"/>
  <c r="J477"/>
  <c r="BK467"/>
  <c r="BK457"/>
  <c r="J455"/>
  <c r="BK448"/>
  <c r="BK442"/>
  <c r="BK431"/>
  <c r="J429"/>
  <c r="BK409"/>
  <c r="J407"/>
  <c r="BK389"/>
  <c r="BK379"/>
  <c r="J371"/>
  <c r="BK369"/>
  <c r="J366"/>
  <c r="J357"/>
  <c r="J351"/>
  <c r="BK346"/>
  <c r="BK345"/>
  <c r="J343"/>
  <c r="BK342"/>
  <c r="J339"/>
  <c r="BK338"/>
  <c r="J336"/>
  <c r="BK335"/>
  <c r="BK331"/>
  <c r="J326"/>
  <c r="J320"/>
  <c r="J318"/>
  <c r="BK316"/>
  <c r="J313"/>
  <c r="J312"/>
  <c r="BK303"/>
  <c r="BK293"/>
  <c r="J289"/>
  <c r="J284"/>
  <c r="J281"/>
  <c r="J277"/>
  <c r="BK275"/>
  <c r="J272"/>
  <c r="BK260"/>
  <c r="J250"/>
  <c r="J247"/>
  <c r="J244"/>
  <c r="J241"/>
  <c r="BK238"/>
  <c r="BK235"/>
  <c r="BK227"/>
  <c r="J225"/>
  <c r="BK221"/>
  <c r="J219"/>
  <c r="J216"/>
  <c r="BK213"/>
  <c r="BK210"/>
  <c r="BK208"/>
  <c r="BK203"/>
  <c r="BK200"/>
  <c r="BK197"/>
  <c r="BK184"/>
  <c r="BK170"/>
  <c r="BK164"/>
  <c r="J140"/>
  <c r="J135"/>
  <c r="J131"/>
  <c r="BK127"/>
  <c r="J124"/>
  <c r="J119"/>
  <c r="BK108"/>
  <c r="J105"/>
  <c r="BK101"/>
  <c r="BK733"/>
  <c r="J726"/>
  <c r="BK723"/>
  <c r="BK720"/>
  <c r="J717"/>
  <c r="J715"/>
  <c r="BK677"/>
  <c r="BK673"/>
  <c r="BK672"/>
  <c r="J670"/>
  <c r="BK669"/>
  <c r="J660"/>
  <c r="J658"/>
  <c r="BK652"/>
  <c r="BK646"/>
  <c r="BK643"/>
  <c r="J640"/>
  <c r="J638"/>
  <c r="BK635"/>
  <c r="BK621"/>
  <c r="J616"/>
  <c r="J615"/>
  <c r="BK610"/>
  <c r="BK606"/>
  <c r="BK602"/>
  <c r="BK598"/>
  <c r="J596"/>
  <c r="J593"/>
  <c r="BK576"/>
  <c r="BK555"/>
  <c r="BK552"/>
  <c r="J547"/>
  <c r="BK535"/>
  <c r="BK532"/>
  <c r="J530"/>
  <c r="J513"/>
  <c r="J512"/>
  <c r="BK502"/>
  <c r="J486"/>
  <c r="J369"/>
  <c r="BK364"/>
  <c r="J361"/>
  <c r="J358"/>
  <c r="BK354"/>
  <c r="BK351"/>
  <c r="BK349"/>
  <c r="BK347"/>
  <c r="J346"/>
  <c r="J345"/>
  <c r="BK344"/>
  <c r="BK341"/>
  <c r="BK340"/>
  <c r="BK339"/>
  <c r="J338"/>
  <c r="J337"/>
  <c r="J335"/>
  <c r="BK332"/>
  <c r="J330"/>
  <c r="J329"/>
  <c r="BK324"/>
  <c r="BK323"/>
  <c r="J322"/>
  <c r="BK321"/>
  <c r="BK320"/>
  <c r="J319"/>
  <c r="BK313"/>
  <c r="BK310"/>
  <c r="J309"/>
  <c r="J307"/>
  <c r="J306"/>
  <c r="J304"/>
  <c r="J303"/>
  <c r="J301"/>
  <c r="BK299"/>
  <c r="J297"/>
  <c r="J295"/>
  <c r="J293"/>
  <c r="BK281"/>
  <c r="BK279"/>
  <c r="BK278"/>
  <c r="J275"/>
  <c r="J265"/>
  <c r="J263"/>
  <c r="J254"/>
  <c r="BK232"/>
  <c r="J227"/>
  <c r="BK225"/>
  <c r="BK219"/>
  <c r="J208"/>
  <c r="J205"/>
  <c r="J190"/>
  <c r="BK181"/>
  <c r="BK178"/>
  <c r="J173"/>
  <c r="J170"/>
  <c r="J167"/>
  <c r="J158"/>
  <c r="J153"/>
  <c r="J149"/>
  <c r="BK147"/>
  <c r="BK119"/>
  <c r="J116"/>
  <c r="BK105"/>
  <c r="J101"/>
  <c r="R624" l="1"/>
  <c r="BK100"/>
  <c r="J100" s="1"/>
  <c r="J57" s="1"/>
  <c r="T100"/>
  <c r="T123"/>
  <c r="BK152"/>
  <c r="J152"/>
  <c r="J61"/>
  <c r="T152"/>
  <c r="T224"/>
  <c r="BK253"/>
  <c r="J253"/>
  <c r="J65" s="1"/>
  <c r="BK262"/>
  <c r="J262"/>
  <c r="J66"/>
  <c r="R262"/>
  <c r="P283"/>
  <c r="T283"/>
  <c r="BK350"/>
  <c r="J350" s="1"/>
  <c r="J69" s="1"/>
  <c r="T350"/>
  <c r="T504"/>
  <c r="BK642"/>
  <c r="J642" s="1"/>
  <c r="J72" s="1"/>
  <c r="T642"/>
  <c r="P676"/>
  <c r="P709"/>
  <c r="BK714"/>
  <c r="J714"/>
  <c r="J76" s="1"/>
  <c r="R714"/>
  <c r="P732"/>
  <c r="R100"/>
  <c r="P123"/>
  <c r="BK139"/>
  <c r="J139"/>
  <c r="J59"/>
  <c r="R139"/>
  <c r="BK146"/>
  <c r="J146"/>
  <c r="J60"/>
  <c r="R146"/>
  <c r="P152"/>
  <c r="BK224"/>
  <c r="J224"/>
  <c r="J62" s="1"/>
  <c r="R224"/>
  <c r="R253"/>
  <c r="P262"/>
  <c r="T262"/>
  <c r="R283"/>
  <c r="P315"/>
  <c r="P350"/>
  <c r="BK504"/>
  <c r="J504" s="1"/>
  <c r="J70" s="1"/>
  <c r="R504"/>
  <c r="P624"/>
  <c r="T624"/>
  <c r="R642"/>
  <c r="T676"/>
  <c r="P714"/>
  <c r="R732"/>
  <c r="P100"/>
  <c r="BK123"/>
  <c r="J123" s="1"/>
  <c r="J58" s="1"/>
  <c r="R123"/>
  <c r="P139"/>
  <c r="T139"/>
  <c r="P146"/>
  <c r="T146"/>
  <c r="R152"/>
  <c r="P224"/>
  <c r="P253"/>
  <c r="T253"/>
  <c r="BK283"/>
  <c r="J283" s="1"/>
  <c r="J67" s="1"/>
  <c r="BK315"/>
  <c r="J315"/>
  <c r="J68" s="1"/>
  <c r="R315"/>
  <c r="T315"/>
  <c r="R350"/>
  <c r="P504"/>
  <c r="BK624"/>
  <c r="J624"/>
  <c r="J71"/>
  <c r="P642"/>
  <c r="BK676"/>
  <c r="J676"/>
  <c r="J73"/>
  <c r="R676"/>
  <c r="BK709"/>
  <c r="J709"/>
  <c r="J75"/>
  <c r="R709"/>
  <c r="T709"/>
  <c r="T714"/>
  <c r="BK728"/>
  <c r="J728" s="1"/>
  <c r="J79" s="1"/>
  <c r="P728"/>
  <c r="R728"/>
  <c r="T728"/>
  <c r="BK732"/>
  <c r="J732"/>
  <c r="J80"/>
  <c r="T732"/>
  <c r="J48"/>
  <c r="BE108"/>
  <c r="BE124"/>
  <c r="BE131"/>
  <c r="BE135"/>
  <c r="BE140"/>
  <c r="BE161"/>
  <c r="BE184"/>
  <c r="BE193"/>
  <c r="BE203"/>
  <c r="BE208"/>
  <c r="BE213"/>
  <c r="BE221"/>
  <c r="BE235"/>
  <c r="BE241"/>
  <c r="BE244"/>
  <c r="BE257"/>
  <c r="BE270"/>
  <c r="BE280"/>
  <c r="BE316"/>
  <c r="BE318"/>
  <c r="BE325"/>
  <c r="BE326"/>
  <c r="BE327"/>
  <c r="BE330"/>
  <c r="BE333"/>
  <c r="BE342"/>
  <c r="BE389"/>
  <c r="BE479"/>
  <c r="BE497"/>
  <c r="BE514"/>
  <c r="BE540"/>
  <c r="BE558"/>
  <c r="BE580"/>
  <c r="BE584"/>
  <c r="BE592"/>
  <c r="BE593"/>
  <c r="BE622"/>
  <c r="BE625"/>
  <c r="BE630"/>
  <c r="BE649"/>
  <c r="BE662"/>
  <c r="BE665"/>
  <c r="BE674"/>
  <c r="BE692"/>
  <c r="BE705"/>
  <c r="BE710"/>
  <c r="BE731"/>
  <c r="BE734"/>
  <c r="BE112"/>
  <c r="BE143"/>
  <c r="BE147"/>
  <c r="BE149"/>
  <c r="BE153"/>
  <c r="BE158"/>
  <c r="BE173"/>
  <c r="BE190"/>
  <c r="BE205"/>
  <c r="BE254"/>
  <c r="BE277"/>
  <c r="BE279"/>
  <c r="BE295"/>
  <c r="BE297"/>
  <c r="BE299"/>
  <c r="BE317"/>
  <c r="BE321"/>
  <c r="BE322"/>
  <c r="BE324"/>
  <c r="BE328"/>
  <c r="BE332"/>
  <c r="BE340"/>
  <c r="BE344"/>
  <c r="BE347"/>
  <c r="BE348"/>
  <c r="BE349"/>
  <c r="BE354"/>
  <c r="BE358"/>
  <c r="BE361"/>
  <c r="BE405"/>
  <c r="BE429"/>
  <c r="BE431"/>
  <c r="BE445"/>
  <c r="BE455"/>
  <c r="BE470"/>
  <c r="BE532"/>
  <c r="BE560"/>
  <c r="BE563"/>
  <c r="BE576"/>
  <c r="BE588"/>
  <c r="BE590"/>
  <c r="BE598"/>
  <c r="BE638"/>
  <c r="BE646"/>
  <c r="BE658"/>
  <c r="BE667"/>
  <c r="BE668"/>
  <c r="BE673"/>
  <c r="BK722"/>
  <c r="J722"/>
  <c r="J77" s="1"/>
  <c r="F51"/>
  <c r="BE105"/>
  <c r="BE119"/>
  <c r="BE164"/>
  <c r="BE167"/>
  <c r="BE181"/>
  <c r="BE187"/>
  <c r="BE225"/>
  <c r="BE247"/>
  <c r="BE260"/>
  <c r="BE263"/>
  <c r="BE265"/>
  <c r="BE275"/>
  <c r="BE278"/>
  <c r="BE281"/>
  <c r="BE303"/>
  <c r="BE304"/>
  <c r="BE306"/>
  <c r="BE307"/>
  <c r="BE309"/>
  <c r="BE310"/>
  <c r="BE312"/>
  <c r="BE313"/>
  <c r="BE320"/>
  <c r="BE331"/>
  <c r="BE334"/>
  <c r="BE338"/>
  <c r="BE345"/>
  <c r="BE364"/>
  <c r="BE366"/>
  <c r="BE371"/>
  <c r="BE392"/>
  <c r="BE424"/>
  <c r="BE442"/>
  <c r="BE457"/>
  <c r="BE459"/>
  <c r="BE464"/>
  <c r="BE477"/>
  <c r="BE486"/>
  <c r="BE499"/>
  <c r="BE512"/>
  <c r="BE513"/>
  <c r="BE520"/>
  <c r="BE535"/>
  <c r="BE547"/>
  <c r="BE552"/>
  <c r="BE565"/>
  <c r="BE596"/>
  <c r="BE602"/>
  <c r="BE606"/>
  <c r="BE616"/>
  <c r="BE627"/>
  <c r="BE635"/>
  <c r="BE640"/>
  <c r="BE643"/>
  <c r="BE655"/>
  <c r="BE660"/>
  <c r="BE669"/>
  <c r="BE677"/>
  <c r="BE717"/>
  <c r="BK249"/>
  <c r="J249" s="1"/>
  <c r="J63" s="1"/>
  <c r="BE101"/>
  <c r="BE116"/>
  <c r="BE127"/>
  <c r="BE170"/>
  <c r="BE178"/>
  <c r="BE197"/>
  <c r="BE200"/>
  <c r="BE210"/>
  <c r="BE216"/>
  <c r="BE219"/>
  <c r="BE227"/>
  <c r="BE232"/>
  <c r="BE238"/>
  <c r="BE250"/>
  <c r="BE272"/>
  <c r="BE284"/>
  <c r="BE289"/>
  <c r="BE293"/>
  <c r="BE301"/>
  <c r="BE319"/>
  <c r="BE323"/>
  <c r="BE329"/>
  <c r="BE335"/>
  <c r="BE336"/>
  <c r="BE337"/>
  <c r="BE339"/>
  <c r="BE341"/>
  <c r="BE343"/>
  <c r="BE346"/>
  <c r="BE351"/>
  <c r="BE357"/>
  <c r="BE369"/>
  <c r="BE379"/>
  <c r="BE407"/>
  <c r="BE409"/>
  <c r="BE448"/>
  <c r="BE467"/>
  <c r="BE481"/>
  <c r="BE493"/>
  <c r="BE502"/>
  <c r="BE505"/>
  <c r="BE530"/>
  <c r="BE555"/>
  <c r="BE594"/>
  <c r="BE595"/>
  <c r="BE610"/>
  <c r="BE615"/>
  <c r="BE621"/>
  <c r="BE628"/>
  <c r="BE632"/>
  <c r="BE634"/>
  <c r="BE648"/>
  <c r="BE652"/>
  <c r="BE664"/>
  <c r="BE670"/>
  <c r="BE671"/>
  <c r="BE672"/>
  <c r="BE698"/>
  <c r="BE712"/>
  <c r="BE715"/>
  <c r="BE720"/>
  <c r="BE723"/>
  <c r="BE726"/>
  <c r="BE729"/>
  <c r="BE733"/>
  <c r="BE735"/>
  <c r="BK725"/>
  <c r="J725"/>
  <c r="J78" s="1"/>
  <c r="F35"/>
  <c r="BD55" i="1" s="1"/>
  <c r="BD54" s="1"/>
  <c r="W33" s="1"/>
  <c r="J32" i="2"/>
  <c r="AW55" i="1" s="1"/>
  <c r="F32" i="2"/>
  <c r="BA55" i="1" s="1"/>
  <c r="BA54" s="1"/>
  <c r="AW54" s="1"/>
  <c r="AK30" s="1"/>
  <c r="F33" i="2"/>
  <c r="BB55" i="1" s="1"/>
  <c r="BB54" s="1"/>
  <c r="W31" s="1"/>
  <c r="F34" i="2"/>
  <c r="BC55" i="1" s="1"/>
  <c r="BC54" s="1"/>
  <c r="W32" s="1"/>
  <c r="R708" i="2" l="1"/>
  <c r="P99"/>
  <c r="R252"/>
  <c r="P708"/>
  <c r="T99"/>
  <c r="T98" s="1"/>
  <c r="T708"/>
  <c r="T252"/>
  <c r="P252"/>
  <c r="R99"/>
  <c r="R98" s="1"/>
  <c r="BK708"/>
  <c r="J708"/>
  <c r="J74" s="1"/>
  <c r="BK99"/>
  <c r="BK252"/>
  <c r="J252"/>
  <c r="J64" s="1"/>
  <c r="F31"/>
  <c r="AZ55" i="1" s="1"/>
  <c r="AZ54" s="1"/>
  <c r="W29" s="1"/>
  <c r="AY54"/>
  <c r="AX54"/>
  <c r="J31" i="2"/>
  <c r="AV55" i="1" s="1"/>
  <c r="AT55" s="1"/>
  <c r="W30"/>
  <c r="BK98" i="2" l="1"/>
  <c r="J98" s="1"/>
  <c r="J55" s="1"/>
  <c r="P98"/>
  <c r="AU55" i="1"/>
  <c r="AU54" s="1"/>
  <c r="J99" i="2"/>
  <c r="J56" s="1"/>
  <c r="AV54" i="1"/>
  <c r="AK29" s="1"/>
  <c r="J28" i="2" l="1"/>
  <c r="AG55" i="1" s="1"/>
  <c r="AG54" s="1"/>
  <c r="AT54"/>
  <c r="AN55" l="1"/>
  <c r="J37" i="2"/>
  <c r="AN54" i="1"/>
  <c r="AK26"/>
  <c r="AK35" s="1"/>
</calcChain>
</file>

<file path=xl/sharedStrings.xml><?xml version="1.0" encoding="utf-8"?>
<sst xmlns="http://schemas.openxmlformats.org/spreadsheetml/2006/main" count="6568" uniqueCount="1423">
  <si>
    <t>Export Komplet</t>
  </si>
  <si>
    <t>VZ</t>
  </si>
  <si>
    <t>2.0</t>
  </si>
  <si>
    <t>ZAMOK</t>
  </si>
  <si>
    <t>False</t>
  </si>
  <si>
    <t>{f61dc651-50bd-402f-9f78-10b4fba64407}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</si>
  <si>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</si>
  <si>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</si>
  <si>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</si>
  <si>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</si>
  <si>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</si>
  <si>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</si>
  <si>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</si>
  <si>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</si>
  <si>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ms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</si>
  <si>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</si>
  <si>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</si>
  <si>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MŠ Waldorfská-oprava střechy</t>
  </si>
  <si>
    <t>KSO:</t>
  </si>
  <si>
    <t/>
  </si>
  <si>
    <t>CC-CZ:</t>
  </si>
  <si>
    <t>Místo:</t>
  </si>
  <si>
    <t>ul.Dusíkova 1946</t>
  </si>
  <si>
    <t>Datum:</t>
  </si>
  <si>
    <t>16. 3. 2026</t>
  </si>
  <si>
    <t>Zadavatel:</t>
  </si>
  <si>
    <t>IČ:</t>
  </si>
  <si>
    <t>MČ Praha 6</t>
  </si>
  <si>
    <t>DIČ:</t>
  </si>
  <si>
    <t>Účastník:</t>
  </si>
  <si>
    <t>Vyplň údaj</t>
  </si>
  <si>
    <t>Projektant:</t>
  </si>
  <si>
    <t>SIBRE,ing.R.Krýza</t>
  </si>
  <si>
    <t>True</t>
  </si>
  <si>
    <t>Zpracovatel:</t>
  </si>
  <si>
    <t>ing.I.Prágrová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</si>
  <si>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</si>
  <si>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</si>
  <si>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</si>
  <si>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</si>
  <si>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</si>
  <si>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</si>
  <si>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</si>
  <si>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</si>
  <si>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</si>
  <si>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</si>
  <si>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</si>
  <si>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</si>
  <si>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</si>
  <si>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</si>
  <si>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</si>
  <si>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</si>
  <si>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</si>
  <si>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</si>
  <si>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</si>
  <si>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</si>
  <si>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</si>
  <si>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</si>
  <si>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</si>
  <si>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</si>
  <si>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</si>
  <si>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</si>
  <si>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</si>
  <si>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</si>
  <si>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</si>
  <si>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</si>
  <si>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</si>
  <si>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</si>
  <si>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</si>
  <si>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</si>
  <si>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</si>
  <si>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</si>
  <si>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</si>
  <si>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</si>
  <si>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</si>
  <si>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</si>
  <si>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</si>
  <si>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</si>
  <si>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</si>
  <si>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žlab160</t>
  </si>
  <si>
    <t>101,9</t>
  </si>
  <si>
    <t>2</t>
  </si>
  <si>
    <t>žlab125</t>
  </si>
  <si>
    <t>33,427</t>
  </si>
  <si>
    <t>KRYCÍ LIST SOUPISU PRACÍ</t>
  </si>
  <si>
    <t>vent</t>
  </si>
  <si>
    <t>23</t>
  </si>
  <si>
    <t>přesah</t>
  </si>
  <si>
    <t>126,539</t>
  </si>
  <si>
    <t>ba</t>
  </si>
  <si>
    <t>582,134</t>
  </si>
  <si>
    <t>bbed</t>
  </si>
  <si>
    <t>572,101</t>
  </si>
  <si>
    <t>klín</t>
  </si>
  <si>
    <t>kvh40x40</t>
  </si>
  <si>
    <t>133</t>
  </si>
  <si>
    <t>kvh80x60</t>
  </si>
  <si>
    <t>233,4</t>
  </si>
  <si>
    <t>f140x24</t>
  </si>
  <si>
    <t>52,2</t>
  </si>
  <si>
    <t>f24x50</t>
  </si>
  <si>
    <t>14,84</t>
  </si>
  <si>
    <t>f24x150</t>
  </si>
  <si>
    <t>f24x100</t>
  </si>
  <si>
    <t>15,9</t>
  </si>
  <si>
    <t>st1</t>
  </si>
  <si>
    <t>590,294</t>
  </si>
  <si>
    <t>ti300</t>
  </si>
  <si>
    <t>455,053</t>
  </si>
  <si>
    <t>plent</t>
  </si>
  <si>
    <t>0,48</t>
  </si>
  <si>
    <t>leš</t>
  </si>
  <si>
    <t>1203,4</t>
  </si>
  <si>
    <t>odvoz</t>
  </si>
  <si>
    <t>33,813</t>
  </si>
  <si>
    <t>o3</t>
  </si>
  <si>
    <t>2,56</t>
  </si>
  <si>
    <t>f30x50</t>
  </si>
  <si>
    <t>83,3</t>
  </si>
  <si>
    <t>kvh80</t>
  </si>
  <si>
    <t>12,8</t>
  </si>
  <si>
    <t>sít</t>
  </si>
  <si>
    <t>lávka</t>
  </si>
  <si>
    <t>19,5</t>
  </si>
  <si>
    <t>kvh60x300</t>
  </si>
  <si>
    <t>70</t>
  </si>
  <si>
    <t>kvh60x60</t>
  </si>
  <si>
    <t>44,4</t>
  </si>
  <si>
    <t>ost</t>
  </si>
  <si>
    <t>1,02</t>
  </si>
  <si>
    <t>ao</t>
  </si>
  <si>
    <t>3,016</t>
  </si>
  <si>
    <t>bchod</t>
  </si>
  <si>
    <t>18,75</t>
  </si>
  <si>
    <t>a</t>
  </si>
  <si>
    <t>19,696</t>
  </si>
  <si>
    <t>pe2</t>
  </si>
  <si>
    <t>20,804</t>
  </si>
  <si>
    <t>výkop</t>
  </si>
  <si>
    <t>50</t>
  </si>
  <si>
    <t>zásyp</t>
  </si>
  <si>
    <t>sz</t>
  </si>
  <si>
    <t>24</t>
  </si>
  <si>
    <t>konzleš</t>
  </si>
  <si>
    <t>103,94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</si>
  <si>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</si>
  <si>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</si>
  <si>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</si>
  <si>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</si>
  <si>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</si>
  <si>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   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</si>
  <si>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</si>
  <si>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</si>
  <si>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</si>
  <si>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</si>
  <si>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</si>
  <si>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</si>
  <si>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</si>
  <si>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</si>
  <si>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</si>
  <si>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</si>
  <si>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741 - Elektroinstalace -hromosvod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</si>
  <si>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</si>
  <si>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</si>
  <si>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</si>
  <si>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</si>
  <si>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</si>
  <si>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</si>
  <si>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</si>
  <si>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</si>
  <si>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</si>
  <si>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</si>
  <si>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</si>
  <si>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</si>
  <si>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</si>
  <si>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</si>
  <si>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</si>
  <si>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</si>
  <si>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</si>
  <si>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</si>
  <si>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</si>
  <si>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</si>
  <si>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</si>
  <si>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</si>
  <si>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</si>
  <si>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</si>
  <si>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</si>
  <si>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</si>
  <si>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</si>
  <si>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</si>
  <si>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 xml:space="preserve">Zemní práce   </t>
  </si>
  <si>
    <t>K</t>
  </si>
  <si>
    <t>113106023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</si>
  <si>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ze zámkové dlažby</t>
  </si>
  <si>
    <t>m2</t>
  </si>
  <si>
    <t>4</t>
  </si>
  <si>
    <t>288967399</t>
  </si>
  <si>
    <t>Online PSC</t>
  </si>
  <si>
    <t>https://podminky.urs.cz/item/CS_URS_2026_01/113106023</t>
  </si>
  <si>
    <t>VV</t>
  </si>
  <si>
    <t>15/0,8</t>
  </si>
  <si>
    <t>Mezisoučet</t>
  </si>
  <si>
    <t>3</t>
  </si>
  <si>
    <t>113107022</t>
  </si>
  <si>
    <t>Odstranění podkladů nebo krytů při překopech inženýrských sítí s přemístěním hmot na skládku ve vzdálenosti do 3 m nebo s naložením na dopravní prostředek ručně z kameniva hrubého drceného, o tl. vrstvy přes 100 do 200 mm</t>
  </si>
  <si>
    <t>349283119</t>
  </si>
  <si>
    <t>https://podminky.urs.cz/item/CS_URS_2026_01/113107022</t>
  </si>
  <si>
    <t>132351252</t>
  </si>
  <si>
    <t>Hloubení nezapažených rýh šířky přes 800 do 2 000 mm strojně s urovnáním dna do předepsaného profilu a spádu v hornině třídy těžitelnosti II skupiny 4 přes 20 do 50 m3</t>
  </si>
  <si>
    <t>m3</t>
  </si>
  <si>
    <t>458406939</t>
  </si>
  <si>
    <t>https://podminky.urs.cz/item/CS_URS_2026_01/132351252</t>
  </si>
  <si>
    <t>"pro uzemění"50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</si>
  <si>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</si>
  <si>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</si>
  <si>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-622287854</t>
  </si>
  <si>
    <t>https://podminky.urs.cz/item/CS_URS_2026_01/162251101</t>
  </si>
  <si>
    <t>"zemina"zásyp*2</t>
  </si>
  <si>
    <t>5</t>
  </si>
  <si>
    <t>167151102</t>
  </si>
  <si>
    <t>Nakládání, skládání a překládání neulehlého výkopku nebo sypaniny strojně nakládání, množství do 100 m3, z horniny třídy těžitelnosti II, skupiny 4 a 5</t>
  </si>
  <si>
    <t>1885014524</t>
  </si>
  <si>
    <t>https://podminky.urs.cz/item/CS_URS_2026_01/167151102</t>
  </si>
  <si>
    <t>"zemina"zásyp</t>
  </si>
  <si>
    <t>6</t>
  </si>
  <si>
    <t>174151101</t>
  </si>
  <si>
    <t>Zásyp sypaninou z jakékoliv horniny strojně s uložením výkopku ve vrstvách se zhutněním jam, šachet, rýh nebo kolem objektů v těchto vykopávkách</t>
  </si>
  <si>
    <t>-701287356</t>
  </si>
  <si>
    <t>https://podminky.urs.cz/item/CS_URS_2026_01/174151101</t>
  </si>
  <si>
    <t>Svislé a kompletní konstrukce</t>
  </si>
  <si>
    <t>7</t>
  </si>
  <si>
    <t>317234410</t>
  </si>
  <si>
    <t>Vyzdívka mezi nosníky cihlami pálenými na maltu cementovou</t>
  </si>
  <si>
    <t>-468900291</t>
  </si>
  <si>
    <t>https://podminky.urs.cz/item/CS_URS_2026_01/317234410</t>
  </si>
  <si>
    <t>"i160"1,5*(0,3-0,074)*0,16</t>
  </si>
  <si>
    <t>8</t>
  </si>
  <si>
    <t>317944323</t>
  </si>
  <si>
    <t>Válcované nosníky dodatečně osazované do připravených otvorů bez zazdění hlav, výšky přes 120 do 220 mm</t>
  </si>
  <si>
    <t>t</t>
  </si>
  <si>
    <t>255246191</t>
  </si>
  <si>
    <t>https://podminky.urs.cz/item/CS_URS_2026_01/317944323</t>
  </si>
  <si>
    <t>"i160" 1,5*3*0,0179*1,1</t>
  </si>
  <si>
    <t>9</t>
  </si>
  <si>
    <t>319201321</t>
  </si>
  <si>
    <t>Vyrovnání nerovného povrchu vnitřního i vnějšího zdiva bez odsekání vadných cihel, maltou (s dodáním hmot) tl. do 30 mm</t>
  </si>
  <si>
    <t>458971790</t>
  </si>
  <si>
    <t>https://podminky.urs.cz/item/CS_URS_2026_01/319201321</t>
  </si>
  <si>
    <t>(0,7+1,0)*2*0,3</t>
  </si>
  <si>
    <t>10</t>
  </si>
  <si>
    <t>346244381</t>
  </si>
  <si>
    <t>Plentování ocelových válcovaných nosníků jednostranné cihlami na maltu, výška stojiny do 200 mm</t>
  </si>
  <si>
    <t>-349056208</t>
  </si>
  <si>
    <t>https://podminky.urs.cz/item/CS_URS_2026_01/346244381</t>
  </si>
  <si>
    <t>"i160"1,5*0,16*2</t>
  </si>
  <si>
    <t>Komunikace pozemní</t>
  </si>
  <si>
    <t>11</t>
  </si>
  <si>
    <t>566901232</t>
  </si>
  <si>
    <t>Vyspravení podkladu po překopech inženýrských sítí plochy přes 15 m2 s rozprostřením a zhutněním štěrkodrtí tl. 150 mm</t>
  </si>
  <si>
    <t>1888678625</t>
  </si>
  <si>
    <t>https://podminky.urs.cz/item/CS_URS_2026_01/566901232</t>
  </si>
  <si>
    <t>460921222</t>
  </si>
  <si>
    <t>Vyspravení krytu po překopech kladení dlažby pro pokládání kabelů, včetně rozprostření, urovnání a zhutnění podkladu a provedení lože z kameniva z dlaždic betonových tvarovaných nebo zámkových</t>
  </si>
  <si>
    <t>1227762490</t>
  </si>
  <si>
    <t>https://podminky.urs.cz/item/CS_URS_2026_01/460921222</t>
  </si>
  <si>
    <t>Úpravy povrchů, podlahy a osazování výplní</t>
  </si>
  <si>
    <t>13</t>
  </si>
  <si>
    <t>612315223</t>
  </si>
  <si>
    <t>Vápenná omítka jednotlivých malých ploch štuková dvouvrstvá na stěnách, plochy jednotlivě přes 0,25 do 1 m2</t>
  </si>
  <si>
    <t>kus</t>
  </si>
  <si>
    <t>-1230530665</t>
  </si>
  <si>
    <t>https://podminky.urs.cz/item/CS_URS_2026_01/612315223</t>
  </si>
  <si>
    <t>14</t>
  </si>
  <si>
    <t>615142012</t>
  </si>
  <si>
    <t>Pletivo vnitřních ploch v ploše nebo pruzích, na plném podkladu rabicové provizorně přichycené nosníků</t>
  </si>
  <si>
    <t>-1262682213</t>
  </si>
  <si>
    <t>https://podminky.urs.cz/item/CS_URS_2026_01/615142012</t>
  </si>
  <si>
    <t>(0,3+2*0,16)*1,5</t>
  </si>
  <si>
    <t>Ostatní konstrukce a práce, bourání</t>
  </si>
  <si>
    <t>15</t>
  </si>
  <si>
    <t>941111122</t>
  </si>
  <si>
    <t>Lešení řadové trubkové lehké pracovní s podlahami s provozním zatížením tř. 3 do 200 kg/m2 šířky tř. W09 od 0,9 do 1,2 m, výšky výšky přes 10 do 25 m montáž</t>
  </si>
  <si>
    <t>-106583371</t>
  </si>
  <si>
    <t>https://podminky.urs.cz/item/CS_URS_2026_01/941111122</t>
  </si>
  <si>
    <t>((40+15)*2-8)*10,6</t>
  </si>
  <si>
    <t>(8,0+2*0,7)*13,0</t>
  </si>
  <si>
    <t>16</t>
  </si>
  <si>
    <t>941111222</t>
  </si>
  <si>
    <t>Lešení řadové trubkové lehké pracovní s podlahami s provozním zatížením tř. 3 do 200 kg/m2 šířky tř. W09 od 0,9 do 1,2 m, výšky výšky přes 10 do 25 m příplatek k ceně za každý den použití</t>
  </si>
  <si>
    <t>-1986786474</t>
  </si>
  <si>
    <t>https://podminky.urs.cz/item/CS_URS_2026_01/941111222</t>
  </si>
  <si>
    <t>"3měsíce"leš*90</t>
  </si>
  <si>
    <t>17</t>
  </si>
  <si>
    <t>941111822</t>
  </si>
  <si>
    <t>Lešení řadové trubkové lehké pracovní s podlahami s provozním zatížením tř. 3 do 200 kg/m2 šířky tř. W09 od 0,9 do 1,2 m, výšky výšky přes 10 do 25 m demontáž</t>
  </si>
  <si>
    <t>367039869</t>
  </si>
  <si>
    <t>https://podminky.urs.cz/item/CS_URS_2026_01/941111822</t>
  </si>
  <si>
    <t>18</t>
  </si>
  <si>
    <t>942211121</t>
  </si>
  <si>
    <t>Lešení vysunuté dílcové pracovní z konstrukce, z otvorů nebo při povrchu stropní konstrukce s podepřením, ve výšce pracovní podlahy do 20 m montáž</t>
  </si>
  <si>
    <t>1372739857</t>
  </si>
  <si>
    <t>https://podminky.urs.cz/item/CS_URS_2026_01/942211121</t>
  </si>
  <si>
    <t>19</t>
  </si>
  <si>
    <t>942211221</t>
  </si>
  <si>
    <t>Lešení vysunuté dílcové pracovní z konstrukce, z otvorů nebo při povrchu stropní konstrukce s podepřením, ve výšce pracovní podlahy do 20 m příplatek k ceně za každý den použití</t>
  </si>
  <si>
    <t>49708617</t>
  </si>
  <si>
    <t>https://podminky.urs.cz/item/CS_URS_2026_01/942211221</t>
  </si>
  <si>
    <t>konzleš*90</t>
  </si>
  <si>
    <t>20</t>
  </si>
  <si>
    <t>942211821</t>
  </si>
  <si>
    <t>Lešení vysunuté dílcové pracovní z konstrukce, z otvorů nebo při povrchu stropní konstrukce s podepřením, ve výšce pracovní podlahy do 20 m demontáž</t>
  </si>
  <si>
    <t>-829284009</t>
  </si>
  <si>
    <t>https://podminky.urs.cz/item/CS_URS_2026_01/942211821</t>
  </si>
  <si>
    <t>942321111</t>
  </si>
  <si>
    <t>Konzoly u dílcového pracovního lešení šířky přes 0,5 do 1,1 m výšky do 10 m montáž</t>
  </si>
  <si>
    <t>973378125</t>
  </si>
  <si>
    <t>https://podminky.urs.cz/item/CS_URS_2026_01/942321111</t>
  </si>
  <si>
    <t xml:space="preserve">((40+15+0,7*2 +0,7)*2*0,7) </t>
  </si>
  <si>
    <t>"pro záchytnou síť"8,0*3,0</t>
  </si>
  <si>
    <t>22</t>
  </si>
  <si>
    <t>942321211</t>
  </si>
  <si>
    <t>Konzoly u dílcového pracovního lešení šířky přes 0,5 do 1,1 m výšky do 10 m příplatek k ceně za každý den použití</t>
  </si>
  <si>
    <t>-1083360902</t>
  </si>
  <si>
    <t>https://podminky.urs.cz/item/CS_URS_2026_01/942321211</t>
  </si>
  <si>
    <t>942321811</t>
  </si>
  <si>
    <t>Konzoly u dílcového pracovního lešení šířky přes 0,5 do 1,1 m výšky do 10 m demontáž</t>
  </si>
  <si>
    <t>-1404951582</t>
  </si>
  <si>
    <t>https://podminky.urs.cz/item/CS_URS_2026_01/942321811</t>
  </si>
  <si>
    <t>944411111</t>
  </si>
  <si>
    <t>Síť záchytná umístěná max. 6 m pod chráněnou úrovní třída A montáž</t>
  </si>
  <si>
    <t>-496170751</t>
  </si>
  <si>
    <t>https://podminky.urs.cz/item/CS_URS_2026_01/944411111</t>
  </si>
  <si>
    <t>"nad vstupem"8,0*3</t>
  </si>
  <si>
    <t>25</t>
  </si>
  <si>
    <t>944411211</t>
  </si>
  <si>
    <t>Síť záchytná umístěná max. 6 m pod chráněnou úrovní třída A příplatek k ceně za každý den použití</t>
  </si>
  <si>
    <t>-900940105</t>
  </si>
  <si>
    <t>https://podminky.urs.cz/item/CS_URS_2026_01/944411211</t>
  </si>
  <si>
    <t>sz*90</t>
  </si>
  <si>
    <t>26</t>
  </si>
  <si>
    <t>944411811</t>
  </si>
  <si>
    <t>Síť záchytná umístěná max. 6 m pod chráněnou úrovní třída A demontáž</t>
  </si>
  <si>
    <t>-1928225482</t>
  </si>
  <si>
    <t>https://podminky.urs.cz/item/CS_URS_2026_01/944411811</t>
  </si>
  <si>
    <t>27</t>
  </si>
  <si>
    <t>944511111</t>
  </si>
  <si>
    <t>Síť ochranná zavěšená na konstrukci lešení z textilie z umělých vláken montáž</t>
  </si>
  <si>
    <t>2050759074</t>
  </si>
  <si>
    <t>https://podminky.urs.cz/item/CS_URS_2026_01/944511111</t>
  </si>
  <si>
    <t>"na lešení"leš</t>
  </si>
  <si>
    <t>28</t>
  </si>
  <si>
    <t>944511211</t>
  </si>
  <si>
    <t>Síť ochranná zavěšená na konstrukci lešení z textilie z umělých vláken příplatek k ceně za každý den použití</t>
  </si>
  <si>
    <t>1715515150</t>
  </si>
  <si>
    <t>https://podminky.urs.cz/item/CS_URS_2026_01/944511211</t>
  </si>
  <si>
    <t>"II.etapa"sít*30</t>
  </si>
  <si>
    <t>29</t>
  </si>
  <si>
    <t>944511811</t>
  </si>
  <si>
    <t>Síť ochranná zavěšená na konstrukci lešení z textilie z umělých vláken demontáž</t>
  </si>
  <si>
    <t>436341897</t>
  </si>
  <si>
    <t>https://podminky.urs.cz/item/CS_URS_2026_01/944511811</t>
  </si>
  <si>
    <t>30</t>
  </si>
  <si>
    <t>944711111</t>
  </si>
  <si>
    <t>Stříška záchytná zřizovaná současně s lehkým nebo těžkým lešením šířky do 1,5 m montáž</t>
  </si>
  <si>
    <t>m</t>
  </si>
  <si>
    <t>1163460680</t>
  </si>
  <si>
    <t>https://podminky.urs.cz/item/CS_URS_2026_01/944711111</t>
  </si>
  <si>
    <t>31</t>
  </si>
  <si>
    <t>944711211</t>
  </si>
  <si>
    <t>Stříška záchytná zřizovaná současně s lehkým nebo těžkým lešením šířky do 1,5 m příplatek k ceně za každý den použití</t>
  </si>
  <si>
    <t>638095614</t>
  </si>
  <si>
    <t>https://podminky.urs.cz/item/CS_URS_2026_01/944711211</t>
  </si>
  <si>
    <t>8*90</t>
  </si>
  <si>
    <t>32</t>
  </si>
  <si>
    <t>944711811</t>
  </si>
  <si>
    <t>Stříška záchytná zřizovaná současně s lehkým nebo těžkým lešením šířky do 1,5 m demontáž</t>
  </si>
  <si>
    <t>-602723513</t>
  </si>
  <si>
    <t>https://podminky.urs.cz/item/CS_URS_2026_01/944711811</t>
  </si>
  <si>
    <t>33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</si>
  <si>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</si>
  <si>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</si>
  <si>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706739707</t>
  </si>
  <si>
    <t>https://podminky.urs.cz/item/CS_URS_2026_01/967031132</t>
  </si>
  <si>
    <t>34</t>
  </si>
  <si>
    <t>971033561</t>
  </si>
  <si>
    <t>Vybourání otvorů ve zdivu a příčkách z cihel, tvárnic, lehkých betonů z cihel pálených na maltu vápennou nebo vápenocementovou plochy do 1 m2, tl. do 600 mm</t>
  </si>
  <si>
    <t>-208628650</t>
  </si>
  <si>
    <t>https://podminky.urs.cz/item/CS_URS_2026_01/971033561</t>
  </si>
  <si>
    <t>1,0*0,7*0,3</t>
  </si>
  <si>
    <t>35</t>
  </si>
  <si>
    <t>974031666</t>
  </si>
  <si>
    <t>Vysekání rýh ve zdivu cihelném na maltu vápennou nebo vápenocementovou pro vtahování nosníků do zdí, před vybouráním otvoru do hl. 150 mm, při v. nosníku do 250 mm</t>
  </si>
  <si>
    <t>389886803</t>
  </si>
  <si>
    <t>https://podminky.urs.cz/item/CS_URS_2026_01/974031666</t>
  </si>
  <si>
    <t>"i160"1,5*3</t>
  </si>
  <si>
    <t>36</t>
  </si>
  <si>
    <t>976072321</t>
  </si>
  <si>
    <t>Vybourání kovových madel, zábradlí, dvířek, zděří, kotevních želez k , ventilací apod., plochy přes 0,30 m2, ze zdiva cihelného nebo kamenného</t>
  </si>
  <si>
    <t>-1058557122</t>
  </si>
  <si>
    <t>https://podminky.urs.cz/item/CS_URS_2026_01/976072321</t>
  </si>
  <si>
    <t>37</t>
  </si>
  <si>
    <t>979051121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</si>
  <si>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</t>
  </si>
  <si>
    <t>438482400</t>
  </si>
  <si>
    <t>https://podminky.urs.cz/item/CS_URS_2026_01/979051121</t>
  </si>
  <si>
    <t>a+ao</t>
  </si>
  <si>
    <t>997</t>
  </si>
  <si>
    <t>Doprava suti a vybouraných hmot</t>
  </si>
  <si>
    <t>38</t>
  </si>
  <si>
    <t>997013114</t>
  </si>
  <si>
    <t>Vnitrostaveništní doprava suti a vybouraných hmot vodorovně do 50 m s naložením základní pro budovy a haly výšky přes 12 do 15 m</t>
  </si>
  <si>
    <t>-1098324104</t>
  </si>
  <si>
    <t>https://podminky.urs.cz/item/CS_URS_2026_01/997013114</t>
  </si>
  <si>
    <t>39</t>
  </si>
  <si>
    <t>997013501</t>
  </si>
  <si>
    <t>Odvoz suti a vybouraných hmot na skládku nebo meziskládku se složením, na vzdálenost do 1 km</t>
  </si>
  <si>
    <t>-1567250082</t>
  </si>
  <si>
    <t>https://podminky.urs.cz/item/CS_URS_2026_01/997013501</t>
  </si>
  <si>
    <t>38,688</t>
  </si>
  <si>
    <t>"odpočet znovu použitých dlaždic"-4,875</t>
  </si>
  <si>
    <t>40</t>
  </si>
  <si>
    <t>997013509</t>
  </si>
  <si>
    <t>Odvoz suti a vybouraných hmot na skládku nebo meziskládku se složením, na vzdálenost Příplatek k ceně za každý další započatý 1 km přes 1 km (počet km promítnout do ceny)</t>
  </si>
  <si>
    <t>275324343</t>
  </si>
  <si>
    <t>https://podminky.urs.cz/item/CS_URS_2026_01/997013509</t>
  </si>
  <si>
    <t>41</t>
  </si>
  <si>
    <t>997013631</t>
  </si>
  <si>
    <t>Poplatek za uložení stavebního odpadu na skládce (skládkovné) směsného stavebního a demoličního zatříděného do Katalogu odpadů pod kódem 17 09 04</t>
  </si>
  <si>
    <t>571834004</t>
  </si>
  <si>
    <t>https://podminky.urs.cz/item/CS_URS_2026_01/997013631</t>
  </si>
  <si>
    <t>odvoz-(7,259+0,4397+15,294+5,438)</t>
  </si>
  <si>
    <t>42</t>
  </si>
  <si>
    <t>997013811</t>
  </si>
  <si>
    <t>Poplatek za uložení stavebního odpadu na skládce (skládkovné) dřevěného zatříděného do Katalogu odpadů pod kódem 17 02 01</t>
  </si>
  <si>
    <t>-365345495</t>
  </si>
  <si>
    <t>https://podminky.urs.cz/item/CS_URS_2026_01/997013811</t>
  </si>
  <si>
    <t>7,259</t>
  </si>
  <si>
    <t>43</t>
  </si>
  <si>
    <t>997013813</t>
  </si>
  <si>
    <t>Poplatek za uložení stavebního odpadu na skládce (skládkovné) z plastických hmot zatříděného do Katalogu odpadů pod kódem 17 02 03</t>
  </si>
  <si>
    <t>-536028697</t>
  </si>
  <si>
    <t>https://podminky.urs.cz/item/CS_URS_2026_01/997013813</t>
  </si>
  <si>
    <t>0,384+0,055</t>
  </si>
  <si>
    <t>44</t>
  </si>
  <si>
    <t>997013814</t>
  </si>
  <si>
    <t>Poplatek za uložení stavebního odpadu na skládce (skládkovné) z izolačních materiálů zatříděného do Katalogu odpadů pod kódem 17 06 04</t>
  </si>
  <si>
    <t>-1791716860</t>
  </si>
  <si>
    <t>https://podminky.urs.cz/item/CS_URS_2026_01/997013814</t>
  </si>
  <si>
    <t>15,294</t>
  </si>
  <si>
    <t>45</t>
  </si>
  <si>
    <t>997013873</t>
  </si>
  <si>
    <t>Poplatek za předání stavebního odpadu recyklačnímu zařízení zeminy a kamení zatříděného do Katalogu odpadů pod kódem 17 05 04</t>
  </si>
  <si>
    <t>-224301870</t>
  </si>
  <si>
    <t>https://podminky.urs.cz/item/CS_URS_2026_01/997013873</t>
  </si>
  <si>
    <t>998</t>
  </si>
  <si>
    <t>Přesun hmot</t>
  </si>
  <si>
    <t>46</t>
  </si>
  <si>
    <t>998011003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</si>
  <si>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</si>
  <si>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587187530</t>
  </si>
  <si>
    <t>https://podminky.urs.cz/item/CS_URS_2026_01/998011003</t>
  </si>
  <si>
    <t>PSV</t>
  </si>
  <si>
    <t>Práce a dodávky PSV</t>
  </si>
  <si>
    <t>712</t>
  </si>
  <si>
    <t>Povlakové krytiny</t>
  </si>
  <si>
    <t>47</t>
  </si>
  <si>
    <t>712300845</t>
  </si>
  <si>
    <t>Ostatní práce při odstranění povlakové krytiny střech plochých do 10° doplňků ventilační hlavice</t>
  </si>
  <si>
    <t>-616422278</t>
  </si>
  <si>
    <t>https://podminky.urs.cz/item/CS_URS_2026_01/712300845</t>
  </si>
  <si>
    <t>48</t>
  </si>
  <si>
    <t>712431801</t>
  </si>
  <si>
    <t>Odstranění povlakové krytiny střech šikmých přes 10° do 30° z pásů uložených na sucho AIP nebo NAIP</t>
  </si>
  <si>
    <t>-210999695</t>
  </si>
  <si>
    <t>https://podminky.urs.cz/item/CS_URS_2026_01/712431801</t>
  </si>
  <si>
    <t>49</t>
  </si>
  <si>
    <t>998712203</t>
  </si>
  <si>
    <t>Přesun hmot pro povlakové krytiny stanovený procentní sazbou (%) z ceny vodorovná dopravní vzdálenost do 50 m základní v objektech výšky přes 12 do 24 m</t>
  </si>
  <si>
    <t>%</t>
  </si>
  <si>
    <t>181571687</t>
  </si>
  <si>
    <t>https://podminky.urs.cz/item/CS_URS_2026_01/998712203</t>
  </si>
  <si>
    <t>713</t>
  </si>
  <si>
    <t>Izolace tepelné</t>
  </si>
  <si>
    <t>713110813</t>
  </si>
  <si>
    <t>Odstranění tepelné izolace stropů nebo podhledů z rohoží, pásů, dílců, desek, bloků volně kladených z vláknitých materiálů suchých, tloušťka izolace přes 100 do 200 mm</t>
  </si>
  <si>
    <t>-2044492811</t>
  </si>
  <si>
    <t>https://podminky.urs.cz/item/CS_URS_2026_01/713110813</t>
  </si>
  <si>
    <t>51</t>
  </si>
  <si>
    <t>713111111</t>
  </si>
  <si>
    <t>Montáž tepelné izolace stropů rohožemi, pásy, dílci, deskami, bloky (izolační materiál ve specifikaci) vrchem bez překrytí lepenkou kladenými volně jednovrstvá</t>
  </si>
  <si>
    <t>-1996474171</t>
  </si>
  <si>
    <t>https://podminky.urs.cz/item/CS_URS_2026_01/713111111</t>
  </si>
  <si>
    <t>(39,85-0,7*2)*(14,05-0,7*2)-5,6*10,6</t>
  </si>
  <si>
    <t>((39,85-1,1*2+14,05-1,1*2)*2-5,6)*0,3</t>
  </si>
  <si>
    <t>52</t>
  </si>
  <si>
    <t>M</t>
  </si>
  <si>
    <t>63151643</t>
  </si>
  <si>
    <t>deska tepelně izolační minerální plochých střech spodní vrstva kolmé vlákno 30kPa λ=0,040 tl 300mm</t>
  </si>
  <si>
    <t>1376008074</t>
  </si>
  <si>
    <t>ti300*1,05</t>
  </si>
  <si>
    <t>53</t>
  </si>
  <si>
    <t>713190833</t>
  </si>
  <si>
    <t>Odstranění běžných stavebních konstrukcí - vrstvy, doplňky a konstrukční součásti dilatační vrstvy prostupů vpustí, komínků, antén</t>
  </si>
  <si>
    <t>-52219907</t>
  </si>
  <si>
    <t>https://podminky.urs.cz/item/CS_URS_2026_01/713190833</t>
  </si>
  <si>
    <t>54</t>
  </si>
  <si>
    <t>713191321</t>
  </si>
  <si>
    <t>Montáž tepelné izolace stavebních konstrukcí - doplňky a konstrukční součásti střech plochých osazení odvětrávacích komínků</t>
  </si>
  <si>
    <t>-223695666</t>
  </si>
  <si>
    <t>https://podminky.urs.cz/item/CS_URS_2026_01/713191321</t>
  </si>
  <si>
    <t>55</t>
  </si>
  <si>
    <t>5535011p1</t>
  </si>
  <si>
    <t>k1 komínek odvětrávací pro profilované krytiny D 125mm vč.stříšky a těsněn,materiál barevný legovaný hliník,ohýbaný plech tl.0,7-1,0mm,odstín šedý,PÚ vypal.lak,ref.Prefalz</t>
  </si>
  <si>
    <t>501197969</t>
  </si>
  <si>
    <t>56</t>
  </si>
  <si>
    <t>5535011p2</t>
  </si>
  <si>
    <t>k1 komínek odvětrávací pro profilované krytiny D 150mm vč.stříšky a těsněn,materiál barevný legovaný hliník,ohýbaný plech tl.0,7-1,0mm,odstín šedý,ref.Prefalz</t>
  </si>
  <si>
    <t>1933096154</t>
  </si>
  <si>
    <t>57</t>
  </si>
  <si>
    <t>5535011p3</t>
  </si>
  <si>
    <t>k1 komínek odvětrávací pro profilované krytiny D 200mm vč.stříšky a těsněn,materiál barevný legovaný hliník,ohýbaný plech tl.0,7-1,0mm,odstín šedý,ref.Prefalz</t>
  </si>
  <si>
    <t>-845108845</t>
  </si>
  <si>
    <t>58</t>
  </si>
  <si>
    <t>5535011p4</t>
  </si>
  <si>
    <t>k1 komínek odvětrávací pro profilované krytiny D 250mm vč.stříšky a těsněn,materiál barevný legovaný hliník,ohýbaný plech tl.0,7-1,0mm,odstín šedý,ref.Prefalz</t>
  </si>
  <si>
    <t>-449902924</t>
  </si>
  <si>
    <t>59</t>
  </si>
  <si>
    <t>998713203</t>
  </si>
  <si>
    <t>Přesun hmot pro izolace tepelné stanovený procentní sazbou (%) z ceny vodorovná dopravní vzdálenost do 50 m s užitím mechanizace v objektech výšky přes 12 do 24 m</t>
  </si>
  <si>
    <t>-410768777</t>
  </si>
  <si>
    <t>https://podminky.urs.cz/item/CS_URS_2026_01/998713203</t>
  </si>
  <si>
    <t>721</t>
  </si>
  <si>
    <t>Zdravotechnika - vnitřní kanalizace</t>
  </si>
  <si>
    <t>60</t>
  </si>
  <si>
    <t>721171809</t>
  </si>
  <si>
    <t>Demontáž potrubí z novodurových trub odpadních nebo připojovacích přes 114 do D 160</t>
  </si>
  <si>
    <t>4625439</t>
  </si>
  <si>
    <t>https://podminky.urs.cz/item/CS_URS_2026_01/721171809</t>
  </si>
  <si>
    <t>"dn125"10*1,6</t>
  </si>
  <si>
    <t>"dn160" 1,6</t>
  </si>
  <si>
    <t>61</t>
  </si>
  <si>
    <t>72117180p</t>
  </si>
  <si>
    <t>Demontáž potrubí z novodurových trub odpadních nebo připojovacích přes 160 do 250</t>
  </si>
  <si>
    <t>1824028263</t>
  </si>
  <si>
    <t>"dn200"1,6</t>
  </si>
  <si>
    <t>"dn250"1,6</t>
  </si>
  <si>
    <t>62</t>
  </si>
  <si>
    <t>721173316</t>
  </si>
  <si>
    <t>o9 Potrubí z trub PVC KG DN 125</t>
  </si>
  <si>
    <t>1592576046</t>
  </si>
  <si>
    <t xml:space="preserve"> 1,6*10</t>
  </si>
  <si>
    <t>63</t>
  </si>
  <si>
    <t>721173317</t>
  </si>
  <si>
    <t>o9 Potrubí z trub PVC KG DN 150</t>
  </si>
  <si>
    <t>2142339631</t>
  </si>
  <si>
    <t>https://podminky.urs.cz/item/CS_URS_2026_01/721173317</t>
  </si>
  <si>
    <t>64</t>
  </si>
  <si>
    <t>721173404</t>
  </si>
  <si>
    <t>o9 Potrubí z trub PVC KG DN 200</t>
  </si>
  <si>
    <t>-658477452</t>
  </si>
  <si>
    <t>https://podminky.urs.cz/item/CS_URS_2026_01/721173404</t>
  </si>
  <si>
    <t>65</t>
  </si>
  <si>
    <t>721173405</t>
  </si>
  <si>
    <t>o9 Potrubí z trub PVC KG DN 250</t>
  </si>
  <si>
    <t>2071617370</t>
  </si>
  <si>
    <t>https://podminky.urs.cz/item/CS_URS_2026_01/721173405</t>
  </si>
  <si>
    <t>66</t>
  </si>
  <si>
    <t>877271101</t>
  </si>
  <si>
    <t>Montáž spojek na plastovém potrubí dn 125</t>
  </si>
  <si>
    <t>-1428779430</t>
  </si>
  <si>
    <t>https://podminky.urs.cz/item/CS_URS_2026_01/877271101</t>
  </si>
  <si>
    <t>67</t>
  </si>
  <si>
    <t>5525321</t>
  </si>
  <si>
    <t>o9 KGUG přechodka PVC (KG) DN 125 na hladký konec litinové trubky DN 125 vč.integrovaného těsnění</t>
  </si>
  <si>
    <t>399313992</t>
  </si>
  <si>
    <t>68</t>
  </si>
  <si>
    <t>877321101</t>
  </si>
  <si>
    <t>Montáž spojek na plastovém potrubí dn 150</t>
  </si>
  <si>
    <t>-1092844434</t>
  </si>
  <si>
    <t>https://podminky.urs.cz/item/CS_URS_2026_01/877321101</t>
  </si>
  <si>
    <t>69</t>
  </si>
  <si>
    <t>5525322</t>
  </si>
  <si>
    <t>o9 KGUG přechodka PVC (KG) DN 160 na hladký konec litinové trubky DN 160 vč.integrovaného těsnění</t>
  </si>
  <si>
    <t>-1734245823</t>
  </si>
  <si>
    <t>877351101</t>
  </si>
  <si>
    <t>Montáž spojek na plastovém potrubí dn 200</t>
  </si>
  <si>
    <t>1085436404</t>
  </si>
  <si>
    <t>https://podminky.urs.cz/item/CS_URS_2026_01/877351101</t>
  </si>
  <si>
    <t>71</t>
  </si>
  <si>
    <t>5525323</t>
  </si>
  <si>
    <t>o9 KGUG přechodka PVC (KG) DN 200 na hladký konec litinové trubky DN 200 vč.integrovaného těsnění</t>
  </si>
  <si>
    <t>1832388612</t>
  </si>
  <si>
    <t>72</t>
  </si>
  <si>
    <t>877361101</t>
  </si>
  <si>
    <t>Montáž spojek na plastovém potrubí dn 250</t>
  </si>
  <si>
    <t>500368638</t>
  </si>
  <si>
    <t>https://podminky.urs.cz/item/CS_URS_2026_01/877361101</t>
  </si>
  <si>
    <t>73</t>
  </si>
  <si>
    <t>5525324</t>
  </si>
  <si>
    <t>o9 KGUG přechodka PVC (KG) DN 250 na hladký konec litinové trubky DN 250 vč.integrovaného těsnění</t>
  </si>
  <si>
    <t>1197102547</t>
  </si>
  <si>
    <t>74</t>
  </si>
  <si>
    <t>998721203</t>
  </si>
  <si>
    <t>Přesun hmot pro vnitřní kanalizaci stanovený procentní sazbou (%) z ceny vodorovná dopravní vzdálenost do 50 m základní v objektech výšky přes 12 do 24 m</t>
  </si>
  <si>
    <t>837819536</t>
  </si>
  <si>
    <t>https://podminky.urs.cz/item/CS_URS_2026_01/998721203</t>
  </si>
  <si>
    <t>741</t>
  </si>
  <si>
    <t>Elektroinstalace -hromosvod</t>
  </si>
  <si>
    <t>75</t>
  </si>
  <si>
    <t>741410003</t>
  </si>
  <si>
    <t>Montáž uzemňovacího vedení s upevněním, propojením a připojením pomocí svorek na povrchu drátu nebo lana O do 10 mm</t>
  </si>
  <si>
    <t>-661208049</t>
  </si>
  <si>
    <t>76</t>
  </si>
  <si>
    <t>35441073</t>
  </si>
  <si>
    <t>drát D 10mm FeZn</t>
  </si>
  <si>
    <t>kg</t>
  </si>
  <si>
    <t>1594104214</t>
  </si>
  <si>
    <t>77</t>
  </si>
  <si>
    <t>741420001</t>
  </si>
  <si>
    <t>Montáž hromosvodného vedení svodových drátů nebo lan s podpěrami, O do 10 mm</t>
  </si>
  <si>
    <t>-622793157</t>
  </si>
  <si>
    <t>78</t>
  </si>
  <si>
    <t>35441077</t>
  </si>
  <si>
    <t>drát D 8mm AlMgSi</t>
  </si>
  <si>
    <t>1927011081</t>
  </si>
  <si>
    <t>79</t>
  </si>
  <si>
    <t>RMAT0001</t>
  </si>
  <si>
    <t>podpěra nerez V2A</t>
  </si>
  <si>
    <t>-144538935</t>
  </si>
  <si>
    <t>80</t>
  </si>
  <si>
    <t>RMAT0002</t>
  </si>
  <si>
    <t>dilatační spojka - vlnovec</t>
  </si>
  <si>
    <t>619789775</t>
  </si>
  <si>
    <t>81</t>
  </si>
  <si>
    <t>741420020</t>
  </si>
  <si>
    <t>Montáž hromosvodného vedení svorek s jedním šroubem</t>
  </si>
  <si>
    <t>-1275866666</t>
  </si>
  <si>
    <t>82</t>
  </si>
  <si>
    <t>RMAT0003</t>
  </si>
  <si>
    <t>Antikorozní ochrana spoje uzemnnění   (D+M)</t>
  </si>
  <si>
    <t>-1339175116</t>
  </si>
  <si>
    <t>83</t>
  </si>
  <si>
    <t>35431000</t>
  </si>
  <si>
    <t>svorka uzemnění FeZn universální</t>
  </si>
  <si>
    <t>1613474106</t>
  </si>
  <si>
    <t>84</t>
  </si>
  <si>
    <t>741420022</t>
  </si>
  <si>
    <t>Montáž hromosvodného vedení svorek se 3 a více šrouby</t>
  </si>
  <si>
    <t>841250093</t>
  </si>
  <si>
    <t>85</t>
  </si>
  <si>
    <t>RMAT0004</t>
  </si>
  <si>
    <t>svorka zkušební</t>
  </si>
  <si>
    <t>1767839466</t>
  </si>
  <si>
    <t>86</t>
  </si>
  <si>
    <t>RMAT0005</t>
  </si>
  <si>
    <t>svorka uzemnění FeZn univerzální</t>
  </si>
  <si>
    <t>-146872932</t>
  </si>
  <si>
    <t>87</t>
  </si>
  <si>
    <t>741420051</t>
  </si>
  <si>
    <t>Montáž hromosvodného vedení ochranných prvků úhelníků nebo trubek s držáky do zdiva</t>
  </si>
  <si>
    <t>1010130430</t>
  </si>
  <si>
    <t>88</t>
  </si>
  <si>
    <t>35441830</t>
  </si>
  <si>
    <t>úhelník ochranný na ochranu svodu - 1700mm, FeZn</t>
  </si>
  <si>
    <t>-285596710</t>
  </si>
  <si>
    <t>89</t>
  </si>
  <si>
    <t>RMAT0006</t>
  </si>
  <si>
    <t>držák ochranného úhelníku</t>
  </si>
  <si>
    <t>31790153</t>
  </si>
  <si>
    <t>90</t>
  </si>
  <si>
    <t>741420054</t>
  </si>
  <si>
    <t>Montáž hromosvodného vedení ochranných prvků tvarování prvků</t>
  </si>
  <si>
    <t>-924433924</t>
  </si>
  <si>
    <t>91</t>
  </si>
  <si>
    <t>741420083</t>
  </si>
  <si>
    <t>Montáž hromosvodného vedení doplňků štítků k označení svodů</t>
  </si>
  <si>
    <t>-1053903292</t>
  </si>
  <si>
    <t>92</t>
  </si>
  <si>
    <t>35442110</t>
  </si>
  <si>
    <t>štítek plastový - čísla svodů</t>
  </si>
  <si>
    <t>55012430</t>
  </si>
  <si>
    <t>93</t>
  </si>
  <si>
    <t>741421811</t>
  </si>
  <si>
    <t>Demontáž hromosvodného vedení bez zachování funkčnosti svodových drátů nebo lan kolmého svodu, průměru do 8 mm</t>
  </si>
  <si>
    <t>-836089752</t>
  </si>
  <si>
    <t>94</t>
  </si>
  <si>
    <t>741421821</t>
  </si>
  <si>
    <t>Demontáž hromosvodného vedení bez zachování funkčnosti svodových drátů nebo lan na rovné střeše, průměru do 8 mm</t>
  </si>
  <si>
    <t>34634833</t>
  </si>
  <si>
    <t>95</t>
  </si>
  <si>
    <t>741421841</t>
  </si>
  <si>
    <t>Demontáž hromosvodného vedení bez zachování funkčnosti svorek šroubových s 1 šroubem</t>
  </si>
  <si>
    <t>-1879637681</t>
  </si>
  <si>
    <t>96</t>
  </si>
  <si>
    <t>741421855</t>
  </si>
  <si>
    <t>Demontáž hromosvodného vedení podpěr střešního vedení pro plochou střechu</t>
  </si>
  <si>
    <t>-1986972183</t>
  </si>
  <si>
    <t>97</t>
  </si>
  <si>
    <t>741430005</t>
  </si>
  <si>
    <t>Montáž jímacích tyčí délky do 3 m</t>
  </si>
  <si>
    <t>-1349586007</t>
  </si>
  <si>
    <t>98</t>
  </si>
  <si>
    <t>35442176</t>
  </si>
  <si>
    <t>objímka jímací tyče FeZn</t>
  </si>
  <si>
    <t>-245168017</t>
  </si>
  <si>
    <t>99</t>
  </si>
  <si>
    <t>RMAT0007</t>
  </si>
  <si>
    <t>tyč jímací 2,5 m</t>
  </si>
  <si>
    <t>1906848289</t>
  </si>
  <si>
    <t>100</t>
  </si>
  <si>
    <t>RMAT0008</t>
  </si>
  <si>
    <t>pomocný jímač 1m</t>
  </si>
  <si>
    <t>-1225816132</t>
  </si>
  <si>
    <t>101</t>
  </si>
  <si>
    <t>RMAT0009</t>
  </si>
  <si>
    <t>Držák jímací tyče ke krovu</t>
  </si>
  <si>
    <t>1758022209</t>
  </si>
  <si>
    <t>102</t>
  </si>
  <si>
    <t>RMAT0010</t>
  </si>
  <si>
    <t>Systémová hliníková těsnící průchodka krytinou</t>
  </si>
  <si>
    <t>480499461</t>
  </si>
  <si>
    <t>103</t>
  </si>
  <si>
    <t>741440031</t>
  </si>
  <si>
    <t>Montáž zemnicích desek a tyčí s připojením na svodové nebo uzemňovací vedení bez příslušenství tyčí, délky do 2 m</t>
  </si>
  <si>
    <t>944430525</t>
  </si>
  <si>
    <t>104</t>
  </si>
  <si>
    <t>35442127</t>
  </si>
  <si>
    <t>tyč zemnící 1,5 m FeZn se svorkou</t>
  </si>
  <si>
    <t>1820953317</t>
  </si>
  <si>
    <t>105</t>
  </si>
  <si>
    <t>741450002</t>
  </si>
  <si>
    <t>Montáž prvků pro vyrovnání potenciálu svorkovnice ekvipotenciálního pospojení</t>
  </si>
  <si>
    <t>-285642476</t>
  </si>
  <si>
    <t>106</t>
  </si>
  <si>
    <t>34565001</t>
  </si>
  <si>
    <t>svorkovnice ekvipotenciální 160x60mm</t>
  </si>
  <si>
    <t>-1239178688</t>
  </si>
  <si>
    <t>107</t>
  </si>
  <si>
    <t>741810003</t>
  </si>
  <si>
    <t>Zkoušky a prohlídky elektrických rozvodů a zařízení celková prohlídka a vyhotovení revizní zprávy pro objem montážních prací přes 500 do 1000 tis. Kč</t>
  </si>
  <si>
    <t>1681989502</t>
  </si>
  <si>
    <t>108</t>
  </si>
  <si>
    <t>998741113</t>
  </si>
  <si>
    <t>Přesun hmot pro silnoproud stanovený z hmotnosti přesunovaného materiálu vodorovná dopravní vzdálenost do 50 m s omezením mechanizace v objektech výšky přes 12 do 24 m</t>
  </si>
  <si>
    <t>1608515542</t>
  </si>
  <si>
    <t>762</t>
  </si>
  <si>
    <t>Konstrukce tesařské</t>
  </si>
  <si>
    <t>109</t>
  </si>
  <si>
    <t>762082120</t>
  </si>
  <si>
    <t>Jednoduché seříznutí jedním řezem, plochy do 160 cm2</t>
  </si>
  <si>
    <t>-43455823</t>
  </si>
  <si>
    <t>https://podminky.urs.cz/item/CS_URS_2026_01/762082120</t>
  </si>
  <si>
    <t>"klín-11"198</t>
  </si>
  <si>
    <t>110</t>
  </si>
  <si>
    <t>762085121</t>
  </si>
  <si>
    <t>Montáž ocelových spojovacích prostředků (materiál ve specifikaci) styčníkových desek půdorysné plochy do 100 cm2</t>
  </si>
  <si>
    <t>1098186394</t>
  </si>
  <si>
    <t>https://podminky.urs.cz/item/CS_URS_2026_01/762085121</t>
  </si>
  <si>
    <t>"o6"1072</t>
  </si>
  <si>
    <t>111</t>
  </si>
  <si>
    <t>5482540p</t>
  </si>
  <si>
    <t>o6 POZINKOVANÉ ''L'' KOTVÍCÍ PROFILY 55x77+77x2-3mm,otvory 7x 5mm,2x 11mm,PÚ pozinkované</t>
  </si>
  <si>
    <t>532958976</t>
  </si>
  <si>
    <t>112</t>
  </si>
  <si>
    <t>762331921</t>
  </si>
  <si>
    <t>Vyřezání části střešní vazby vázané konstrukce krovů průřezové plochy řeziva přes 120 do 224 cm2, délky vyřezané části krovového prvku do 3 m</t>
  </si>
  <si>
    <t>-682025891</t>
  </si>
  <si>
    <t>https://podminky.urs.cz/item/CS_URS_2026_01/762331921</t>
  </si>
  <si>
    <t>"odhad"3,0/(0,08*0,16)</t>
  </si>
  <si>
    <t>113</t>
  </si>
  <si>
    <t>762332931</t>
  </si>
  <si>
    <t>Doplnění střešní vazby řezivem - montáž (materiál ve specifikaci) nehoblovaným, průřezové plochy do 120 cm2</t>
  </si>
  <si>
    <t>-546663105</t>
  </si>
  <si>
    <t>https://podminky.urs.cz/item/CS_URS_2026_01/762332931</t>
  </si>
  <si>
    <t>"11 vyrovnávací klín"198*0,18</t>
  </si>
  <si>
    <t>114</t>
  </si>
  <si>
    <t>60514101</t>
  </si>
  <si>
    <t>řezivo jehličnaté lať 10-25cm2</t>
  </si>
  <si>
    <t>-653442951</t>
  </si>
  <si>
    <t>"11 vyrovnávací klín"198*0,18*0,05*0,03*0,5*1,1</t>
  </si>
  <si>
    <t>115</t>
  </si>
  <si>
    <t>762332932</t>
  </si>
  <si>
    <t>Doplnění střešní vazby řezivem - montáž (materiál ve specifikaci) nehoblovaným, průřezové plochy přes 120 do 224 cm2</t>
  </si>
  <si>
    <t>973448789</t>
  </si>
  <si>
    <t>https://podminky.urs.cz/item/CS_URS_2026_01/762332932</t>
  </si>
  <si>
    <t>116</t>
  </si>
  <si>
    <t>60512130</t>
  </si>
  <si>
    <t>hranol stavební řezivo průřezu do 224cm2 do dl 6m</t>
  </si>
  <si>
    <t>-1873207419</t>
  </si>
  <si>
    <t>3,0</t>
  </si>
  <si>
    <t>117</t>
  </si>
  <si>
    <t>762341811</t>
  </si>
  <si>
    <t>Demontáž bednění a laťování bednění střech rovných, obloukových, sklonu do 60° se všemi nadstřešními konstrukcemi z prken hrubých, hoblovaných tl. do 32 mm</t>
  </si>
  <si>
    <t>1247497535</t>
  </si>
  <si>
    <t>https://podminky.urs.cz/item/CS_URS_2026_01/762341811</t>
  </si>
  <si>
    <t>"nástavba"5,9*3,0*0,5+3,14*4,0*4,0*0,25+(4,5+10,6)*0,5*3,0 *2</t>
  </si>
  <si>
    <t>"hlavní střecha"14,05*6,346 *0,5*2</t>
  </si>
  <si>
    <t>(16,975*2-6,3)*0,5*7,10*4</t>
  </si>
  <si>
    <t>5,9*4,0</t>
  </si>
  <si>
    <t>"předpoklad 30%"0,3*bbed</t>
  </si>
  <si>
    <t>118</t>
  </si>
  <si>
    <t>762341931</t>
  </si>
  <si>
    <t>Vyřezání otvorů v bednění střech bez rozebrání krytiny z prken tl. do 32 mm, otvoru plochy jednotlivě do 1 m2</t>
  </si>
  <si>
    <t>-471563872</t>
  </si>
  <si>
    <t>https://podminky.urs.cz/item/CS_URS_2026_01/762341931</t>
  </si>
  <si>
    <t>"pro anténu"1*3,14*0,21</t>
  </si>
  <si>
    <t>"kabely"3,14*(0,01*2+0,035)</t>
  </si>
  <si>
    <t>"komínky 125"10*3,14*0,125</t>
  </si>
  <si>
    <t>"komínky 160"1*3,14*0,16</t>
  </si>
  <si>
    <t>"záchytný systém"11*3,14*0,04</t>
  </si>
  <si>
    <t>"komínky 200"1*3,14*0,2</t>
  </si>
  <si>
    <t>"komínky 250"1*3,14*0,25</t>
  </si>
  <si>
    <t>119</t>
  </si>
  <si>
    <t>762343912</t>
  </si>
  <si>
    <t>Zabednění otvorů ve střeše prkny (materiál v ceně) tl. do 32 mm, otvoru plochy jednotlivě přes 1 do 4 m2</t>
  </si>
  <si>
    <t>1372680228</t>
  </si>
  <si>
    <t>https://podminky.urs.cz/item/CS_URS_2026_01/762343912</t>
  </si>
  <si>
    <t>bbed*0,3</t>
  </si>
  <si>
    <t>120</t>
  </si>
  <si>
    <t>762332640</t>
  </si>
  <si>
    <t>Montáž vázaných konstrukcí krovů střech pultových, sedlových, valbových, stanových čtvercového nebo obdélníkového půdorysu z lepených hranolů pomocí tesařských spojů s vyztužením ocelovými spojkami (spojky ve specifikaci) průřezové plochy do 50 cm2</t>
  </si>
  <si>
    <t>638067235</t>
  </si>
  <si>
    <t>https://podminky.urs.cz/item/CS_URS_2026_01/762332640</t>
  </si>
  <si>
    <t>"hlavní"</t>
  </si>
  <si>
    <t>"2"1,0*198</t>
  </si>
  <si>
    <t>"věž"</t>
  </si>
  <si>
    <t>"2"0,75*12</t>
  </si>
  <si>
    <t>"3"0,45*40</t>
  </si>
  <si>
    <t>"4"0,7*12</t>
  </si>
  <si>
    <t>"3 hlavní"98</t>
  </si>
  <si>
    <t>"5 věž"35</t>
  </si>
  <si>
    <t>Součet</t>
  </si>
  <si>
    <t>121</t>
  </si>
  <si>
    <t>61223262</t>
  </si>
  <si>
    <t>hranol konstrukční KVH lepený průřezu 60x60-280mm nepohledový</t>
  </si>
  <si>
    <t>-320937013</t>
  </si>
  <si>
    <t>kvh80x60*0,06*0,08*1,1</t>
  </si>
  <si>
    <t>122</t>
  </si>
  <si>
    <t>61223267p</t>
  </si>
  <si>
    <t>hranol konstrukční KVH lepený průřezu 40x40mm pohledový</t>
  </si>
  <si>
    <t>1530446342</t>
  </si>
  <si>
    <t>kvh40x40*0,04*0,04*1,1</t>
  </si>
  <si>
    <t>123</t>
  </si>
  <si>
    <t>762351110</t>
  </si>
  <si>
    <t>Montáž nadstřešních konstrukcí světlíků, větráků, dýmníků z hraněného řeziva průřezové plochy do 100 cm2</t>
  </si>
  <si>
    <t>-461639376</t>
  </si>
  <si>
    <t>https://podminky.urs.cz/item/CS_URS_2026_01/762351110</t>
  </si>
  <si>
    <t>"4 hlavní"44*0,3</t>
  </si>
  <si>
    <t>"věž"9*0,3</t>
  </si>
  <si>
    <t>"5 hlavní"0,28*44</t>
  </si>
  <si>
    <t>"věž"9*0,28</t>
  </si>
  <si>
    <t>"6 hlavní" 43,2</t>
  </si>
  <si>
    <t>"věž"9,0</t>
  </si>
  <si>
    <t>"7 hlavní" 43,2</t>
  </si>
  <si>
    <t>124</t>
  </si>
  <si>
    <t>60511085</t>
  </si>
  <si>
    <t>řezivo jehličnaté středové smrk, borovice š 120/150mm tl 24mm dl 4m</t>
  </si>
  <si>
    <t>-1707589944</t>
  </si>
  <si>
    <t>f24x100*0,10*0,024*1,1</t>
  </si>
  <si>
    <t>f24x150*0,15*0,024*1,1</t>
  </si>
  <si>
    <t>f140x24*0,14*0,024*1,1</t>
  </si>
  <si>
    <t>125</t>
  </si>
  <si>
    <t>60511081</t>
  </si>
  <si>
    <t>řezivo jehličnaté středové smrk tl 18-32mm dl 4-5m</t>
  </si>
  <si>
    <t>577336414</t>
  </si>
  <si>
    <t>f24x50*0,024*0,05*1,1</t>
  </si>
  <si>
    <t>126</t>
  </si>
  <si>
    <t>762395000</t>
  </si>
  <si>
    <t>Spojovací prostředky krovů, bednění a laťování, nadstřešních konstrukcí svorníky, prkna, hřebíky, pásová ocel, vruty</t>
  </si>
  <si>
    <t>-770030269</t>
  </si>
  <si>
    <t>https://podminky.urs.cz/item/CS_URS_2026_01/762395000</t>
  </si>
  <si>
    <t>f24x100*0,10*0,024</t>
  </si>
  <si>
    <t>f24x150*0,15*0,024</t>
  </si>
  <si>
    <t>f140x24*0,14*0,024</t>
  </si>
  <si>
    <t>f24x50*0,024*0,05</t>
  </si>
  <si>
    <t>kvh40x40*0,04*0,04</t>
  </si>
  <si>
    <t>kvh80x60*0,08*0,06</t>
  </si>
  <si>
    <t>"doplněné"3,0+171,0*0,024</t>
  </si>
  <si>
    <t>"klín"198*0,18*0,05*0,03*0,5</t>
  </si>
  <si>
    <t>127</t>
  </si>
  <si>
    <t>762431014</t>
  </si>
  <si>
    <t>o3 Obložení stěn z dřevoštěpkových desek OSB přibíjených na sraz, tloušťky desky 18 mm</t>
  </si>
  <si>
    <t>-1697431260</t>
  </si>
  <si>
    <t>https://podminky.urs.cz/item/CS_URS_2026_01/762431014</t>
  </si>
  <si>
    <t>0,8*4*0,8</t>
  </si>
  <si>
    <t>128</t>
  </si>
  <si>
    <t>762431818</t>
  </si>
  <si>
    <t>Demontáž obložení stěn z dřevoštěpkových desek šroubovaných na sraz, tloušťka desky přes 15 mm</t>
  </si>
  <si>
    <t>-1505988345</t>
  </si>
  <si>
    <t>https://podminky.urs.cz/item/CS_URS_2026_01/762431818</t>
  </si>
  <si>
    <t>"výlez"0,6*4*0,8</t>
  </si>
  <si>
    <t>129</t>
  </si>
  <si>
    <t>762439001</t>
  </si>
  <si>
    <t>Obložení stěn montáž roštu podkladového</t>
  </si>
  <si>
    <t>-1999931621</t>
  </si>
  <si>
    <t>https://podminky.urs.cz/item/CS_URS_2026_01/762439001</t>
  </si>
  <si>
    <t>"1"198*0,35+70*0,2</t>
  </si>
  <si>
    <t>"výlez"0,8*4*2+0,8*8</t>
  </si>
  <si>
    <t>130</t>
  </si>
  <si>
    <t>913392162</t>
  </si>
  <si>
    <t>f30x50*0,03*0,05*1,1</t>
  </si>
  <si>
    <t>131</t>
  </si>
  <si>
    <t>61223263</t>
  </si>
  <si>
    <t>hranol konstrukční KVH lepený průřezu 80x80-280mm nepohledový</t>
  </si>
  <si>
    <t>-1463219079</t>
  </si>
  <si>
    <t>kvh80*0,08*0,08*1,04</t>
  </si>
  <si>
    <t>132</t>
  </si>
  <si>
    <t>762495000</t>
  </si>
  <si>
    <t>Spojovací prostředky olištování spár, obložení stropů, střešních podhledů a stěn hřebíky, vruty</t>
  </si>
  <si>
    <t>1534697244</t>
  </si>
  <si>
    <t>https://podminky.urs.cz/item/CS_URS_2026_01/762495000</t>
  </si>
  <si>
    <t>o3*2</t>
  </si>
  <si>
    <t>762511246</t>
  </si>
  <si>
    <t>Podlahové konstrukce podkladové z dřevoštěpkových desek OSB jednovrstvých šroubovaných na sraz, tloušťky desky 22 mm</t>
  </si>
  <si>
    <t>-172379713</t>
  </si>
  <si>
    <t>https://podminky.urs.cz/item/CS_URS_2026_01/762511246</t>
  </si>
  <si>
    <t>"8 lávka"19,5</t>
  </si>
  <si>
    <t>134</t>
  </si>
  <si>
    <t>762595001</t>
  </si>
  <si>
    <t>Spojovací prostředky podlah a podkladových konstrukcí hřebíky, vruty</t>
  </si>
  <si>
    <t>-117226808</t>
  </si>
  <si>
    <t>https://podminky.urs.cz/item/CS_URS_2026_01/762595001</t>
  </si>
  <si>
    <t>135</t>
  </si>
  <si>
    <t>762723411</t>
  </si>
  <si>
    <t>Montáž prostorových vázaných konstrukcí z lepených hranolů pomocí tesařských spojů s vyztužením ocelovými spojkami (spojky ve specifikaci) průřezové plochy do 120 cm2</t>
  </si>
  <si>
    <t>-1258379036</t>
  </si>
  <si>
    <t>https://podminky.urs.cz/item/CS_URS_2026_01/762723411</t>
  </si>
  <si>
    <t>"9 lávka"74*0,6</t>
  </si>
  <si>
    <t>"10 lávka"70,0</t>
  </si>
  <si>
    <t>136</t>
  </si>
  <si>
    <t>-1379268941</t>
  </si>
  <si>
    <t>kvh60x60*0,06*0,06*1,1</t>
  </si>
  <si>
    <t>137</t>
  </si>
  <si>
    <t>6122326p</t>
  </si>
  <si>
    <t>hranol konstrukční KVH lepený průřezu 60x60-300mm nepohledový</t>
  </si>
  <si>
    <t>-1077602131</t>
  </si>
  <si>
    <t>kvh60x300*0,06*0,3*1,1</t>
  </si>
  <si>
    <t>138</t>
  </si>
  <si>
    <t>762795000</t>
  </si>
  <si>
    <t>Spojovací prostředky prostorových vázaných konstrukcí hřebíky, svorníky, fixační prkna</t>
  </si>
  <si>
    <t>727068710</t>
  </si>
  <si>
    <t>https://podminky.urs.cz/item/CS_URS_2026_01/762795000</t>
  </si>
  <si>
    <t>kvh60x60*0,06*0,06</t>
  </si>
  <si>
    <t xml:space="preserve">kvh60x300*0,06*0,3 </t>
  </si>
  <si>
    <t>139</t>
  </si>
  <si>
    <t>762841811</t>
  </si>
  <si>
    <t>Demontáž podbíjení obkladů stropů a střech sklonu do 60° z hrubých prken tl. do 35 mm bez omítky</t>
  </si>
  <si>
    <t>1708260921</t>
  </si>
  <si>
    <t>https://podminky.urs.cz/item/CS_URS_2026_01/762841811</t>
  </si>
  <si>
    <t>"nástavba"0,5*(5,9+10,6*2-0,5*2+3,14*4,3*0,5)</t>
  </si>
  <si>
    <t>"bok"0,15*(5,9+2*10,6+3,14*4,3*0,5)</t>
  </si>
  <si>
    <t>"hlavní střecha"0,7*(16,975*2+39,85+14,05*2-0,7*2*2)</t>
  </si>
  <si>
    <t>"bok"(16,975*2+39,85+14,05*2)*0,35</t>
  </si>
  <si>
    <t>140</t>
  </si>
  <si>
    <t>762842131p</t>
  </si>
  <si>
    <t>Montáž podbíjení střech šikmých, vnějšího přesahu šířky do 0,8 m z hoblovaných prken z palubek,kotvení nerez vruty</t>
  </si>
  <si>
    <t>-1288727372</t>
  </si>
  <si>
    <t>"nástavba"(5,9+2*10,6+3,14*4,3*0,5)</t>
  </si>
  <si>
    <t>"hlavní střecha"(16,975*2+39,85+14,05*2)</t>
  </si>
  <si>
    <t>141</t>
  </si>
  <si>
    <t>61191173</t>
  </si>
  <si>
    <t>palubky obkladové smrk profil klasický 19x121mm jakost A/B</t>
  </si>
  <si>
    <t>820953380</t>
  </si>
  <si>
    <t>přesah*1,1</t>
  </si>
  <si>
    <t>142</t>
  </si>
  <si>
    <t>762895000</t>
  </si>
  <si>
    <t>Spojovací prostředky záklopu stropů, stropnic, podbíjení hřebíky, svorníky</t>
  </si>
  <si>
    <t>1168366865</t>
  </si>
  <si>
    <t>https://podminky.urs.cz/item/CS_URS_2026_01/762895000</t>
  </si>
  <si>
    <t>přesah*0,019</t>
  </si>
  <si>
    <t>143</t>
  </si>
  <si>
    <t>998762203</t>
  </si>
  <si>
    <t>Přesun hmot pro konstrukce tesařské stanovený procentní sazbou (%) z ceny vodorovná dopravní vzdálenost do 50 m základní v objektech výšky přes 12 do 24 m</t>
  </si>
  <si>
    <t>-41911535</t>
  </si>
  <si>
    <t>https://podminky.urs.cz/item/CS_URS_2026_01/998762203</t>
  </si>
  <si>
    <t>764</t>
  </si>
  <si>
    <t>Konstrukce klempířské</t>
  </si>
  <si>
    <t>144</t>
  </si>
  <si>
    <t>764000901</t>
  </si>
  <si>
    <t>Zhotovení otvoru v krytině plochy do 0,02 m2</t>
  </si>
  <si>
    <t>-964068837</t>
  </si>
  <si>
    <t>https://podminky.urs.cz/item/CS_URS_2026_01/764000901</t>
  </si>
  <si>
    <t xml:space="preserve">"pro kabely"3 </t>
  </si>
  <si>
    <t>"komínky 125"10</t>
  </si>
  <si>
    <t>"komínky 160"1</t>
  </si>
  <si>
    <t>"záchytný systém"11</t>
  </si>
  <si>
    <t>145</t>
  </si>
  <si>
    <t>5920001</t>
  </si>
  <si>
    <t>o8 PROSTUP PRO ANTÉNNÍ STOŽÁR nalepovací prostup z barevného legovaného hliníku pro falcované střechy,průměr prostupu: 170 - 210 mm,včetně speciálního lepidla</t>
  </si>
  <si>
    <t>212803897</t>
  </si>
  <si>
    <t>146</t>
  </si>
  <si>
    <t>5920002</t>
  </si>
  <si>
    <t>o8+o10  PROSTUP PRO PŘÍVODNÍ KABEL,se 3 průchodkami (1×32–35 mm, 2×10 mm),vč. šablony, trubkové manžety,včetně speciálního lepidla</t>
  </si>
  <si>
    <t>550485228</t>
  </si>
  <si>
    <t>147</t>
  </si>
  <si>
    <t>764000911</t>
  </si>
  <si>
    <t>Zhotovení otvoru v krytině plochy přes 0,02 do 0,5 m2</t>
  </si>
  <si>
    <t>1030224389</t>
  </si>
  <si>
    <t>https://podminky.urs.cz/item/CS_URS_2026_01/764000911</t>
  </si>
  <si>
    <t>"komínky 200"1</t>
  </si>
  <si>
    <t>"komínky 250"1</t>
  </si>
  <si>
    <t>"anténa"1</t>
  </si>
  <si>
    <t>148</t>
  </si>
  <si>
    <t>764001821</t>
  </si>
  <si>
    <t>Demontáž klempířských konstrukcí krytiny ze svitků nebo tabulí do suti (drážkované)</t>
  </si>
  <si>
    <t>274786487</t>
  </si>
  <si>
    <t>https://podminky.urs.cz/item/CS_URS_2026_01/764001821</t>
  </si>
  <si>
    <t>"nástavba"(5,9+0,1*2)*(3,0+0,1)*0,5+3,14*(4,0+0,1)*(4,0+0,1)*0,25+(4,5+10,6)*0,5*(3,0+0,1)*2</t>
  </si>
  <si>
    <t>"hlavní střecha"14,05*(6,346+0,1)*0,5*2</t>
  </si>
  <si>
    <t>(16,975*2-6,3)*0,5*(7,0+0,1)*4</t>
  </si>
  <si>
    <t>5,9*(4,0+0,1)</t>
  </si>
  <si>
    <t>"lemování věže"(5,9+10,6*2)*0,15</t>
  </si>
  <si>
    <t>"výlez"0,6*4*0,3</t>
  </si>
  <si>
    <t>"světlovod"3,14*0,4*0,2*2</t>
  </si>
  <si>
    <t>149</t>
  </si>
  <si>
    <t>764002821</t>
  </si>
  <si>
    <t>Demontáž klempířských konstrukcí střešního výlezu do suti</t>
  </si>
  <si>
    <t>-1230291426</t>
  </si>
  <si>
    <t>https://podminky.urs.cz/item/CS_URS_2026_01/764002821</t>
  </si>
  <si>
    <t>150</t>
  </si>
  <si>
    <t>764002871</t>
  </si>
  <si>
    <t>Demontáž klempířských konstrukcí lemování zdí do suti</t>
  </si>
  <si>
    <t>1657779444</t>
  </si>
  <si>
    <t>https://podminky.urs.cz/item/CS_URS_2026_01/764002871</t>
  </si>
  <si>
    <t>5,9+10,6*2</t>
  </si>
  <si>
    <t>151</t>
  </si>
  <si>
    <t>764002881</t>
  </si>
  <si>
    <t>Demontáž klempířských konstrukcí lemování střešních prostupů do suti</t>
  </si>
  <si>
    <t>-1024562108</t>
  </si>
  <si>
    <t>https://podminky.urs.cz/item/CS_URS_2026_01/764002881</t>
  </si>
  <si>
    <t>"světlovod"3,14*0,2*2</t>
  </si>
  <si>
    <t>152</t>
  </si>
  <si>
    <t>764003801</t>
  </si>
  <si>
    <t>Demontáž klempířských konstrukcí lemování trub, konzol, držáků, ventilačních nástavců a ostatních kusových prvků do suti</t>
  </si>
  <si>
    <t>-523867630</t>
  </si>
  <si>
    <t>https://podminky.urs.cz/item/CS_URS_2026_01/764003801</t>
  </si>
  <si>
    <t>"d200"11</t>
  </si>
  <si>
    <t>"d150"1</t>
  </si>
  <si>
    <t xml:space="preserve">"d250"1 </t>
  </si>
  <si>
    <t>"d125"10</t>
  </si>
  <si>
    <t>153</t>
  </si>
  <si>
    <t>764004801</t>
  </si>
  <si>
    <t>Demontáž klempířských konstrukcí žlabu podokapního do suti</t>
  </si>
  <si>
    <t>811105072</t>
  </si>
  <si>
    <t>https://podminky.urs.cz/item/CS_URS_2026_01/764004801</t>
  </si>
  <si>
    <t>"d125"5,9+10,6*2+3,14*4,03*0,5</t>
  </si>
  <si>
    <t>"d160"16,975*2+14,05*2+39,85</t>
  </si>
  <si>
    <t>154</t>
  </si>
  <si>
    <t>764004841</t>
  </si>
  <si>
    <t>Demontáž klempířských konstrukcí háku do suti</t>
  </si>
  <si>
    <t>-138765527</t>
  </si>
  <si>
    <t>https://podminky.urs.cz/item/CS_URS_2026_01/764004841</t>
  </si>
  <si>
    <t>165+60</t>
  </si>
  <si>
    <t>155</t>
  </si>
  <si>
    <t>764004861</t>
  </si>
  <si>
    <t>Demontáž klempířských konstrukcí svodu do suti</t>
  </si>
  <si>
    <t>-1372976206</t>
  </si>
  <si>
    <t>https://podminky.urs.cz/item/CS_URS_2026_01/764004861</t>
  </si>
  <si>
    <t>1,6*2</t>
  </si>
  <si>
    <t>156</t>
  </si>
  <si>
    <t>764004871</t>
  </si>
  <si>
    <t>Demontáž klempířských konstrukcí objímek svodu včetně upevnovacích prostředků ( trnů, hmoždinek apod.) do suti</t>
  </si>
  <si>
    <t>-1851032651</t>
  </si>
  <si>
    <t>https://podminky.urs.cz/item/CS_URS_2026_01/764004871</t>
  </si>
  <si>
    <t>157</t>
  </si>
  <si>
    <t>764002414</t>
  </si>
  <si>
    <t>Montáž strukturované oddělovací rohože jakékoli rš</t>
  </si>
  <si>
    <t>-1482592330</t>
  </si>
  <si>
    <t>https://podminky.urs.cz/item/CS_URS_2026_01/764002414</t>
  </si>
  <si>
    <t>158</t>
  </si>
  <si>
    <t>28329091p</t>
  </si>
  <si>
    <t>Oddělovací vrstva  difuzně uzavřená, samolepicí,vhodná pod plechovou falcovanou krytinu,ref.BauderTOP UDS 3</t>
  </si>
  <si>
    <t>391524335</t>
  </si>
  <si>
    <t>st1*1,15</t>
  </si>
  <si>
    <t>159</t>
  </si>
  <si>
    <t>764121411p</t>
  </si>
  <si>
    <t xml:space="preserve">Krytina z hliníkového plechu s úpravou u okapů, prostupů a výčnělků ,střechy rovné drážkováním ze svitků rš 670 mm, sklon střechy do 30°,materiál barevný legovaný hliník,ohýbaný plech tl.0,7-1,0mm,odstín šedý,ref.Prefalz,vč. kotev.materiálu </t>
  </si>
  <si>
    <t>-65141098</t>
  </si>
  <si>
    <t>P</t>
  </si>
  <si>
    <t xml:space="preserve">Poznámka k položce:_x000D_
lemování věže tmeleno PUR_x000D_
</t>
  </si>
  <si>
    <t>"výlezu"0,6*4*0,3</t>
  </si>
  <si>
    <t>"hřeben"(10,6*4+6*2)*0,15</t>
  </si>
  <si>
    <t>160</t>
  </si>
  <si>
    <t>764324412p</t>
  </si>
  <si>
    <t>k2,k3 Lemování prostupů z hliníkového plechu bez lišty, střech s krytinou skládanou nebo z plechu,materiál barevný legovaný hliník,ohýbaný plech tl.0,7-1,0mm,odstín šedý,ref.Prefalz,vč. kotevního materiálu</t>
  </si>
  <si>
    <t>-1504568314</t>
  </si>
  <si>
    <t>"k2"0,6*4*0,35</t>
  </si>
  <si>
    <t>"k3"3,14*0,4*0,25*2</t>
  </si>
  <si>
    <t>161</t>
  </si>
  <si>
    <t>764021401p</t>
  </si>
  <si>
    <t>k6,k8 Podkladní plech z hliníkového plechu rš 150 mm,materiál barevný legovaný hliník,ohýbaný plech tl.0,7-1,0mm,odstín šedý,ref.Prefalz,vč. kotevního materiálu</t>
  </si>
  <si>
    <t>64722810</t>
  </si>
  <si>
    <t>"k6"žlab160</t>
  </si>
  <si>
    <t>"k8"35,0</t>
  </si>
  <si>
    <t>162</t>
  </si>
  <si>
    <t>76422243p</t>
  </si>
  <si>
    <t>k7,k9 Oplechování střešních prvků z hliníkového plechu okapu okapovým plechem střechy rovné rš 210 mm,materiál barevný legovaný hliník,ohýbaný plech tl.0,7-1,0mm,odstín šedý,ref.Prefalz,vč. kotevního materiálu</t>
  </si>
  <si>
    <t>1646415904</t>
  </si>
  <si>
    <t>"k7"žlab160</t>
  </si>
  <si>
    <t>163</t>
  </si>
  <si>
    <t>764521404p</t>
  </si>
  <si>
    <t>k10, Žlab podokapní z hliníkového plechu včetně háků a čel půlkruhový rš 330 mm,materiál barevný legovaný hliník,ohýbaný plech tl.0,7-1,0mm,odstín šedý,ref.Prefalz,vč. kotevního materiálu</t>
  </si>
  <si>
    <t>-2085602032</t>
  </si>
  <si>
    <t>164</t>
  </si>
  <si>
    <t>764521424</t>
  </si>
  <si>
    <t>Žlab podokapní z hliníkového plechu roh nebo kout, žlabu půlkruhového rš 330 mm</t>
  </si>
  <si>
    <t>-877560825</t>
  </si>
  <si>
    <t>https://podminky.urs.cz/item/CS_URS_2026_01/764521424</t>
  </si>
  <si>
    <t>165</t>
  </si>
  <si>
    <t>764521444p2</t>
  </si>
  <si>
    <t>Žlab podokapní z hliníkového plechu kotlík oválný (trychtýřový), rš žlabu/průměr svodu 330/125 mm,materiál barevný legovaný hliník,ohýbaný plech tl.0,7-1,0mm,odstín šedý,ref.Prefalz,vč. kotevního materiálu</t>
  </si>
  <si>
    <t>-127235678</t>
  </si>
  <si>
    <t>166</t>
  </si>
  <si>
    <t>764521403p</t>
  </si>
  <si>
    <t>k11 Žlab podokapní z hliníkového plechu včetně háků a čel půlkruhový rš 280 mm,materiál barevný legovaný hliník,ohýbaný plech tl.0,7-1,0mm,odstín šedý,ref.Prefalz,vč. kotevního materiálu</t>
  </si>
  <si>
    <t>-893733653</t>
  </si>
  <si>
    <t>167</t>
  </si>
  <si>
    <t>764521423p</t>
  </si>
  <si>
    <t>Žlab podokapní z hliníkového plechu roh nebo kout, žlabu půlkruhového rš 280 mm</t>
  </si>
  <si>
    <t>1286868343</t>
  </si>
  <si>
    <t>168</t>
  </si>
  <si>
    <t>764521444p</t>
  </si>
  <si>
    <t>Žlab podokapní z hliníkového plechu kotlík oválný (trychtýřový), rš žlabu/průměr svodu 280/100 mm,materiál barevný legovaný hliník,ohýbaný plech tl.0,7-1,0mm,odstín šedý,ref.Prefalz,vč. kotevního materiálu</t>
  </si>
  <si>
    <t>460876204</t>
  </si>
  <si>
    <t>169</t>
  </si>
  <si>
    <t>764528422p</t>
  </si>
  <si>
    <t>k12 Svod z hliníkového plechu včetně objímek, kolen a odskoků kruhový, průměru 100 mm,materiál barevný legovaný hliník,ohýbaný plech tl.0,7-1,0mm,odstín šedý,ref.Prefalz,vč. kotevního materiálu</t>
  </si>
  <si>
    <t>931390694</t>
  </si>
  <si>
    <t>170</t>
  </si>
  <si>
    <t>764021422p</t>
  </si>
  <si>
    <t>k14,k15 Dilatační lišta z hliníkového plechu připojovací, včetně tmelení rš 115 mm s okapničkou ,materiál barevný legovaný hliník,ohýbaný plech tl.0,7-1,0mm,odstín šedý,ref.Prefalz,vč. kotevního materiálu</t>
  </si>
  <si>
    <t>-1729639468</t>
  </si>
  <si>
    <t>"k14"žlab160</t>
  </si>
  <si>
    <t>"k15"35,0</t>
  </si>
  <si>
    <t>171</t>
  </si>
  <si>
    <t>764021402p2</t>
  </si>
  <si>
    <t>k18,k20 Podkladní plech z hliníkového plechu rš 200 mm,materiál barevný legovaný hliník,ohýbaný plech tl.0,7-1,0mm,odstín šedý,ref.Prefalz,vč. kotevního materiálu</t>
  </si>
  <si>
    <t>-300158669</t>
  </si>
  <si>
    <t>"k18"10,8*4</t>
  </si>
  <si>
    <t>"k20"6,0*2</t>
  </si>
  <si>
    <t>172</t>
  </si>
  <si>
    <t>764221407p</t>
  </si>
  <si>
    <t>k19,k21 Oplechování střešních prvků z hliníkového plechu hřebene větraného, včetně větrací mřížky rš 570 mm,materiál barevný legovaný hliník,ohýbaný plech tl.0,7-1,0mm,odstín šedý,ref.Prefalz,vč. kotevního materiálu</t>
  </si>
  <si>
    <t>-782292189</t>
  </si>
  <si>
    <t>"k19"10,8*2</t>
  </si>
  <si>
    <t>"k21"6,0</t>
  </si>
  <si>
    <t>173</t>
  </si>
  <si>
    <t>764201106</t>
  </si>
  <si>
    <t>Montáž oplechování střešních prvků hřebene větraného včetně větrací mřížky</t>
  </si>
  <si>
    <t>248024812</t>
  </si>
  <si>
    <t>https://podminky.urs.cz/item/CS_URS_2026_01/764201106</t>
  </si>
  <si>
    <t>"k16"10,8*2</t>
  </si>
  <si>
    <t>"k17"6,0</t>
  </si>
  <si>
    <t>174</t>
  </si>
  <si>
    <t>59660014p</t>
  </si>
  <si>
    <t>k16,k17 pás větrací kovový   hřebene a nároží š 250mm-děrovaný plech</t>
  </si>
  <si>
    <t>277755370</t>
  </si>
  <si>
    <t>175</t>
  </si>
  <si>
    <t>765111203</t>
  </si>
  <si>
    <t>Montáž krytiny okapové hrany s jednoduchou větrací mřížkou</t>
  </si>
  <si>
    <t>-2076429788</t>
  </si>
  <si>
    <t>https://podminky.urs.cz/item/CS_URS_2026_01/765111203</t>
  </si>
  <si>
    <t>"k4"98,0</t>
  </si>
  <si>
    <t>"k5"35,0</t>
  </si>
  <si>
    <t>176</t>
  </si>
  <si>
    <t>59660022</t>
  </si>
  <si>
    <t>k4,k5 pás plastový okapní ochranný a větrací šířky 100mm</t>
  </si>
  <si>
    <t>-1701542419</t>
  </si>
  <si>
    <t>177</t>
  </si>
  <si>
    <t>998764203</t>
  </si>
  <si>
    <t>Přesun hmot pro konstrukce klempířské stanovený procentní sazbou (%) z ceny vodorovná dopravní vzdálenost do 50 m s užitím mechanizace v objektech výšky přes 12 do 24 m</t>
  </si>
  <si>
    <t>1826534517</t>
  </si>
  <si>
    <t>https://podminky.urs.cz/item/CS_URS_2026_01/998764203</t>
  </si>
  <si>
    <t>765</t>
  </si>
  <si>
    <t>Krytina skládaná</t>
  </si>
  <si>
    <t>178</t>
  </si>
  <si>
    <t>765115302</t>
  </si>
  <si>
    <t>Montáž střešních doplňků střešního výlezu plochy jednotlivě přes 0,25 m2</t>
  </si>
  <si>
    <t>-1591100279</t>
  </si>
  <si>
    <t>https://podminky.urs.cz/item/CS_URS_2026_01/765115302</t>
  </si>
  <si>
    <t>179</t>
  </si>
  <si>
    <t>562453p</t>
  </si>
  <si>
    <t>o1  systémový výlez na střechu 600x600 ,tepelně izolační límec s kolmou podstavou v.300mm, víko 4vrstvá tepelně izolační kopule z polykarbonátu + Pmma čiré,manžeta s protipožární úpravou,zateplená,ovládání manuální</t>
  </si>
  <si>
    <t>1583737688</t>
  </si>
  <si>
    <t>180</t>
  </si>
  <si>
    <t>765125402p</t>
  </si>
  <si>
    <t>Montáž střešních doplňků krytiny plechové protisněhové zábrany držáku (mříže sněholamu, kulatiny)</t>
  </si>
  <si>
    <t>443828554</t>
  </si>
  <si>
    <t>100,5/0,5</t>
  </si>
  <si>
    <t>181</t>
  </si>
  <si>
    <t>55351069</t>
  </si>
  <si>
    <t>k13 svěrka trubky sněholamu dvojitá pro falcované Al střechy</t>
  </si>
  <si>
    <t>2040294318</t>
  </si>
  <si>
    <t>182</t>
  </si>
  <si>
    <t>765125403</t>
  </si>
  <si>
    <t>Montáž střešních doplňků krytiny betonové protisněhové zábrany trubky sněholamu</t>
  </si>
  <si>
    <t>-590480215</t>
  </si>
  <si>
    <t>https://podminky.urs.cz/item/CS_URS_2026_01/765125403</t>
  </si>
  <si>
    <t>183</t>
  </si>
  <si>
    <t>55351067</t>
  </si>
  <si>
    <t>k13 trubka sněholamu 28x2x3000mm pro falcované Al střechy</t>
  </si>
  <si>
    <t>-1342501177</t>
  </si>
  <si>
    <t>184</t>
  </si>
  <si>
    <t>765192011</t>
  </si>
  <si>
    <t>Provizorní zakrytí střechy ochrannou plachtou</t>
  </si>
  <si>
    <t>486470455</t>
  </si>
  <si>
    <t>https://podminky.urs.cz/item/CS_URS_2026_01/765192011</t>
  </si>
  <si>
    <t>185</t>
  </si>
  <si>
    <t>28329204</t>
  </si>
  <si>
    <t>plachta krycí PVC olemovaná s oky 180g/m2</t>
  </si>
  <si>
    <t>995944105</t>
  </si>
  <si>
    <t>bbed*1,1</t>
  </si>
  <si>
    <t>186</t>
  </si>
  <si>
    <t>998765203</t>
  </si>
  <si>
    <t>Přesun hmot pro krytiny skládané stanovený procentní sazbou (%) z ceny vodorovná dopravní vzdálenost do 50 m základní v objektech výšky přes 12 do 24 m</t>
  </si>
  <si>
    <t>2000724773</t>
  </si>
  <si>
    <t>https://podminky.urs.cz/item/CS_URS_2026_01/998765203</t>
  </si>
  <si>
    <t>767</t>
  </si>
  <si>
    <t>Konstrukce zámečnické</t>
  </si>
  <si>
    <t>187</t>
  </si>
  <si>
    <t>767311831</t>
  </si>
  <si>
    <t>Demontáž kopule světlíků d400mm s umělohmotnou výplní bodových</t>
  </si>
  <si>
    <t>1511394013</t>
  </si>
  <si>
    <t>https://podminky.urs.cz/item/CS_URS_2026_01/767311831</t>
  </si>
  <si>
    <t>3,14*0,2*0,2*2</t>
  </si>
  <si>
    <t>188</t>
  </si>
  <si>
    <t>767330111</t>
  </si>
  <si>
    <t>Montáž tubusových světlovodů kopule s lemováním šikmá střecha</t>
  </si>
  <si>
    <t>2017197830</t>
  </si>
  <si>
    <t>https://podminky.urs.cz/item/CS_URS_2026_01/767330111</t>
  </si>
  <si>
    <t>189</t>
  </si>
  <si>
    <t>55381003</t>
  </si>
  <si>
    <t>o2 kopule světlovodu d400  (ds300mm) kompatibilní se stáv.světlovodem,materiál odolný polykarbonát vč,UV stabilizace,dodávka vč.převlečného dílu a přísluš.pro správnou funkčnost</t>
  </si>
  <si>
    <t>sada</t>
  </si>
  <si>
    <t>1688256220</t>
  </si>
  <si>
    <t>190</t>
  </si>
  <si>
    <t>767416411</t>
  </si>
  <si>
    <t>Montáž lehkých obvodových plášťů doplňky skleněná markýza nad vstupy bodově uchycená (zpětná)</t>
  </si>
  <si>
    <t>1916599699</t>
  </si>
  <si>
    <t>https://podminky.urs.cz/item/CS_URS_2026_01/767416411</t>
  </si>
  <si>
    <t>1,5*6,0</t>
  </si>
  <si>
    <t>191</t>
  </si>
  <si>
    <t>767416841</t>
  </si>
  <si>
    <t>Demontáž lehkých obvodových plášťů doplňků skleněné markýzy nad vstupy bodově uchycené</t>
  </si>
  <si>
    <t>452461808</t>
  </si>
  <si>
    <t>https://podminky.urs.cz/item/CS_URS_2026_01/767416841</t>
  </si>
  <si>
    <t>6*1,5</t>
  </si>
  <si>
    <t>192</t>
  </si>
  <si>
    <t>767646432</t>
  </si>
  <si>
    <t>Montáž revizních dveří a dvířek hliníkových, ocelových nebo plastových s rámem dvoukřídlových, plochy přes 1 do 2 m2</t>
  </si>
  <si>
    <t>1686607443</t>
  </si>
  <si>
    <t>https://podminky.urs.cz/item/CS_URS_2026_01/767646432</t>
  </si>
  <si>
    <t>1,0*0,7</t>
  </si>
  <si>
    <t>193</t>
  </si>
  <si>
    <t>5534121</t>
  </si>
  <si>
    <t>o7 PROTIPOŽÁRNÍ DVÍŘKA 2křídlová 1000x700 EI₂ 30DP1, EW 90 DP1 celoplechová,zámek nábytkový,vč.příslušenství zajišťující správnou funkčnost,vč.PÚ</t>
  </si>
  <si>
    <t>-407891722</t>
  </si>
  <si>
    <t>Poznámka k položce:_x000D_
křídla z ocel. plechu tl. 1,0 mm, aktivní křídlo opatřeno zámkem_x000D_
- křídla demontovatelná (bez nástrojů), uložena na otočných čepech_x000D_
- v křídlech vložena protipožární výplň, včetně nabývajícího těsnění_x000D_
- odstín standart bílá lesk 9003_x000D_
- požární vlastnosti - EI₂ 30DP1, EW 90 DP1 S200/Sm (ze strany místnosti i prostoru podkroví)_x000D_
- uzavírání - nábytkový zámek_x000D_
- montáž do zděných stěn pomocí turbošroubů_x000D_
-spáry mezi rámem a konstrukcí nutno vytmelit kamnářským tmelem_x000D_
-</t>
  </si>
  <si>
    <t>194</t>
  </si>
  <si>
    <t>767881128</t>
  </si>
  <si>
    <t>Montáž záchytného systému proti pádu bodů samostatných nebo v systému s poddajným kotvícím vedením do dřevěných trámových konstrukcí sevřením, kotvení svrchní, objímkou</t>
  </si>
  <si>
    <t>-589964807</t>
  </si>
  <si>
    <t>https://podminky.urs.cz/item/CS_URS_2026_01/767881128</t>
  </si>
  <si>
    <t>195</t>
  </si>
  <si>
    <t>767881151</t>
  </si>
  <si>
    <t>Montáž záchytného systému proti pádu nástavců určených k upevnění na sloupky nebo body v systému poddajného kotvícího vedení středových, rohových, dělících délky vedení do 50 m</t>
  </si>
  <si>
    <t>soubor</t>
  </si>
  <si>
    <t>467893177</t>
  </si>
  <si>
    <t>https://podminky.urs.cz/item/CS_URS_2026_01/767881151</t>
  </si>
  <si>
    <t>196</t>
  </si>
  <si>
    <t>767881161</t>
  </si>
  <si>
    <t>Montáž záchytného systému proti pádu nástavců určených k upevnění na sloupky nebo body v systému poddajného kotvícího vedení uchycení lana k nástavcům</t>
  </si>
  <si>
    <t>-950268217</t>
  </si>
  <si>
    <t>197</t>
  </si>
  <si>
    <t>TWT.TSLL8</t>
  </si>
  <si>
    <t>o4 Nerezové lano TSL-L8</t>
  </si>
  <si>
    <t>1325280255</t>
  </si>
  <si>
    <t>4,925*4+3,0*2</t>
  </si>
  <si>
    <t>198</t>
  </si>
  <si>
    <t>TWT.TSLNAP8</t>
  </si>
  <si>
    <t>o4 Napínací koncovka TSL-NAP8</t>
  </si>
  <si>
    <t>1572431094</t>
  </si>
  <si>
    <t>199</t>
  </si>
  <si>
    <t>TWT.TSLKP8</t>
  </si>
  <si>
    <t>o4 Pevná koncovka TSL-KP8</t>
  </si>
  <si>
    <t>-596412883</t>
  </si>
  <si>
    <t>200</t>
  </si>
  <si>
    <t xml:space="preserve"> 3145222</t>
  </si>
  <si>
    <t>o4 TS-SET15 set pro údržbu střechy, obsahuje zachycovací postroj, spojovací lano 15m a vak</t>
  </si>
  <si>
    <t>-2106750519</t>
  </si>
  <si>
    <t>201</t>
  </si>
  <si>
    <t xml:space="preserve"> 3145223</t>
  </si>
  <si>
    <t>o4 TS-SAFECARE skříňka pro uložení OOPP</t>
  </si>
  <si>
    <t>-760286936</t>
  </si>
  <si>
    <t>202</t>
  </si>
  <si>
    <t xml:space="preserve"> 3145224</t>
  </si>
  <si>
    <t>o4 TS-ML10 _montážní lano délky 10m</t>
  </si>
  <si>
    <t>1786008863</t>
  </si>
  <si>
    <t>203</t>
  </si>
  <si>
    <t>900100</t>
  </si>
  <si>
    <t>o4 Tahové zkoušky</t>
  </si>
  <si>
    <t>1363772334</t>
  </si>
  <si>
    <t>204</t>
  </si>
  <si>
    <t>900101</t>
  </si>
  <si>
    <t>o4 Revize a předání do užívání</t>
  </si>
  <si>
    <t>1087198818</t>
  </si>
  <si>
    <t>205</t>
  </si>
  <si>
    <t>998767203</t>
  </si>
  <si>
    <t>Přesun hmot pro zámečnické konstrukce stanovený procentní sazbou (%) z ceny vodorovná dopravní vzdálenost do 50 m základní v objektech výšky přes 12 do 24 m</t>
  </si>
  <si>
    <t>1771228844</t>
  </si>
  <si>
    <t>https://podminky.urs.cz/item/CS_URS_2026_01/998767203</t>
  </si>
  <si>
    <t>783</t>
  </si>
  <si>
    <t>Dokončovací práce - nátěry</t>
  </si>
  <si>
    <t>206</t>
  </si>
  <si>
    <t>783213021</t>
  </si>
  <si>
    <t>Preventivní napouštěcí nátěr tesařských prvků proti dřevokazným houbám, hmyzu a plísním nezabudovaných do konstrukce dvojnásobný syntetický</t>
  </si>
  <si>
    <t>-347447399</t>
  </si>
  <si>
    <t>https://podminky.urs.cz/item/CS_URS_2026_01/783213021</t>
  </si>
  <si>
    <t>f24x100*(0,10+0,024)*2</t>
  </si>
  <si>
    <t>f24x150*(0,15+0,024)*2</t>
  </si>
  <si>
    <t>f140x24*(0,14+0,024)*2</t>
  </si>
  <si>
    <t>f24x50*(0,024+0,05)*2</t>
  </si>
  <si>
    <t>kvh80x60*(0,08+0,06)*2</t>
  </si>
  <si>
    <t>kvh80*0,08*4</t>
  </si>
  <si>
    <t>kvh60x300*(0,06+0,3)*2</t>
  </si>
  <si>
    <t>kvh60x60*0,06*4</t>
  </si>
  <si>
    <t>f30x50*(0,03+0,05)*2</t>
  </si>
  <si>
    <t>kvh40x40*0,04*4</t>
  </si>
  <si>
    <t>lávka*2</t>
  </si>
  <si>
    <t>"klín"198*((0,18+0,2)*0,05+0,05*0,03*0,5)</t>
  </si>
  <si>
    <t>207</t>
  </si>
  <si>
    <t>783214121</t>
  </si>
  <si>
    <t>Sanační napouštěcí nátěr tesařských prvků proti dřevokazným houbám, hmyzu a plísním zabudovaných do konstrukce, aplikovaný stříkáním</t>
  </si>
  <si>
    <t>1570262414</t>
  </si>
  <si>
    <t>https://podminky.urs.cz/item/CS_URS_2026_01/783214121</t>
  </si>
  <si>
    <t>bbed*2,35</t>
  </si>
  <si>
    <t>"vazníky"(0,35+0,75*0,5)*14,0*6</t>
  </si>
  <si>
    <t>(0,35+1,1)*0,5*9,4*4</t>
  </si>
  <si>
    <t>208</t>
  </si>
  <si>
    <t>783218111</t>
  </si>
  <si>
    <t>Lazurovací nátěr tesařských konstrukcí dvojnásobný syntetický</t>
  </si>
  <si>
    <t>1103878309</t>
  </si>
  <si>
    <t>https://podminky.urs.cz/item/CS_URS_2026_01/783218111</t>
  </si>
  <si>
    <t>kvh60x300*(0,06+0,3)</t>
  </si>
  <si>
    <t>209</t>
  </si>
  <si>
    <t>783314201</t>
  </si>
  <si>
    <t>Základní antikorozní nátěr zámečnických konstrukcí jednonásobný syntetický standardní</t>
  </si>
  <si>
    <t>1336828912</t>
  </si>
  <si>
    <t>https://podminky.urs.cz/item/CS_URS_2025_02/783314201</t>
  </si>
  <si>
    <t>"i160"(0,16+0,074*2)*2*1,5*3</t>
  </si>
  <si>
    <t>VRN</t>
  </si>
  <si>
    <t>Vedlejší rozpočtové náklady</t>
  </si>
  <si>
    <t>VRN1</t>
  </si>
  <si>
    <t>Průzkumné, zeměměřičské a projektové práce</t>
  </si>
  <si>
    <t>210</t>
  </si>
  <si>
    <t>013254000</t>
  </si>
  <si>
    <t>Dokumentace skutečného provedení stavby</t>
  </si>
  <si>
    <t>1024</t>
  </si>
  <si>
    <t>1482232156</t>
  </si>
  <si>
    <t>https://podminky.urs.cz/item/CS_URS_2026_01/013254000</t>
  </si>
  <si>
    <t>211</t>
  </si>
  <si>
    <t>013294000</t>
  </si>
  <si>
    <t>Ostatní dokumentace stavby-dílenská</t>
  </si>
  <si>
    <t>-1846227895</t>
  </si>
  <si>
    <t>https://podminky.urs.cz/item/CS_URS_2026_01/013294000</t>
  </si>
  <si>
    <t>VRN3</t>
  </si>
  <si>
    <t>Zařízení staveniště</t>
  </si>
  <si>
    <t>212</t>
  </si>
  <si>
    <t>030001000</t>
  </si>
  <si>
    <t>Zařízení staveniště vč.vybavení staveniště,zabezpečení staveniště,připojení a spotřeby energií pro ZS atd dle požadavků ZOV</t>
  </si>
  <si>
    <t>-1416168109</t>
  </si>
  <si>
    <t>https://podminky.urs.cz/item/CS_URS_2025_02/030001000</t>
  </si>
  <si>
    <t>213</t>
  </si>
  <si>
    <t>031303000</t>
  </si>
  <si>
    <t>Náklady na zábor</t>
  </si>
  <si>
    <t>m2den</t>
  </si>
  <si>
    <t>872731739</t>
  </si>
  <si>
    <t>https://podminky.urs.cz/item/CS_URS_2026_01/031303000</t>
  </si>
  <si>
    <t>3*15*90</t>
  </si>
  <si>
    <t>214</t>
  </si>
  <si>
    <t>034703000</t>
  </si>
  <si>
    <t>Ochranné konstrukce -bezpečnostní páska ZÁKAZ VSTUPU na zrealizovanou střechu I.etapy (v době souběhu s provozem MŠ=1měsíc)</t>
  </si>
  <si>
    <t>komplet</t>
  </si>
  <si>
    <t>383929899</t>
  </si>
  <si>
    <t>https://podminky.urs.cz/item/CS_URS_2026_01/034703000</t>
  </si>
  <si>
    <t>VRN4</t>
  </si>
  <si>
    <t>Inženýrská činnost</t>
  </si>
  <si>
    <t>215</t>
  </si>
  <si>
    <t>045002000</t>
  </si>
  <si>
    <t>Kompletační a koordinační činnost</t>
  </si>
  <si>
    <t>599975893</t>
  </si>
  <si>
    <t>https://podminky.urs.cz/item/CS_URS_2026_01/045002000</t>
  </si>
  <si>
    <t>VRN6</t>
  </si>
  <si>
    <t>Územní vlivy</t>
  </si>
  <si>
    <t>216</t>
  </si>
  <si>
    <t>060001000</t>
  </si>
  <si>
    <t>-1487213845</t>
  </si>
  <si>
    <t>https://podminky.urs.cz/item/CS_URS_2026_01/060001000</t>
  </si>
  <si>
    <t>VRN7</t>
  </si>
  <si>
    <t>Provozní vlivy</t>
  </si>
  <si>
    <t>217</t>
  </si>
  <si>
    <t>079002000</t>
  </si>
  <si>
    <t>Ostatní provozní vlivy</t>
  </si>
  <si>
    <t>1119380591</t>
  </si>
  <si>
    <t>https://podminky.urs.cz/item/CS_URS_2026_01/079002000</t>
  </si>
  <si>
    <t>218</t>
  </si>
  <si>
    <t>079002001</t>
  </si>
  <si>
    <t>Práce investora,třetích osob,práce ve stísněných prostorových podmínkách (malá výška v podkroví)</t>
  </si>
  <si>
    <t>1631675392</t>
  </si>
  <si>
    <t>VRN9</t>
  </si>
  <si>
    <t>Ostatní náklady</t>
  </si>
  <si>
    <t>219</t>
  </si>
  <si>
    <t>091003000</t>
  </si>
  <si>
    <t>Vzorkování</t>
  </si>
  <si>
    <t>1468047672</t>
  </si>
  <si>
    <t>220</t>
  </si>
  <si>
    <t>091003001</t>
  </si>
  <si>
    <t>Podklady pro přejímku,revize</t>
  </si>
  <si>
    <t>633120182</t>
  </si>
  <si>
    <t>221</t>
  </si>
  <si>
    <t>091003002</t>
  </si>
  <si>
    <t>Zajištění dopravně inženýrského rozhodnutí (DIR)</t>
  </si>
  <si>
    <t>-1695572919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</si>
</sst>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link" xfId="1" builtinId="8"/>
    <cellStyle name="Normal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6_01/944411811" TargetMode="External"/><Relationship Id="rId117" Type="http://schemas.openxmlformats.org/officeDocument/2006/relationships/hyperlink" Target="https://podminky.urs.cz/item/CS_URS_2025_02/783314201" TargetMode="External"/><Relationship Id="rId21" Type="http://schemas.openxmlformats.org/officeDocument/2006/relationships/hyperlink" Target="https://podminky.urs.cz/item/CS_URS_2026_01/942321111" TargetMode="External"/><Relationship Id="rId42" Type="http://schemas.openxmlformats.org/officeDocument/2006/relationships/hyperlink" Target="https://podminky.urs.cz/item/CS_URS_2026_01/997013811" TargetMode="External"/><Relationship Id="rId47" Type="http://schemas.openxmlformats.org/officeDocument/2006/relationships/hyperlink" Target="https://podminky.urs.cz/item/CS_URS_2026_01/712300845" TargetMode="External"/><Relationship Id="rId63" Type="http://schemas.openxmlformats.org/officeDocument/2006/relationships/hyperlink" Target="https://podminky.urs.cz/item/CS_URS_2026_01/998721203" TargetMode="External"/><Relationship Id="rId68" Type="http://schemas.openxmlformats.org/officeDocument/2006/relationships/hyperlink" Target="https://podminky.urs.cz/item/CS_URS_2026_01/762332932" TargetMode="External"/><Relationship Id="rId84" Type="http://schemas.openxmlformats.org/officeDocument/2006/relationships/hyperlink" Target="https://podminky.urs.cz/item/CS_URS_2026_01/762895000" TargetMode="External"/><Relationship Id="rId89" Type="http://schemas.openxmlformats.org/officeDocument/2006/relationships/hyperlink" Target="https://podminky.urs.cz/item/CS_URS_2026_01/764002821" TargetMode="External"/><Relationship Id="rId112" Type="http://schemas.openxmlformats.org/officeDocument/2006/relationships/hyperlink" Target="https://podminky.urs.cz/item/CS_URS_2026_01/767881151" TargetMode="External"/><Relationship Id="rId16" Type="http://schemas.openxmlformats.org/officeDocument/2006/relationships/hyperlink" Target="https://podminky.urs.cz/item/CS_URS_2026_01/941111222" TargetMode="External"/><Relationship Id="rId107" Type="http://schemas.openxmlformats.org/officeDocument/2006/relationships/hyperlink" Target="https://podminky.urs.cz/item/CS_URS_2026_01/767330111" TargetMode="External"/><Relationship Id="rId11" Type="http://schemas.openxmlformats.org/officeDocument/2006/relationships/hyperlink" Target="https://podminky.urs.cz/item/CS_URS_2026_01/566901232" TargetMode="External"/><Relationship Id="rId32" Type="http://schemas.openxmlformats.org/officeDocument/2006/relationships/hyperlink" Target="https://podminky.urs.cz/item/CS_URS_2026_01/944711811" TargetMode="External"/><Relationship Id="rId37" Type="http://schemas.openxmlformats.org/officeDocument/2006/relationships/hyperlink" Target="https://podminky.urs.cz/item/CS_URS_2026_01/979051121" TargetMode="External"/><Relationship Id="rId53" Type="http://schemas.openxmlformats.org/officeDocument/2006/relationships/hyperlink" Target="https://podminky.urs.cz/item/CS_URS_2026_01/713191321" TargetMode="External"/><Relationship Id="rId58" Type="http://schemas.openxmlformats.org/officeDocument/2006/relationships/hyperlink" Target="https://podminky.urs.cz/item/CS_URS_2026_01/721173405" TargetMode="External"/><Relationship Id="rId74" Type="http://schemas.openxmlformats.org/officeDocument/2006/relationships/hyperlink" Target="https://podminky.urs.cz/item/CS_URS_2026_01/762395000" TargetMode="External"/><Relationship Id="rId79" Type="http://schemas.openxmlformats.org/officeDocument/2006/relationships/hyperlink" Target="https://podminky.urs.cz/item/CS_URS_2026_01/762511246" TargetMode="External"/><Relationship Id="rId102" Type="http://schemas.openxmlformats.org/officeDocument/2006/relationships/hyperlink" Target="https://podminky.urs.cz/item/CS_URS_2026_01/765115302" TargetMode="External"/><Relationship Id="rId123" Type="http://schemas.openxmlformats.org/officeDocument/2006/relationships/hyperlink" Target="https://podminky.urs.cz/item/CS_URS_2026_01/045002000" TargetMode="External"/><Relationship Id="rId5" Type="http://schemas.openxmlformats.org/officeDocument/2006/relationships/hyperlink" Target="https://podminky.urs.cz/item/CS_URS_2026_01/167151102" TargetMode="External"/><Relationship Id="rId61" Type="http://schemas.openxmlformats.org/officeDocument/2006/relationships/hyperlink" Target="https://podminky.urs.cz/item/CS_URS_2026_01/877351101" TargetMode="External"/><Relationship Id="rId82" Type="http://schemas.openxmlformats.org/officeDocument/2006/relationships/hyperlink" Target="https://podminky.urs.cz/item/CS_URS_2026_01/762795000" TargetMode="External"/><Relationship Id="rId90" Type="http://schemas.openxmlformats.org/officeDocument/2006/relationships/hyperlink" Target="https://podminky.urs.cz/item/CS_URS_2026_01/764002871" TargetMode="External"/><Relationship Id="rId95" Type="http://schemas.openxmlformats.org/officeDocument/2006/relationships/hyperlink" Target="https://podminky.urs.cz/item/CS_URS_2026_01/764004861" TargetMode="External"/><Relationship Id="rId19" Type="http://schemas.openxmlformats.org/officeDocument/2006/relationships/hyperlink" Target="https://podminky.urs.cz/item/CS_URS_2026_01/942211221" TargetMode="External"/><Relationship Id="rId14" Type="http://schemas.openxmlformats.org/officeDocument/2006/relationships/hyperlink" Target="https://podminky.urs.cz/item/CS_URS_2026_01/615142012" TargetMode="External"/><Relationship Id="rId22" Type="http://schemas.openxmlformats.org/officeDocument/2006/relationships/hyperlink" Target="https://podminky.urs.cz/item/CS_URS_2026_01/942321211" TargetMode="External"/><Relationship Id="rId27" Type="http://schemas.openxmlformats.org/officeDocument/2006/relationships/hyperlink" Target="https://podminky.urs.cz/item/CS_URS_2026_01/944511111" TargetMode="External"/><Relationship Id="rId30" Type="http://schemas.openxmlformats.org/officeDocument/2006/relationships/hyperlink" Target="https://podminky.urs.cz/item/CS_URS_2026_01/944711111" TargetMode="External"/><Relationship Id="rId35" Type="http://schemas.openxmlformats.org/officeDocument/2006/relationships/hyperlink" Target="https://podminky.urs.cz/item/CS_URS_2026_01/974031666" TargetMode="External"/><Relationship Id="rId43" Type="http://schemas.openxmlformats.org/officeDocument/2006/relationships/hyperlink" Target="https://podminky.urs.cz/item/CS_URS_2026_01/997013813" TargetMode="External"/><Relationship Id="rId48" Type="http://schemas.openxmlformats.org/officeDocument/2006/relationships/hyperlink" Target="https://podminky.urs.cz/item/CS_URS_2026_01/712431801" TargetMode="External"/><Relationship Id="rId56" Type="http://schemas.openxmlformats.org/officeDocument/2006/relationships/hyperlink" Target="https://podminky.urs.cz/item/CS_URS_2026_01/721173317" TargetMode="External"/><Relationship Id="rId64" Type="http://schemas.openxmlformats.org/officeDocument/2006/relationships/hyperlink" Target="https://podminky.urs.cz/item/CS_URS_2026_01/762082120" TargetMode="External"/><Relationship Id="rId69" Type="http://schemas.openxmlformats.org/officeDocument/2006/relationships/hyperlink" Target="https://podminky.urs.cz/item/CS_URS_2026_01/762341811" TargetMode="External"/><Relationship Id="rId77" Type="http://schemas.openxmlformats.org/officeDocument/2006/relationships/hyperlink" Target="https://podminky.urs.cz/item/CS_URS_2026_01/762439001" TargetMode="External"/><Relationship Id="rId100" Type="http://schemas.openxmlformats.org/officeDocument/2006/relationships/hyperlink" Target="https://podminky.urs.cz/item/CS_URS_2026_01/765111203" TargetMode="External"/><Relationship Id="rId105" Type="http://schemas.openxmlformats.org/officeDocument/2006/relationships/hyperlink" Target="https://podminky.urs.cz/item/CS_URS_2026_01/998765203" TargetMode="External"/><Relationship Id="rId113" Type="http://schemas.openxmlformats.org/officeDocument/2006/relationships/hyperlink" Target="https://podminky.urs.cz/item/CS_URS_2026_01/998767203" TargetMode="External"/><Relationship Id="rId118" Type="http://schemas.openxmlformats.org/officeDocument/2006/relationships/hyperlink" Target="https://podminky.urs.cz/item/CS_URS_2026_01/013254000" TargetMode="External"/><Relationship Id="rId126" Type="http://schemas.openxmlformats.org/officeDocument/2006/relationships/drawing" Target="../drawings/drawing2.xml"/><Relationship Id="rId8" Type="http://schemas.openxmlformats.org/officeDocument/2006/relationships/hyperlink" Target="https://podminky.urs.cz/item/CS_URS_2026_01/317944323" TargetMode="External"/><Relationship Id="rId51" Type="http://schemas.openxmlformats.org/officeDocument/2006/relationships/hyperlink" Target="https://podminky.urs.cz/item/CS_URS_2026_01/713111111" TargetMode="External"/><Relationship Id="rId72" Type="http://schemas.openxmlformats.org/officeDocument/2006/relationships/hyperlink" Target="https://podminky.urs.cz/item/CS_URS_2026_01/762332640" TargetMode="External"/><Relationship Id="rId80" Type="http://schemas.openxmlformats.org/officeDocument/2006/relationships/hyperlink" Target="https://podminky.urs.cz/item/CS_URS_2026_01/762595001" TargetMode="External"/><Relationship Id="rId85" Type="http://schemas.openxmlformats.org/officeDocument/2006/relationships/hyperlink" Target="https://podminky.urs.cz/item/CS_URS_2026_01/998762203" TargetMode="External"/><Relationship Id="rId93" Type="http://schemas.openxmlformats.org/officeDocument/2006/relationships/hyperlink" Target="https://podminky.urs.cz/item/CS_URS_2026_01/764004801" TargetMode="External"/><Relationship Id="rId98" Type="http://schemas.openxmlformats.org/officeDocument/2006/relationships/hyperlink" Target="https://podminky.urs.cz/item/CS_URS_2026_01/764521424" TargetMode="External"/><Relationship Id="rId121" Type="http://schemas.openxmlformats.org/officeDocument/2006/relationships/hyperlink" Target="https://podminky.urs.cz/item/CS_URS_2026_01/031303000" TargetMode="External"/><Relationship Id="rId3" Type="http://schemas.openxmlformats.org/officeDocument/2006/relationships/hyperlink" Target="https://podminky.urs.cz/item/CS_URS_2026_01/132351252" TargetMode="External"/><Relationship Id="rId12" Type="http://schemas.openxmlformats.org/officeDocument/2006/relationships/hyperlink" Target="https://podminky.urs.cz/item/CS_URS_2026_01/460921222" TargetMode="External"/><Relationship Id="rId17" Type="http://schemas.openxmlformats.org/officeDocument/2006/relationships/hyperlink" Target="https://podminky.urs.cz/item/CS_URS_2026_01/941111822" TargetMode="External"/><Relationship Id="rId25" Type="http://schemas.openxmlformats.org/officeDocument/2006/relationships/hyperlink" Target="https://podminky.urs.cz/item/CS_URS_2026_01/944411211" TargetMode="External"/><Relationship Id="rId33" Type="http://schemas.openxmlformats.org/officeDocument/2006/relationships/hyperlink" Target="https://podminky.urs.cz/item/CS_URS_2026_01/967031132" TargetMode="External"/><Relationship Id="rId38" Type="http://schemas.openxmlformats.org/officeDocument/2006/relationships/hyperlink" Target="https://podminky.urs.cz/item/CS_URS_2026_01/997013114" TargetMode="External"/><Relationship Id="rId46" Type="http://schemas.openxmlformats.org/officeDocument/2006/relationships/hyperlink" Target="https://podminky.urs.cz/item/CS_URS_2026_01/998011003" TargetMode="External"/><Relationship Id="rId59" Type="http://schemas.openxmlformats.org/officeDocument/2006/relationships/hyperlink" Target="https://podminky.urs.cz/item/CS_URS_2026_01/877271101" TargetMode="External"/><Relationship Id="rId67" Type="http://schemas.openxmlformats.org/officeDocument/2006/relationships/hyperlink" Target="https://podminky.urs.cz/item/CS_URS_2026_01/762332931" TargetMode="External"/><Relationship Id="rId103" Type="http://schemas.openxmlformats.org/officeDocument/2006/relationships/hyperlink" Target="https://podminky.urs.cz/item/CS_URS_2026_01/765125403" TargetMode="External"/><Relationship Id="rId108" Type="http://schemas.openxmlformats.org/officeDocument/2006/relationships/hyperlink" Target="https://podminky.urs.cz/item/CS_URS_2026_01/767416411" TargetMode="External"/><Relationship Id="rId116" Type="http://schemas.openxmlformats.org/officeDocument/2006/relationships/hyperlink" Target="https://podminky.urs.cz/item/CS_URS_2026_01/783218111" TargetMode="External"/><Relationship Id="rId124" Type="http://schemas.openxmlformats.org/officeDocument/2006/relationships/hyperlink" Target="https://podminky.urs.cz/item/CS_URS_2026_01/060001000" TargetMode="External"/><Relationship Id="rId20" Type="http://schemas.openxmlformats.org/officeDocument/2006/relationships/hyperlink" Target="https://podminky.urs.cz/item/CS_URS_2026_01/942211821" TargetMode="External"/><Relationship Id="rId41" Type="http://schemas.openxmlformats.org/officeDocument/2006/relationships/hyperlink" Target="https://podminky.urs.cz/item/CS_URS_2026_01/997013631" TargetMode="External"/><Relationship Id="rId54" Type="http://schemas.openxmlformats.org/officeDocument/2006/relationships/hyperlink" Target="https://podminky.urs.cz/item/CS_URS_2026_01/998713203" TargetMode="External"/><Relationship Id="rId62" Type="http://schemas.openxmlformats.org/officeDocument/2006/relationships/hyperlink" Target="https://podminky.urs.cz/item/CS_URS_2026_01/877361101" TargetMode="External"/><Relationship Id="rId70" Type="http://schemas.openxmlformats.org/officeDocument/2006/relationships/hyperlink" Target="https://podminky.urs.cz/item/CS_URS_2026_01/762341931" TargetMode="External"/><Relationship Id="rId75" Type="http://schemas.openxmlformats.org/officeDocument/2006/relationships/hyperlink" Target="https://podminky.urs.cz/item/CS_URS_2026_01/762431014" TargetMode="External"/><Relationship Id="rId83" Type="http://schemas.openxmlformats.org/officeDocument/2006/relationships/hyperlink" Target="https://podminky.urs.cz/item/CS_URS_2026_01/762841811" TargetMode="External"/><Relationship Id="rId88" Type="http://schemas.openxmlformats.org/officeDocument/2006/relationships/hyperlink" Target="https://podminky.urs.cz/item/CS_URS_2026_01/764001821" TargetMode="External"/><Relationship Id="rId91" Type="http://schemas.openxmlformats.org/officeDocument/2006/relationships/hyperlink" Target="https://podminky.urs.cz/item/CS_URS_2026_01/764002881" TargetMode="External"/><Relationship Id="rId96" Type="http://schemas.openxmlformats.org/officeDocument/2006/relationships/hyperlink" Target="https://podminky.urs.cz/item/CS_URS_2026_01/764004871" TargetMode="External"/><Relationship Id="rId111" Type="http://schemas.openxmlformats.org/officeDocument/2006/relationships/hyperlink" Target="https://podminky.urs.cz/item/CS_URS_2026_01/767881128" TargetMode="External"/><Relationship Id="rId1" Type="http://schemas.openxmlformats.org/officeDocument/2006/relationships/hyperlink" Target="https://podminky.urs.cz/item/CS_URS_2026_01/113106023" TargetMode="External"/><Relationship Id="rId6" Type="http://schemas.openxmlformats.org/officeDocument/2006/relationships/hyperlink" Target="https://podminky.urs.cz/item/CS_URS_2026_01/174151101" TargetMode="External"/><Relationship Id="rId15" Type="http://schemas.openxmlformats.org/officeDocument/2006/relationships/hyperlink" Target="https://podminky.urs.cz/item/CS_URS_2026_01/941111122" TargetMode="External"/><Relationship Id="rId23" Type="http://schemas.openxmlformats.org/officeDocument/2006/relationships/hyperlink" Target="https://podminky.urs.cz/item/CS_URS_2026_01/942321811" TargetMode="External"/><Relationship Id="rId28" Type="http://schemas.openxmlformats.org/officeDocument/2006/relationships/hyperlink" Target="https://podminky.urs.cz/item/CS_URS_2026_01/944511211" TargetMode="External"/><Relationship Id="rId36" Type="http://schemas.openxmlformats.org/officeDocument/2006/relationships/hyperlink" Target="https://podminky.urs.cz/item/CS_URS_2026_01/976072321" TargetMode="External"/><Relationship Id="rId49" Type="http://schemas.openxmlformats.org/officeDocument/2006/relationships/hyperlink" Target="https://podminky.urs.cz/item/CS_URS_2026_01/998712203" TargetMode="External"/><Relationship Id="rId57" Type="http://schemas.openxmlformats.org/officeDocument/2006/relationships/hyperlink" Target="https://podminky.urs.cz/item/CS_URS_2026_01/721173404" TargetMode="External"/><Relationship Id="rId106" Type="http://schemas.openxmlformats.org/officeDocument/2006/relationships/hyperlink" Target="https://podminky.urs.cz/item/CS_URS_2026_01/767311831" TargetMode="External"/><Relationship Id="rId114" Type="http://schemas.openxmlformats.org/officeDocument/2006/relationships/hyperlink" Target="https://podminky.urs.cz/item/CS_URS_2026_01/783213021" TargetMode="External"/><Relationship Id="rId119" Type="http://schemas.openxmlformats.org/officeDocument/2006/relationships/hyperlink" Target="https://podminky.urs.cz/item/CS_URS_2026_01/013294000" TargetMode="External"/><Relationship Id="rId10" Type="http://schemas.openxmlformats.org/officeDocument/2006/relationships/hyperlink" Target="https://podminky.urs.cz/item/CS_URS_2026_01/346244381" TargetMode="External"/><Relationship Id="rId31" Type="http://schemas.openxmlformats.org/officeDocument/2006/relationships/hyperlink" Target="https://podminky.urs.cz/item/CS_URS_2026_01/944711211" TargetMode="External"/><Relationship Id="rId44" Type="http://schemas.openxmlformats.org/officeDocument/2006/relationships/hyperlink" Target="https://podminky.urs.cz/item/CS_URS_2026_01/997013814" TargetMode="External"/><Relationship Id="rId52" Type="http://schemas.openxmlformats.org/officeDocument/2006/relationships/hyperlink" Target="https://podminky.urs.cz/item/CS_URS_2026_01/713190833" TargetMode="External"/><Relationship Id="rId60" Type="http://schemas.openxmlformats.org/officeDocument/2006/relationships/hyperlink" Target="https://podminky.urs.cz/item/CS_URS_2026_01/877321101" TargetMode="External"/><Relationship Id="rId65" Type="http://schemas.openxmlformats.org/officeDocument/2006/relationships/hyperlink" Target="https://podminky.urs.cz/item/CS_URS_2026_01/762085121" TargetMode="External"/><Relationship Id="rId73" Type="http://schemas.openxmlformats.org/officeDocument/2006/relationships/hyperlink" Target="https://podminky.urs.cz/item/CS_URS_2026_01/762351110" TargetMode="External"/><Relationship Id="rId78" Type="http://schemas.openxmlformats.org/officeDocument/2006/relationships/hyperlink" Target="https://podminky.urs.cz/item/CS_URS_2026_01/762495000" TargetMode="External"/><Relationship Id="rId81" Type="http://schemas.openxmlformats.org/officeDocument/2006/relationships/hyperlink" Target="https://podminky.urs.cz/item/CS_URS_2026_01/762723411" TargetMode="External"/><Relationship Id="rId86" Type="http://schemas.openxmlformats.org/officeDocument/2006/relationships/hyperlink" Target="https://podminky.urs.cz/item/CS_URS_2026_01/764000901" TargetMode="External"/><Relationship Id="rId94" Type="http://schemas.openxmlformats.org/officeDocument/2006/relationships/hyperlink" Target="https://podminky.urs.cz/item/CS_URS_2026_01/764004841" TargetMode="External"/><Relationship Id="rId99" Type="http://schemas.openxmlformats.org/officeDocument/2006/relationships/hyperlink" Target="https://podminky.urs.cz/item/CS_URS_2026_01/764201106" TargetMode="External"/><Relationship Id="rId101" Type="http://schemas.openxmlformats.org/officeDocument/2006/relationships/hyperlink" Target="https://podminky.urs.cz/item/CS_URS_2026_01/998764203" TargetMode="External"/><Relationship Id="rId122" Type="http://schemas.openxmlformats.org/officeDocument/2006/relationships/hyperlink" Target="https://podminky.urs.cz/item/CS_URS_2026_01/034703000" TargetMode="External"/><Relationship Id="rId4" Type="http://schemas.openxmlformats.org/officeDocument/2006/relationships/hyperlink" Target="https://podminky.urs.cz/item/CS_URS_2026_01/162251101" TargetMode="External"/><Relationship Id="rId9" Type="http://schemas.openxmlformats.org/officeDocument/2006/relationships/hyperlink" Target="https://podminky.urs.cz/item/CS_URS_2026_01/319201321" TargetMode="External"/><Relationship Id="rId13" Type="http://schemas.openxmlformats.org/officeDocument/2006/relationships/hyperlink" Target="https://podminky.urs.cz/item/CS_URS_2026_01/612315223" TargetMode="External"/><Relationship Id="rId18" Type="http://schemas.openxmlformats.org/officeDocument/2006/relationships/hyperlink" Target="https://podminky.urs.cz/item/CS_URS_2026_01/942211121" TargetMode="External"/><Relationship Id="rId39" Type="http://schemas.openxmlformats.org/officeDocument/2006/relationships/hyperlink" Target="https://podminky.urs.cz/item/CS_URS_2026_01/997013501" TargetMode="External"/><Relationship Id="rId109" Type="http://schemas.openxmlformats.org/officeDocument/2006/relationships/hyperlink" Target="https://podminky.urs.cz/item/CS_URS_2026_01/767416841" TargetMode="External"/><Relationship Id="rId34" Type="http://schemas.openxmlformats.org/officeDocument/2006/relationships/hyperlink" Target="https://podminky.urs.cz/item/CS_URS_2026_01/971033561" TargetMode="External"/><Relationship Id="rId50" Type="http://schemas.openxmlformats.org/officeDocument/2006/relationships/hyperlink" Target="https://podminky.urs.cz/item/CS_URS_2026_01/713110813" TargetMode="External"/><Relationship Id="rId55" Type="http://schemas.openxmlformats.org/officeDocument/2006/relationships/hyperlink" Target="https://podminky.urs.cz/item/CS_URS_2026_01/721171809" TargetMode="External"/><Relationship Id="rId76" Type="http://schemas.openxmlformats.org/officeDocument/2006/relationships/hyperlink" Target="https://podminky.urs.cz/item/CS_URS_2026_01/762431818" TargetMode="External"/><Relationship Id="rId97" Type="http://schemas.openxmlformats.org/officeDocument/2006/relationships/hyperlink" Target="https://podminky.urs.cz/item/CS_URS_2026_01/764002414" TargetMode="External"/><Relationship Id="rId104" Type="http://schemas.openxmlformats.org/officeDocument/2006/relationships/hyperlink" Target="https://podminky.urs.cz/item/CS_URS_2026_01/765192011" TargetMode="External"/><Relationship Id="rId120" Type="http://schemas.openxmlformats.org/officeDocument/2006/relationships/hyperlink" Target="https://podminky.urs.cz/item/CS_URS_2025_02/030001000" TargetMode="External"/><Relationship Id="rId125" Type="http://schemas.openxmlformats.org/officeDocument/2006/relationships/hyperlink" Target="https://podminky.urs.cz/item/CS_URS_2026_01/079002000" TargetMode="External"/><Relationship Id="rId7" Type="http://schemas.openxmlformats.org/officeDocument/2006/relationships/hyperlink" Target="https://podminky.urs.cz/item/CS_URS_2026_01/317234410" TargetMode="External"/><Relationship Id="rId71" Type="http://schemas.openxmlformats.org/officeDocument/2006/relationships/hyperlink" Target="https://podminky.urs.cz/item/CS_URS_2026_01/762343912" TargetMode="External"/><Relationship Id="rId92" Type="http://schemas.openxmlformats.org/officeDocument/2006/relationships/hyperlink" Target="https://podminky.urs.cz/item/CS_URS_2026_01/764003801" TargetMode="External"/><Relationship Id="rId2" Type="http://schemas.openxmlformats.org/officeDocument/2006/relationships/hyperlink" Target="https://podminky.urs.cz/item/CS_URS_2026_01/113107022" TargetMode="External"/><Relationship Id="rId29" Type="http://schemas.openxmlformats.org/officeDocument/2006/relationships/hyperlink" Target="https://podminky.urs.cz/item/CS_URS_2026_01/944511811" TargetMode="External"/><Relationship Id="rId24" Type="http://schemas.openxmlformats.org/officeDocument/2006/relationships/hyperlink" Target="https://podminky.urs.cz/item/CS_URS_2026_01/944411111" TargetMode="External"/><Relationship Id="rId40" Type="http://schemas.openxmlformats.org/officeDocument/2006/relationships/hyperlink" Target="https://podminky.urs.cz/item/CS_URS_2026_01/997013509" TargetMode="External"/><Relationship Id="rId45" Type="http://schemas.openxmlformats.org/officeDocument/2006/relationships/hyperlink" Target="https://podminky.urs.cz/item/CS_URS_2026_01/997013873" TargetMode="External"/><Relationship Id="rId66" Type="http://schemas.openxmlformats.org/officeDocument/2006/relationships/hyperlink" Target="https://podminky.urs.cz/item/CS_URS_2026_01/762331921" TargetMode="External"/><Relationship Id="rId87" Type="http://schemas.openxmlformats.org/officeDocument/2006/relationships/hyperlink" Target="https://podminky.urs.cz/item/CS_URS_2026_01/764000911" TargetMode="External"/><Relationship Id="rId110" Type="http://schemas.openxmlformats.org/officeDocument/2006/relationships/hyperlink" Target="https://podminky.urs.cz/item/CS_URS_2026_01/767646432" TargetMode="External"/><Relationship Id="rId115" Type="http://schemas.openxmlformats.org/officeDocument/2006/relationships/hyperlink" Target="https://podminky.urs.cz/item/CS_URS_2026_01/783214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7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292"/>
      <c r="AS2" s="292"/>
      <c r="AT2" s="292"/>
      <c r="AU2" s="292"/>
      <c r="AV2" s="292"/>
      <c r="AW2" s="292"/>
      <c r="AX2" s="292"/>
      <c r="AY2" s="292"/>
      <c r="AZ2" s="292"/>
      <c r="BA2" s="292"/>
      <c r="BB2" s="292"/>
      <c r="BC2" s="292"/>
      <c r="BD2" s="292"/>
      <c r="BE2" s="292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56" t="s">
        <v>14</v>
      </c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3"/>
      <c r="AQ5" s="23"/>
      <c r="AR5" s="21"/>
      <c r="BE5" s="253" t="s">
        <v>15</v>
      </c>
      <c r="BS5" s="18" t="s">
        <v>6</v>
      </c>
    </row>
    <row r="6" spans="1:74" s="1" customFormat="1" ht="36.9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58" t="s">
        <v>17</v>
      </c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3"/>
      <c r="AQ6" s="23"/>
      <c r="AR6" s="21"/>
      <c r="BE6" s="254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254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24</v>
      </c>
      <c r="AO8" s="23"/>
      <c r="AP8" s="23"/>
      <c r="AQ8" s="23"/>
      <c r="AR8" s="21"/>
      <c r="BE8" s="254"/>
      <c r="BS8" s="18" t="s">
        <v>6</v>
      </c>
    </row>
    <row r="9" spans="1:74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54"/>
      <c r="BS9" s="18" t="s">
        <v>6</v>
      </c>
    </row>
    <row r="10" spans="1:74" s="1" customFormat="1" ht="12" customHeight="1">
      <c r="B10" s="22"/>
      <c r="C10" s="23"/>
      <c r="D10" s="30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254"/>
      <c r="BS10" s="18" t="s">
        <v>6</v>
      </c>
    </row>
    <row r="11" spans="1:74" s="1" customFormat="1" ht="18.45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254"/>
      <c r="BS11" s="18" t="s">
        <v>6</v>
      </c>
    </row>
    <row r="12" spans="1:74" s="1" customFormat="1" ht="6.9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54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26</v>
      </c>
      <c r="AL13" s="23"/>
      <c r="AM13" s="23"/>
      <c r="AN13" s="32" t="s">
        <v>30</v>
      </c>
      <c r="AO13" s="23"/>
      <c r="AP13" s="23"/>
      <c r="AQ13" s="23"/>
      <c r="AR13" s="21"/>
      <c r="BE13" s="254"/>
      <c r="BS13" s="18" t="s">
        <v>6</v>
      </c>
    </row>
    <row r="14" spans="1:74" ht="13.2">
      <c r="B14" s="22"/>
      <c r="C14" s="23"/>
      <c r="D14" s="23"/>
      <c r="E14" s="259" t="s">
        <v>30</v>
      </c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254"/>
      <c r="BS14" s="18" t="s">
        <v>6</v>
      </c>
    </row>
    <row r="15" spans="1:74" s="1" customFormat="1" ht="6.9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54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254"/>
      <c r="BS16" s="18" t="s">
        <v>4</v>
      </c>
    </row>
    <row r="17" spans="1:71" s="1" customFormat="1" ht="18.45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254"/>
      <c r="BS17" s="18" t="s">
        <v>33</v>
      </c>
    </row>
    <row r="18" spans="1:71" s="1" customFormat="1" ht="6.9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54"/>
      <c r="BS18" s="18" t="s">
        <v>6</v>
      </c>
    </row>
    <row r="19" spans="1:71" s="1" customFormat="1" ht="12" customHeight="1">
      <c r="B19" s="22"/>
      <c r="C19" s="23"/>
      <c r="D19" s="30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254"/>
      <c r="BS19" s="18" t="s">
        <v>6</v>
      </c>
    </row>
    <row r="20" spans="1:71" s="1" customFormat="1" ht="18.45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254"/>
      <c r="BS20" s="18" t="s">
        <v>4</v>
      </c>
    </row>
    <row r="21" spans="1:71" s="1" customFormat="1" ht="6.9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54"/>
    </row>
    <row r="22" spans="1:71" s="1" customFormat="1" ht="12" customHeight="1">
      <c r="B22" s="22"/>
      <c r="C22" s="23"/>
      <c r="D22" s="30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54"/>
    </row>
    <row r="23" spans="1:71" s="1" customFormat="1" ht="47.25" customHeight="1">
      <c r="B23" s="22"/>
      <c r="C23" s="23"/>
      <c r="D23" s="23"/>
      <c r="E23" s="261" t="s">
        <v>37</v>
      </c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3"/>
      <c r="AP23" s="23"/>
      <c r="AQ23" s="23"/>
      <c r="AR23" s="21"/>
      <c r="BE23" s="254"/>
    </row>
    <row r="24" spans="1:71" s="1" customFormat="1" ht="6.9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54"/>
    </row>
    <row r="25" spans="1:71" s="1" customFormat="1" ht="6.9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54"/>
    </row>
    <row r="26" spans="1:71" s="2" customFormat="1" ht="25.95" customHeight="1">
      <c r="A26" s="35"/>
      <c r="B26" s="36"/>
      <c r="C26" s="37"/>
      <c r="D26" s="38" t="s">
        <v>38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62">
        <f>ROUND(AG54,2)</f>
        <v>0</v>
      </c>
      <c r="AL26" s="263"/>
      <c r="AM26" s="263"/>
      <c r="AN26" s="263"/>
      <c r="AO26" s="263"/>
      <c r="AP26" s="37"/>
      <c r="AQ26" s="37"/>
      <c r="AR26" s="40"/>
      <c r="BE26" s="254"/>
    </row>
    <row r="27" spans="1:71" s="2" customFormat="1" ht="6.9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54"/>
    </row>
    <row r="28" spans="1:71" s="2" customFormat="1" ht="13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64" t="s">
        <v>39</v>
      </c>
      <c r="M28" s="264"/>
      <c r="N28" s="264"/>
      <c r="O28" s="264"/>
      <c r="P28" s="264"/>
      <c r="Q28" s="37"/>
      <c r="R28" s="37"/>
      <c r="S28" s="37"/>
      <c r="T28" s="37"/>
      <c r="U28" s="37"/>
      <c r="V28" s="37"/>
      <c r="W28" s="264" t="s">
        <v>40</v>
      </c>
      <c r="X28" s="264"/>
      <c r="Y28" s="264"/>
      <c r="Z28" s="264"/>
      <c r="AA28" s="264"/>
      <c r="AB28" s="264"/>
      <c r="AC28" s="264"/>
      <c r="AD28" s="264"/>
      <c r="AE28" s="264"/>
      <c r="AF28" s="37"/>
      <c r="AG28" s="37"/>
      <c r="AH28" s="37"/>
      <c r="AI28" s="37"/>
      <c r="AJ28" s="37"/>
      <c r="AK28" s="264" t="s">
        <v>41</v>
      </c>
      <c r="AL28" s="264"/>
      <c r="AM28" s="264"/>
      <c r="AN28" s="264"/>
      <c r="AO28" s="264"/>
      <c r="AP28" s="37"/>
      <c r="AQ28" s="37"/>
      <c r="AR28" s="40"/>
      <c r="BE28" s="254"/>
    </row>
    <row r="29" spans="1:71" s="3" customFormat="1" ht="14.4" customHeight="1">
      <c r="B29" s="41"/>
      <c r="C29" s="42"/>
      <c r="D29" s="30" t="s">
        <v>42</v>
      </c>
      <c r="E29" s="42"/>
      <c r="F29" s="30" t="s">
        <v>43</v>
      </c>
      <c r="G29" s="42"/>
      <c r="H29" s="42"/>
      <c r="I29" s="42"/>
      <c r="J29" s="42"/>
      <c r="K29" s="42"/>
      <c r="L29" s="267">
        <v>0.21</v>
      </c>
      <c r="M29" s="266"/>
      <c r="N29" s="266"/>
      <c r="O29" s="266"/>
      <c r="P29" s="266"/>
      <c r="Q29" s="42"/>
      <c r="R29" s="42"/>
      <c r="S29" s="42"/>
      <c r="T29" s="42"/>
      <c r="U29" s="42"/>
      <c r="V29" s="42"/>
      <c r="W29" s="265">
        <f>ROUND(AZ54, 2)</f>
        <v>0</v>
      </c>
      <c r="X29" s="266"/>
      <c r="Y29" s="266"/>
      <c r="Z29" s="266"/>
      <c r="AA29" s="266"/>
      <c r="AB29" s="266"/>
      <c r="AC29" s="266"/>
      <c r="AD29" s="266"/>
      <c r="AE29" s="266"/>
      <c r="AF29" s="42"/>
      <c r="AG29" s="42"/>
      <c r="AH29" s="42"/>
      <c r="AI29" s="42"/>
      <c r="AJ29" s="42"/>
      <c r="AK29" s="265">
        <f>ROUND(AV54, 2)</f>
        <v>0</v>
      </c>
      <c r="AL29" s="266"/>
      <c r="AM29" s="266"/>
      <c r="AN29" s="266"/>
      <c r="AO29" s="266"/>
      <c r="AP29" s="42"/>
      <c r="AQ29" s="42"/>
      <c r="AR29" s="43"/>
      <c r="BE29" s="255"/>
    </row>
    <row r="30" spans="1:71" s="3" customFormat="1" ht="14.4" customHeight="1">
      <c r="B30" s="41"/>
      <c r="C30" s="42"/>
      <c r="D30" s="42"/>
      <c r="E30" s="42"/>
      <c r="F30" s="30" t="s">
        <v>44</v>
      </c>
      <c r="G30" s="42"/>
      <c r="H30" s="42"/>
      <c r="I30" s="42"/>
      <c r="J30" s="42"/>
      <c r="K30" s="42"/>
      <c r="L30" s="267">
        <v>0.12</v>
      </c>
      <c r="M30" s="266"/>
      <c r="N30" s="266"/>
      <c r="O30" s="266"/>
      <c r="P30" s="266"/>
      <c r="Q30" s="42"/>
      <c r="R30" s="42"/>
      <c r="S30" s="42"/>
      <c r="T30" s="42"/>
      <c r="U30" s="42"/>
      <c r="V30" s="42"/>
      <c r="W30" s="265">
        <f>ROUND(BA54, 2)</f>
        <v>0</v>
      </c>
      <c r="X30" s="266"/>
      <c r="Y30" s="266"/>
      <c r="Z30" s="266"/>
      <c r="AA30" s="266"/>
      <c r="AB30" s="266"/>
      <c r="AC30" s="266"/>
      <c r="AD30" s="266"/>
      <c r="AE30" s="266"/>
      <c r="AF30" s="42"/>
      <c r="AG30" s="42"/>
      <c r="AH30" s="42"/>
      <c r="AI30" s="42"/>
      <c r="AJ30" s="42"/>
      <c r="AK30" s="265">
        <f>ROUND(AW54, 2)</f>
        <v>0</v>
      </c>
      <c r="AL30" s="266"/>
      <c r="AM30" s="266"/>
      <c r="AN30" s="266"/>
      <c r="AO30" s="266"/>
      <c r="AP30" s="42"/>
      <c r="AQ30" s="42"/>
      <c r="AR30" s="43"/>
      <c r="BE30" s="255"/>
    </row>
    <row r="31" spans="1:71" s="3" customFormat="1" ht="14.4" hidden="1" customHeight="1">
      <c r="B31" s="41"/>
      <c r="C31" s="42"/>
      <c r="D31" s="42"/>
      <c r="E31" s="42"/>
      <c r="F31" s="30" t="s">
        <v>45</v>
      </c>
      <c r="G31" s="42"/>
      <c r="H31" s="42"/>
      <c r="I31" s="42"/>
      <c r="J31" s="42"/>
      <c r="K31" s="42"/>
      <c r="L31" s="267">
        <v>0.21</v>
      </c>
      <c r="M31" s="266"/>
      <c r="N31" s="266"/>
      <c r="O31" s="266"/>
      <c r="P31" s="266"/>
      <c r="Q31" s="42"/>
      <c r="R31" s="42"/>
      <c r="S31" s="42"/>
      <c r="T31" s="42"/>
      <c r="U31" s="42"/>
      <c r="V31" s="42"/>
      <c r="W31" s="265">
        <f>ROUND(BB54, 2)</f>
        <v>0</v>
      </c>
      <c r="X31" s="266"/>
      <c r="Y31" s="266"/>
      <c r="Z31" s="266"/>
      <c r="AA31" s="266"/>
      <c r="AB31" s="266"/>
      <c r="AC31" s="266"/>
      <c r="AD31" s="266"/>
      <c r="AE31" s="266"/>
      <c r="AF31" s="42"/>
      <c r="AG31" s="42"/>
      <c r="AH31" s="42"/>
      <c r="AI31" s="42"/>
      <c r="AJ31" s="42"/>
      <c r="AK31" s="265">
        <v>0</v>
      </c>
      <c r="AL31" s="266"/>
      <c r="AM31" s="266"/>
      <c r="AN31" s="266"/>
      <c r="AO31" s="266"/>
      <c r="AP31" s="42"/>
      <c r="AQ31" s="42"/>
      <c r="AR31" s="43"/>
      <c r="BE31" s="255"/>
    </row>
    <row r="32" spans="1:71" s="3" customFormat="1" ht="14.4" hidden="1" customHeight="1">
      <c r="B32" s="41"/>
      <c r="C32" s="42"/>
      <c r="D32" s="42"/>
      <c r="E32" s="42"/>
      <c r="F32" s="30" t="s">
        <v>46</v>
      </c>
      <c r="G32" s="42"/>
      <c r="H32" s="42"/>
      <c r="I32" s="42"/>
      <c r="J32" s="42"/>
      <c r="K32" s="42"/>
      <c r="L32" s="267">
        <v>0.12</v>
      </c>
      <c r="M32" s="266"/>
      <c r="N32" s="266"/>
      <c r="O32" s="266"/>
      <c r="P32" s="266"/>
      <c r="Q32" s="42"/>
      <c r="R32" s="42"/>
      <c r="S32" s="42"/>
      <c r="T32" s="42"/>
      <c r="U32" s="42"/>
      <c r="V32" s="42"/>
      <c r="W32" s="265">
        <f>ROUND(BC54, 2)</f>
        <v>0</v>
      </c>
      <c r="X32" s="266"/>
      <c r="Y32" s="266"/>
      <c r="Z32" s="266"/>
      <c r="AA32" s="266"/>
      <c r="AB32" s="266"/>
      <c r="AC32" s="266"/>
      <c r="AD32" s="266"/>
      <c r="AE32" s="266"/>
      <c r="AF32" s="42"/>
      <c r="AG32" s="42"/>
      <c r="AH32" s="42"/>
      <c r="AI32" s="42"/>
      <c r="AJ32" s="42"/>
      <c r="AK32" s="265">
        <v>0</v>
      </c>
      <c r="AL32" s="266"/>
      <c r="AM32" s="266"/>
      <c r="AN32" s="266"/>
      <c r="AO32" s="266"/>
      <c r="AP32" s="42"/>
      <c r="AQ32" s="42"/>
      <c r="AR32" s="43"/>
      <c r="BE32" s="255"/>
    </row>
    <row r="33" spans="1:57" s="3" customFormat="1" ht="14.4" hidden="1" customHeight="1">
      <c r="B33" s="41"/>
      <c r="C33" s="42"/>
      <c r="D33" s="42"/>
      <c r="E33" s="42"/>
      <c r="F33" s="30" t="s">
        <v>47</v>
      </c>
      <c r="G33" s="42"/>
      <c r="H33" s="42"/>
      <c r="I33" s="42"/>
      <c r="J33" s="42"/>
      <c r="K33" s="42"/>
      <c r="L33" s="267">
        <v>0</v>
      </c>
      <c r="M33" s="266"/>
      <c r="N33" s="266"/>
      <c r="O33" s="266"/>
      <c r="P33" s="266"/>
      <c r="Q33" s="42"/>
      <c r="R33" s="42"/>
      <c r="S33" s="42"/>
      <c r="T33" s="42"/>
      <c r="U33" s="42"/>
      <c r="V33" s="42"/>
      <c r="W33" s="265">
        <f>ROUND(BD54, 2)</f>
        <v>0</v>
      </c>
      <c r="X33" s="266"/>
      <c r="Y33" s="266"/>
      <c r="Z33" s="266"/>
      <c r="AA33" s="266"/>
      <c r="AB33" s="266"/>
      <c r="AC33" s="266"/>
      <c r="AD33" s="266"/>
      <c r="AE33" s="266"/>
      <c r="AF33" s="42"/>
      <c r="AG33" s="42"/>
      <c r="AH33" s="42"/>
      <c r="AI33" s="42"/>
      <c r="AJ33" s="42"/>
      <c r="AK33" s="265">
        <v>0</v>
      </c>
      <c r="AL33" s="266"/>
      <c r="AM33" s="266"/>
      <c r="AN33" s="266"/>
      <c r="AO33" s="266"/>
      <c r="AP33" s="42"/>
      <c r="AQ33" s="42"/>
      <c r="AR33" s="43"/>
    </row>
    <row r="34" spans="1:57" s="2" customFormat="1" ht="6.9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5" customHeight="1">
      <c r="A35" s="35"/>
      <c r="B35" s="36"/>
      <c r="C35" s="44"/>
      <c r="D35" s="45" t="s">
        <v>48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49</v>
      </c>
      <c r="U35" s="46"/>
      <c r="V35" s="46"/>
      <c r="W35" s="46"/>
      <c r="X35" s="268" t="s">
        <v>50</v>
      </c>
      <c r="Y35" s="269"/>
      <c r="Z35" s="269"/>
      <c r="AA35" s="269"/>
      <c r="AB35" s="269"/>
      <c r="AC35" s="46"/>
      <c r="AD35" s="46"/>
      <c r="AE35" s="46"/>
      <c r="AF35" s="46"/>
      <c r="AG35" s="46"/>
      <c r="AH35" s="46"/>
      <c r="AI35" s="46"/>
      <c r="AJ35" s="46"/>
      <c r="AK35" s="270">
        <f>SUM(AK26:AK33)</f>
        <v>0</v>
      </c>
      <c r="AL35" s="269"/>
      <c r="AM35" s="269"/>
      <c r="AN35" s="269"/>
      <c r="AO35" s="271"/>
      <c r="AP35" s="44"/>
      <c r="AQ35" s="44"/>
      <c r="AR35" s="40"/>
      <c r="BE35" s="35"/>
    </row>
    <row r="36" spans="1:57" s="2" customFormat="1" ht="6.9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" customHeight="1">
      <c r="A42" s="35"/>
      <c r="B42" s="36"/>
      <c r="C42" s="24" t="s">
        <v>51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ms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272" t="str">
        <f>K6</f>
        <v>MŠ Waldorfská-oprava střechy</v>
      </c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57"/>
      <c r="AQ45" s="57"/>
      <c r="AR45" s="58"/>
    </row>
    <row r="46" spans="1:57" s="2" customFormat="1" ht="6.9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ul.Dusíkova 1946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274" t="str">
        <f>IF(AN8= "","",AN8)</f>
        <v>16. 3. 2026</v>
      </c>
      <c r="AN47" s="274"/>
      <c r="AO47" s="37"/>
      <c r="AP47" s="37"/>
      <c r="AQ47" s="37"/>
      <c r="AR47" s="40"/>
      <c r="BE47" s="35"/>
    </row>
    <row r="48" spans="1:57" s="2" customFormat="1" ht="6.9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15" customHeight="1">
      <c r="A49" s="35"/>
      <c r="B49" s="36"/>
      <c r="C49" s="30" t="s">
        <v>25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MČ Praha 6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31</v>
      </c>
      <c r="AJ49" s="37"/>
      <c r="AK49" s="37"/>
      <c r="AL49" s="37"/>
      <c r="AM49" s="275" t="str">
        <f>IF(E17="","",E17)</f>
        <v>SIBRE,ing.R.Krýza</v>
      </c>
      <c r="AN49" s="276"/>
      <c r="AO49" s="276"/>
      <c r="AP49" s="276"/>
      <c r="AQ49" s="37"/>
      <c r="AR49" s="40"/>
      <c r="AS49" s="277" t="s">
        <v>52</v>
      </c>
      <c r="AT49" s="278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15" customHeight="1">
      <c r="A50" s="35"/>
      <c r="B50" s="36"/>
      <c r="C50" s="30" t="s">
        <v>29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34</v>
      </c>
      <c r="AJ50" s="37"/>
      <c r="AK50" s="37"/>
      <c r="AL50" s="37"/>
      <c r="AM50" s="275" t="str">
        <f>IF(E20="","",E20)</f>
        <v>ing.I.Prágrová</v>
      </c>
      <c r="AN50" s="276"/>
      <c r="AO50" s="276"/>
      <c r="AP50" s="276"/>
      <c r="AQ50" s="37"/>
      <c r="AR50" s="40"/>
      <c r="AS50" s="279"/>
      <c r="AT50" s="280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8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281"/>
      <c r="AT51" s="282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283" t="s">
        <v>53</v>
      </c>
      <c r="D52" s="284"/>
      <c r="E52" s="284"/>
      <c r="F52" s="284"/>
      <c r="G52" s="284"/>
      <c r="H52" s="67"/>
      <c r="I52" s="285" t="s">
        <v>54</v>
      </c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6" t="s">
        <v>55</v>
      </c>
      <c r="AH52" s="284"/>
      <c r="AI52" s="284"/>
      <c r="AJ52" s="284"/>
      <c r="AK52" s="284"/>
      <c r="AL52" s="284"/>
      <c r="AM52" s="284"/>
      <c r="AN52" s="285" t="s">
        <v>56</v>
      </c>
      <c r="AO52" s="284"/>
      <c r="AP52" s="284"/>
      <c r="AQ52" s="68" t="s">
        <v>57</v>
      </c>
      <c r="AR52" s="40"/>
      <c r="AS52" s="69" t="s">
        <v>58</v>
      </c>
      <c r="AT52" s="70" t="s">
        <v>59</v>
      </c>
      <c r="AU52" s="70" t="s">
        <v>60</v>
      </c>
      <c r="AV52" s="70" t="s">
        <v>61</v>
      </c>
      <c r="AW52" s="70" t="s">
        <v>62</v>
      </c>
      <c r="AX52" s="70" t="s">
        <v>63</v>
      </c>
      <c r="AY52" s="70" t="s">
        <v>64</v>
      </c>
      <c r="AZ52" s="70" t="s">
        <v>65</v>
      </c>
      <c r="BA52" s="70" t="s">
        <v>66</v>
      </c>
      <c r="BB52" s="70" t="s">
        <v>67</v>
      </c>
      <c r="BC52" s="70" t="s">
        <v>68</v>
      </c>
      <c r="BD52" s="71" t="s">
        <v>69</v>
      </c>
      <c r="BE52" s="35"/>
    </row>
    <row r="53" spans="1:90" s="2" customFormat="1" ht="10.8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" customHeight="1">
      <c r="B54" s="75"/>
      <c r="C54" s="76" t="s">
        <v>70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290">
        <f>ROUND(AG55,2)</f>
        <v>0</v>
      </c>
      <c r="AH54" s="290"/>
      <c r="AI54" s="290"/>
      <c r="AJ54" s="290"/>
      <c r="AK54" s="290"/>
      <c r="AL54" s="290"/>
      <c r="AM54" s="290"/>
      <c r="AN54" s="291">
        <f>SUM(AG54,AT54)</f>
        <v>0</v>
      </c>
      <c r="AO54" s="291"/>
      <c r="AP54" s="291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71</v>
      </c>
      <c r="BT54" s="85" t="s">
        <v>72</v>
      </c>
      <c r="BV54" s="85" t="s">
        <v>73</v>
      </c>
      <c r="BW54" s="85" t="s">
        <v>5</v>
      </c>
      <c r="BX54" s="85" t="s">
        <v>74</v>
      </c>
      <c r="CL54" s="85" t="s">
        <v>19</v>
      </c>
    </row>
    <row r="55" spans="1:90" s="7" customFormat="1" ht="16.5" customHeight="1">
      <c r="A55" s="86" t="s">
        <v>75</v>
      </c>
      <c r="B55" s="87"/>
      <c r="C55" s="88"/>
      <c r="D55" s="289" t="s">
        <v>14</v>
      </c>
      <c r="E55" s="289"/>
      <c r="F55" s="289"/>
      <c r="G55" s="289"/>
      <c r="H55" s="289"/>
      <c r="I55" s="89"/>
      <c r="J55" s="289" t="s">
        <v>17</v>
      </c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7">
        <f>'ms - MŠ Waldorfská-oprava...'!J28</f>
        <v>0</v>
      </c>
      <c r="AH55" s="288"/>
      <c r="AI55" s="288"/>
      <c r="AJ55" s="288"/>
      <c r="AK55" s="288"/>
      <c r="AL55" s="288"/>
      <c r="AM55" s="288"/>
      <c r="AN55" s="287">
        <f>SUM(AG55,AT55)</f>
        <v>0</v>
      </c>
      <c r="AO55" s="288"/>
      <c r="AP55" s="288"/>
      <c r="AQ55" s="90" t="s">
        <v>76</v>
      </c>
      <c r="AR55" s="91"/>
      <c r="AS55" s="92">
        <v>0</v>
      </c>
      <c r="AT55" s="93">
        <f>ROUND(SUM(AV55:AW55),2)</f>
        <v>0</v>
      </c>
      <c r="AU55" s="94">
        <f>'ms - MŠ Waldorfská-oprava...'!P98</f>
        <v>0</v>
      </c>
      <c r="AV55" s="93">
        <f>'ms - MŠ Waldorfská-oprava...'!J31</f>
        <v>0</v>
      </c>
      <c r="AW55" s="93">
        <f>'ms - MŠ Waldorfská-oprava...'!J32</f>
        <v>0</v>
      </c>
      <c r="AX55" s="93">
        <f>'ms - MŠ Waldorfská-oprava...'!J33</f>
        <v>0</v>
      </c>
      <c r="AY55" s="93">
        <f>'ms - MŠ Waldorfská-oprava...'!J34</f>
        <v>0</v>
      </c>
      <c r="AZ55" s="93">
        <f>'ms - MŠ Waldorfská-oprava...'!F31</f>
        <v>0</v>
      </c>
      <c r="BA55" s="93">
        <f>'ms - MŠ Waldorfská-oprava...'!F32</f>
        <v>0</v>
      </c>
      <c r="BB55" s="93">
        <f>'ms - MŠ Waldorfská-oprava...'!F33</f>
        <v>0</v>
      </c>
      <c r="BC55" s="93">
        <f>'ms - MŠ Waldorfská-oprava...'!F34</f>
        <v>0</v>
      </c>
      <c r="BD55" s="95">
        <f>'ms - MŠ Waldorfská-oprava...'!F35</f>
        <v>0</v>
      </c>
      <c r="BT55" s="96" t="s">
        <v>77</v>
      </c>
      <c r="BU55" s="96" t="s">
        <v>78</v>
      </c>
      <c r="BV55" s="96" t="s">
        <v>73</v>
      </c>
      <c r="BW55" s="96" t="s">
        <v>5</v>
      </c>
      <c r="BX55" s="96" t="s">
        <v>74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password="CADD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ms - MŠ Waldorfská-oprav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736"/>
  <sheetViews>
    <sheetView showGridLines="0" topLeftCell="A94" workbookViewId="0">
      <selection activeCell="I101" sqref="I101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8" t="s">
        <v>5</v>
      </c>
      <c r="AZ2" s="97" t="s">
        <v>79</v>
      </c>
      <c r="BA2" s="97" t="s">
        <v>19</v>
      </c>
      <c r="BB2" s="97" t="s">
        <v>19</v>
      </c>
      <c r="BC2" s="97" t="s">
        <v>80</v>
      </c>
      <c r="BD2" s="97" t="s">
        <v>81</v>
      </c>
    </row>
    <row r="3" spans="1:56" s="1" customFormat="1" ht="6.9" hidden="1" customHeight="1">
      <c r="B3" s="98"/>
      <c r="C3" s="99"/>
      <c r="D3" s="99"/>
      <c r="E3" s="99"/>
      <c r="F3" s="99"/>
      <c r="G3" s="99"/>
      <c r="H3" s="99"/>
      <c r="I3" s="99"/>
      <c r="J3" s="99"/>
      <c r="K3" s="99"/>
      <c r="L3" s="21"/>
      <c r="AT3" s="18" t="s">
        <v>81</v>
      </c>
      <c r="AZ3" s="97" t="s">
        <v>82</v>
      </c>
      <c r="BA3" s="97" t="s">
        <v>19</v>
      </c>
      <c r="BB3" s="97" t="s">
        <v>19</v>
      </c>
      <c r="BC3" s="97" t="s">
        <v>83</v>
      </c>
      <c r="BD3" s="97" t="s">
        <v>81</v>
      </c>
    </row>
    <row r="4" spans="1:56" s="1" customFormat="1" ht="24.9" hidden="1" customHeight="1">
      <c r="B4" s="21"/>
      <c r="D4" s="100" t="s">
        <v>84</v>
      </c>
      <c r="L4" s="21"/>
      <c r="M4" s="101" t="s">
        <v>10</v>
      </c>
      <c r="AT4" s="18" t="s">
        <v>4</v>
      </c>
      <c r="AZ4" s="97" t="s">
        <v>85</v>
      </c>
      <c r="BA4" s="97" t="s">
        <v>19</v>
      </c>
      <c r="BB4" s="97" t="s">
        <v>19</v>
      </c>
      <c r="BC4" s="97" t="s">
        <v>86</v>
      </c>
      <c r="BD4" s="97" t="s">
        <v>81</v>
      </c>
    </row>
    <row r="5" spans="1:56" s="1" customFormat="1" ht="6.9" hidden="1" customHeight="1">
      <c r="B5" s="21"/>
      <c r="L5" s="21"/>
      <c r="AZ5" s="97" t="s">
        <v>87</v>
      </c>
      <c r="BA5" s="97" t="s">
        <v>19</v>
      </c>
      <c r="BB5" s="97" t="s">
        <v>19</v>
      </c>
      <c r="BC5" s="97" t="s">
        <v>88</v>
      </c>
      <c r="BD5" s="97" t="s">
        <v>81</v>
      </c>
    </row>
    <row r="6" spans="1:56" s="2" customFormat="1" ht="12" hidden="1" customHeight="1">
      <c r="A6" s="35"/>
      <c r="B6" s="40"/>
      <c r="C6" s="35"/>
      <c r="D6" s="102" t="s">
        <v>16</v>
      </c>
      <c r="E6" s="35"/>
      <c r="F6" s="35"/>
      <c r="G6" s="35"/>
      <c r="H6" s="35"/>
      <c r="I6" s="35"/>
      <c r="J6" s="35"/>
      <c r="K6" s="35"/>
      <c r="L6" s="103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Z6" s="97" t="s">
        <v>89</v>
      </c>
      <c r="BA6" s="97" t="s">
        <v>19</v>
      </c>
      <c r="BB6" s="97" t="s">
        <v>19</v>
      </c>
      <c r="BC6" s="97" t="s">
        <v>90</v>
      </c>
      <c r="BD6" s="97" t="s">
        <v>81</v>
      </c>
    </row>
    <row r="7" spans="1:56" s="2" customFormat="1" ht="16.5" hidden="1" customHeight="1">
      <c r="A7" s="35"/>
      <c r="B7" s="40"/>
      <c r="C7" s="35"/>
      <c r="D7" s="35"/>
      <c r="E7" s="293" t="s">
        <v>17</v>
      </c>
      <c r="F7" s="294"/>
      <c r="G7" s="294"/>
      <c r="H7" s="294"/>
      <c r="I7" s="35"/>
      <c r="J7" s="35"/>
      <c r="K7" s="35"/>
      <c r="L7" s="103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Z7" s="97" t="s">
        <v>91</v>
      </c>
      <c r="BA7" s="97" t="s">
        <v>19</v>
      </c>
      <c r="BB7" s="97" t="s">
        <v>19</v>
      </c>
      <c r="BC7" s="97" t="s">
        <v>92</v>
      </c>
      <c r="BD7" s="97" t="s">
        <v>81</v>
      </c>
    </row>
    <row r="8" spans="1:56" s="2" customFormat="1" ht="10.199999999999999" hidden="1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3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97" t="s">
        <v>93</v>
      </c>
      <c r="BA8" s="97" t="s">
        <v>19</v>
      </c>
      <c r="BB8" s="97" t="s">
        <v>19</v>
      </c>
      <c r="BC8" s="97" t="s">
        <v>72</v>
      </c>
      <c r="BD8" s="97" t="s">
        <v>81</v>
      </c>
    </row>
    <row r="9" spans="1:56" s="2" customFormat="1" ht="12" hidden="1" customHeight="1">
      <c r="A9" s="35"/>
      <c r="B9" s="40"/>
      <c r="C9" s="35"/>
      <c r="D9" s="102" t="s">
        <v>18</v>
      </c>
      <c r="E9" s="35"/>
      <c r="F9" s="104" t="s">
        <v>19</v>
      </c>
      <c r="G9" s="35"/>
      <c r="H9" s="35"/>
      <c r="I9" s="102" t="s">
        <v>20</v>
      </c>
      <c r="J9" s="104" t="s">
        <v>19</v>
      </c>
      <c r="K9" s="35"/>
      <c r="L9" s="103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97" t="s">
        <v>94</v>
      </c>
      <c r="BA9" s="97" t="s">
        <v>19</v>
      </c>
      <c r="BB9" s="97" t="s">
        <v>19</v>
      </c>
      <c r="BC9" s="97" t="s">
        <v>95</v>
      </c>
      <c r="BD9" s="97" t="s">
        <v>81</v>
      </c>
    </row>
    <row r="10" spans="1:56" s="2" customFormat="1" ht="12" hidden="1" customHeight="1">
      <c r="A10" s="35"/>
      <c r="B10" s="40"/>
      <c r="C10" s="35"/>
      <c r="D10" s="102" t="s">
        <v>21</v>
      </c>
      <c r="E10" s="35"/>
      <c r="F10" s="104" t="s">
        <v>22</v>
      </c>
      <c r="G10" s="35"/>
      <c r="H10" s="35"/>
      <c r="I10" s="102" t="s">
        <v>23</v>
      </c>
      <c r="J10" s="105" t="str">
        <f>'Rekapitulace stavby'!AN8</f>
        <v>16. 3. 2026</v>
      </c>
      <c r="K10" s="35"/>
      <c r="L10" s="103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Z10" s="97" t="s">
        <v>96</v>
      </c>
      <c r="BA10" s="97" t="s">
        <v>19</v>
      </c>
      <c r="BB10" s="97" t="s">
        <v>19</v>
      </c>
      <c r="BC10" s="97" t="s">
        <v>97</v>
      </c>
      <c r="BD10" s="97" t="s">
        <v>81</v>
      </c>
    </row>
    <row r="11" spans="1:56" s="2" customFormat="1" ht="10.8" hidden="1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3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Z11" s="97" t="s">
        <v>98</v>
      </c>
      <c r="BA11" s="97" t="s">
        <v>19</v>
      </c>
      <c r="BB11" s="97" t="s">
        <v>19</v>
      </c>
      <c r="BC11" s="97" t="s">
        <v>99</v>
      </c>
      <c r="BD11" s="97" t="s">
        <v>81</v>
      </c>
    </row>
    <row r="12" spans="1:56" s="2" customFormat="1" ht="12" hidden="1" customHeight="1">
      <c r="A12" s="35"/>
      <c r="B12" s="40"/>
      <c r="C12" s="35"/>
      <c r="D12" s="102" t="s">
        <v>25</v>
      </c>
      <c r="E12" s="35"/>
      <c r="F12" s="35"/>
      <c r="G12" s="35"/>
      <c r="H12" s="35"/>
      <c r="I12" s="102" t="s">
        <v>26</v>
      </c>
      <c r="J12" s="104" t="s">
        <v>19</v>
      </c>
      <c r="K12" s="35"/>
      <c r="L12" s="103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Z12" s="97" t="s">
        <v>100</v>
      </c>
      <c r="BA12" s="97" t="s">
        <v>19</v>
      </c>
      <c r="BB12" s="97" t="s">
        <v>19</v>
      </c>
      <c r="BC12" s="97" t="s">
        <v>101</v>
      </c>
      <c r="BD12" s="97" t="s">
        <v>81</v>
      </c>
    </row>
    <row r="13" spans="1:56" s="2" customFormat="1" ht="18" hidden="1" customHeight="1">
      <c r="A13" s="35"/>
      <c r="B13" s="40"/>
      <c r="C13" s="35"/>
      <c r="D13" s="35"/>
      <c r="E13" s="104" t="s">
        <v>27</v>
      </c>
      <c r="F13" s="35"/>
      <c r="G13" s="35"/>
      <c r="H13" s="35"/>
      <c r="I13" s="102" t="s">
        <v>28</v>
      </c>
      <c r="J13" s="104" t="s">
        <v>19</v>
      </c>
      <c r="K13" s="35"/>
      <c r="L13" s="103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Z13" s="97" t="s">
        <v>102</v>
      </c>
      <c r="BA13" s="97" t="s">
        <v>19</v>
      </c>
      <c r="BB13" s="97" t="s">
        <v>19</v>
      </c>
      <c r="BC13" s="97" t="s">
        <v>99</v>
      </c>
      <c r="BD13" s="97" t="s">
        <v>81</v>
      </c>
    </row>
    <row r="14" spans="1:56" s="2" customFormat="1" ht="6.9" hidden="1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3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Z14" s="97" t="s">
        <v>103</v>
      </c>
      <c r="BA14" s="97" t="s">
        <v>19</v>
      </c>
      <c r="BB14" s="97" t="s">
        <v>19</v>
      </c>
      <c r="BC14" s="97" t="s">
        <v>104</v>
      </c>
      <c r="BD14" s="97" t="s">
        <v>81</v>
      </c>
    </row>
    <row r="15" spans="1:56" s="2" customFormat="1" ht="12" hidden="1" customHeight="1">
      <c r="A15" s="35"/>
      <c r="B15" s="40"/>
      <c r="C15" s="35"/>
      <c r="D15" s="102" t="s">
        <v>29</v>
      </c>
      <c r="E15" s="35"/>
      <c r="F15" s="35"/>
      <c r="G15" s="35"/>
      <c r="H15" s="35"/>
      <c r="I15" s="102" t="s">
        <v>26</v>
      </c>
      <c r="J15" s="31" t="str">
        <f>'Rekapitulace stavby'!AN13</f>
        <v>Vyplň údaj</v>
      </c>
      <c r="K15" s="35"/>
      <c r="L15" s="103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Z15" s="97" t="s">
        <v>105</v>
      </c>
      <c r="BA15" s="97" t="s">
        <v>19</v>
      </c>
      <c r="BB15" s="97" t="s">
        <v>19</v>
      </c>
      <c r="BC15" s="97" t="s">
        <v>106</v>
      </c>
      <c r="BD15" s="97" t="s">
        <v>81</v>
      </c>
    </row>
    <row r="16" spans="1:56" s="2" customFormat="1" ht="18" hidden="1" customHeight="1">
      <c r="A16" s="35"/>
      <c r="B16" s="40"/>
      <c r="C16" s="35"/>
      <c r="D16" s="35"/>
      <c r="E16" s="295" t="str">
        <f>'Rekapitulace stavby'!E14</f>
        <v>Vyplň údaj</v>
      </c>
      <c r="F16" s="296"/>
      <c r="G16" s="296"/>
      <c r="H16" s="296"/>
      <c r="I16" s="102" t="s">
        <v>28</v>
      </c>
      <c r="J16" s="31" t="str">
        <f>'Rekapitulace stavby'!AN14</f>
        <v>Vyplň údaj</v>
      </c>
      <c r="K16" s="35"/>
      <c r="L16" s="103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Z16" s="97" t="s">
        <v>107</v>
      </c>
      <c r="BA16" s="97" t="s">
        <v>19</v>
      </c>
      <c r="BB16" s="97" t="s">
        <v>19</v>
      </c>
      <c r="BC16" s="97" t="s">
        <v>108</v>
      </c>
      <c r="BD16" s="97" t="s">
        <v>81</v>
      </c>
    </row>
    <row r="17" spans="1:56" s="2" customFormat="1" ht="6.9" hidden="1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3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Z17" s="97" t="s">
        <v>109</v>
      </c>
      <c r="BA17" s="97" t="s">
        <v>19</v>
      </c>
      <c r="BB17" s="97" t="s">
        <v>19</v>
      </c>
      <c r="BC17" s="97" t="s">
        <v>110</v>
      </c>
      <c r="BD17" s="97" t="s">
        <v>81</v>
      </c>
    </row>
    <row r="18" spans="1:56" s="2" customFormat="1" ht="12" hidden="1" customHeight="1">
      <c r="A18" s="35"/>
      <c r="B18" s="40"/>
      <c r="C18" s="35"/>
      <c r="D18" s="102" t="s">
        <v>31</v>
      </c>
      <c r="E18" s="35"/>
      <c r="F18" s="35"/>
      <c r="G18" s="35"/>
      <c r="H18" s="35"/>
      <c r="I18" s="102" t="s">
        <v>26</v>
      </c>
      <c r="J18" s="104" t="s">
        <v>19</v>
      </c>
      <c r="K18" s="35"/>
      <c r="L18" s="103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Z18" s="97" t="s">
        <v>111</v>
      </c>
      <c r="BA18" s="97" t="s">
        <v>19</v>
      </c>
      <c r="BB18" s="97" t="s">
        <v>19</v>
      </c>
      <c r="BC18" s="97" t="s">
        <v>112</v>
      </c>
      <c r="BD18" s="97" t="s">
        <v>81</v>
      </c>
    </row>
    <row r="19" spans="1:56" s="2" customFormat="1" ht="18" hidden="1" customHeight="1">
      <c r="A19" s="35"/>
      <c r="B19" s="40"/>
      <c r="C19" s="35"/>
      <c r="D19" s="35"/>
      <c r="E19" s="104" t="s">
        <v>32</v>
      </c>
      <c r="F19" s="35"/>
      <c r="G19" s="35"/>
      <c r="H19" s="35"/>
      <c r="I19" s="102" t="s">
        <v>28</v>
      </c>
      <c r="J19" s="104" t="s">
        <v>19</v>
      </c>
      <c r="K19" s="35"/>
      <c r="L19" s="103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Z19" s="97" t="s">
        <v>113</v>
      </c>
      <c r="BA19" s="97" t="s">
        <v>19</v>
      </c>
      <c r="BB19" s="97" t="s">
        <v>19</v>
      </c>
      <c r="BC19" s="97" t="s">
        <v>114</v>
      </c>
      <c r="BD19" s="97" t="s">
        <v>81</v>
      </c>
    </row>
    <row r="20" spans="1:56" s="2" customFormat="1" ht="6.9" hidden="1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3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Z20" s="97" t="s">
        <v>115</v>
      </c>
      <c r="BA20" s="97" t="s">
        <v>19</v>
      </c>
      <c r="BB20" s="97" t="s">
        <v>19</v>
      </c>
      <c r="BC20" s="97" t="s">
        <v>116</v>
      </c>
      <c r="BD20" s="97" t="s">
        <v>81</v>
      </c>
    </row>
    <row r="21" spans="1:56" s="2" customFormat="1" ht="12" hidden="1" customHeight="1">
      <c r="A21" s="35"/>
      <c r="B21" s="40"/>
      <c r="C21" s="35"/>
      <c r="D21" s="102" t="s">
        <v>34</v>
      </c>
      <c r="E21" s="35"/>
      <c r="F21" s="35"/>
      <c r="G21" s="35"/>
      <c r="H21" s="35"/>
      <c r="I21" s="102" t="s">
        <v>26</v>
      </c>
      <c r="J21" s="104" t="s">
        <v>19</v>
      </c>
      <c r="K21" s="35"/>
      <c r="L21" s="103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Z21" s="97" t="s">
        <v>117</v>
      </c>
      <c r="BA21" s="97" t="s">
        <v>19</v>
      </c>
      <c r="BB21" s="97" t="s">
        <v>19</v>
      </c>
      <c r="BC21" s="97" t="s">
        <v>118</v>
      </c>
      <c r="BD21" s="97" t="s">
        <v>81</v>
      </c>
    </row>
    <row r="22" spans="1:56" s="2" customFormat="1" ht="18" hidden="1" customHeight="1">
      <c r="A22" s="35"/>
      <c r="B22" s="40"/>
      <c r="C22" s="35"/>
      <c r="D22" s="35"/>
      <c r="E22" s="104" t="s">
        <v>35</v>
      </c>
      <c r="F22" s="35"/>
      <c r="G22" s="35"/>
      <c r="H22" s="35"/>
      <c r="I22" s="102" t="s">
        <v>28</v>
      </c>
      <c r="J22" s="104" t="s">
        <v>19</v>
      </c>
      <c r="K22" s="35"/>
      <c r="L22" s="103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Z22" s="97" t="s">
        <v>119</v>
      </c>
      <c r="BA22" s="97" t="s">
        <v>19</v>
      </c>
      <c r="BB22" s="97" t="s">
        <v>19</v>
      </c>
      <c r="BC22" s="97" t="s">
        <v>120</v>
      </c>
      <c r="BD22" s="97" t="s">
        <v>81</v>
      </c>
    </row>
    <row r="23" spans="1:56" s="2" customFormat="1" ht="6.9" hidden="1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3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Z23" s="97" t="s">
        <v>121</v>
      </c>
      <c r="BA23" s="97" t="s">
        <v>19</v>
      </c>
      <c r="BB23" s="97" t="s">
        <v>19</v>
      </c>
      <c r="BC23" s="97" t="s">
        <v>112</v>
      </c>
      <c r="BD23" s="97" t="s">
        <v>81</v>
      </c>
    </row>
    <row r="24" spans="1:56" s="2" customFormat="1" ht="12" hidden="1" customHeight="1">
      <c r="A24" s="35"/>
      <c r="B24" s="40"/>
      <c r="C24" s="35"/>
      <c r="D24" s="102" t="s">
        <v>36</v>
      </c>
      <c r="E24" s="35"/>
      <c r="F24" s="35"/>
      <c r="G24" s="35"/>
      <c r="H24" s="35"/>
      <c r="I24" s="35"/>
      <c r="J24" s="35"/>
      <c r="K24" s="35"/>
      <c r="L24" s="103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Z24" s="97" t="s">
        <v>122</v>
      </c>
      <c r="BA24" s="97" t="s">
        <v>19</v>
      </c>
      <c r="BB24" s="97" t="s">
        <v>19</v>
      </c>
      <c r="BC24" s="97" t="s">
        <v>123</v>
      </c>
      <c r="BD24" s="97" t="s">
        <v>81</v>
      </c>
    </row>
    <row r="25" spans="1:56" s="8" customFormat="1" ht="71.25" hidden="1" customHeight="1">
      <c r="A25" s="106"/>
      <c r="B25" s="107"/>
      <c r="C25" s="106"/>
      <c r="D25" s="106"/>
      <c r="E25" s="297" t="s">
        <v>37</v>
      </c>
      <c r="F25" s="297"/>
      <c r="G25" s="297"/>
      <c r="H25" s="297"/>
      <c r="I25" s="106"/>
      <c r="J25" s="106"/>
      <c r="K25" s="106"/>
      <c r="L25" s="108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Z25" s="109" t="s">
        <v>124</v>
      </c>
      <c r="BA25" s="109" t="s">
        <v>19</v>
      </c>
      <c r="BB25" s="109" t="s">
        <v>19</v>
      </c>
      <c r="BC25" s="109" t="s">
        <v>125</v>
      </c>
      <c r="BD25" s="109" t="s">
        <v>81</v>
      </c>
    </row>
    <row r="26" spans="1:56" s="2" customFormat="1" ht="6.9" hidden="1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3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Z26" s="97" t="s">
        <v>126</v>
      </c>
      <c r="BA26" s="97" t="s">
        <v>19</v>
      </c>
      <c r="BB26" s="97" t="s">
        <v>19</v>
      </c>
      <c r="BC26" s="97" t="s">
        <v>127</v>
      </c>
      <c r="BD26" s="97" t="s">
        <v>81</v>
      </c>
    </row>
    <row r="27" spans="1:56" s="2" customFormat="1" ht="6.9" hidden="1" customHeight="1">
      <c r="A27" s="35"/>
      <c r="B27" s="40"/>
      <c r="C27" s="35"/>
      <c r="D27" s="110"/>
      <c r="E27" s="110"/>
      <c r="F27" s="110"/>
      <c r="G27" s="110"/>
      <c r="H27" s="110"/>
      <c r="I27" s="110"/>
      <c r="J27" s="110"/>
      <c r="K27" s="110"/>
      <c r="L27" s="103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Z27" s="97" t="s">
        <v>128</v>
      </c>
      <c r="BA27" s="97" t="s">
        <v>19</v>
      </c>
      <c r="BB27" s="97" t="s">
        <v>19</v>
      </c>
      <c r="BC27" s="97" t="s">
        <v>129</v>
      </c>
      <c r="BD27" s="97" t="s">
        <v>81</v>
      </c>
    </row>
    <row r="28" spans="1:56" s="2" customFormat="1" ht="25.35" hidden="1" customHeight="1">
      <c r="A28" s="35"/>
      <c r="B28" s="40"/>
      <c r="C28" s="35"/>
      <c r="D28" s="111" t="s">
        <v>38</v>
      </c>
      <c r="E28" s="35"/>
      <c r="F28" s="35"/>
      <c r="G28" s="35"/>
      <c r="H28" s="35"/>
      <c r="I28" s="35"/>
      <c r="J28" s="112">
        <f>ROUND(J98, 2)</f>
        <v>0</v>
      </c>
      <c r="K28" s="35"/>
      <c r="L28" s="103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Z28" s="97" t="s">
        <v>130</v>
      </c>
      <c r="BA28" s="97" t="s">
        <v>19</v>
      </c>
      <c r="BB28" s="97" t="s">
        <v>19</v>
      </c>
      <c r="BC28" s="97" t="s">
        <v>131</v>
      </c>
      <c r="BD28" s="97" t="s">
        <v>81</v>
      </c>
    </row>
    <row r="29" spans="1:56" s="2" customFormat="1" ht="6.9" hidden="1" customHeight="1">
      <c r="A29" s="35"/>
      <c r="B29" s="40"/>
      <c r="C29" s="35"/>
      <c r="D29" s="110"/>
      <c r="E29" s="110"/>
      <c r="F29" s="110"/>
      <c r="G29" s="110"/>
      <c r="H29" s="110"/>
      <c r="I29" s="110"/>
      <c r="J29" s="110"/>
      <c r="K29" s="110"/>
      <c r="L29" s="103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Z29" s="97" t="s">
        <v>132</v>
      </c>
      <c r="BA29" s="97" t="s">
        <v>19</v>
      </c>
      <c r="BB29" s="97" t="s">
        <v>19</v>
      </c>
      <c r="BC29" s="97" t="s">
        <v>133</v>
      </c>
      <c r="BD29" s="97" t="s">
        <v>81</v>
      </c>
    </row>
    <row r="30" spans="1:56" s="2" customFormat="1" ht="14.4" hidden="1" customHeight="1">
      <c r="A30" s="35"/>
      <c r="B30" s="40"/>
      <c r="C30" s="35"/>
      <c r="D30" s="35"/>
      <c r="E30" s="35"/>
      <c r="F30" s="113" t="s">
        <v>40</v>
      </c>
      <c r="G30" s="35"/>
      <c r="H30" s="35"/>
      <c r="I30" s="113" t="s">
        <v>39</v>
      </c>
      <c r="J30" s="113" t="s">
        <v>41</v>
      </c>
      <c r="K30" s="35"/>
      <c r="L30" s="103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Z30" s="97" t="s">
        <v>134</v>
      </c>
      <c r="BA30" s="97" t="s">
        <v>19</v>
      </c>
      <c r="BB30" s="97" t="s">
        <v>19</v>
      </c>
      <c r="BC30" s="97" t="s">
        <v>135</v>
      </c>
      <c r="BD30" s="97" t="s">
        <v>81</v>
      </c>
    </row>
    <row r="31" spans="1:56" s="2" customFormat="1" ht="14.4" hidden="1" customHeight="1">
      <c r="A31" s="35"/>
      <c r="B31" s="40"/>
      <c r="C31" s="35"/>
      <c r="D31" s="114" t="s">
        <v>42</v>
      </c>
      <c r="E31" s="102" t="s">
        <v>43</v>
      </c>
      <c r="F31" s="115">
        <f>ROUND((SUM(BE98:BE735)),  2)</f>
        <v>0</v>
      </c>
      <c r="G31" s="35"/>
      <c r="H31" s="35"/>
      <c r="I31" s="116">
        <v>0.21</v>
      </c>
      <c r="J31" s="115">
        <f>ROUND(((SUM(BE98:BE735))*I31),  2)</f>
        <v>0</v>
      </c>
      <c r="K31" s="35"/>
      <c r="L31" s="103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Z31" s="97" t="s">
        <v>136</v>
      </c>
      <c r="BA31" s="97" t="s">
        <v>19</v>
      </c>
      <c r="BB31" s="97" t="s">
        <v>19</v>
      </c>
      <c r="BC31" s="97" t="s">
        <v>137</v>
      </c>
      <c r="BD31" s="97" t="s">
        <v>81</v>
      </c>
    </row>
    <row r="32" spans="1:56" s="2" customFormat="1" ht="14.4" hidden="1" customHeight="1">
      <c r="A32" s="35"/>
      <c r="B32" s="40"/>
      <c r="C32" s="35"/>
      <c r="D32" s="35"/>
      <c r="E32" s="102" t="s">
        <v>44</v>
      </c>
      <c r="F32" s="115">
        <f>ROUND((SUM(BF98:BF735)),  2)</f>
        <v>0</v>
      </c>
      <c r="G32" s="35"/>
      <c r="H32" s="35"/>
      <c r="I32" s="116">
        <v>0.12</v>
      </c>
      <c r="J32" s="115">
        <f>ROUND(((SUM(BF98:BF735))*I32),  2)</f>
        <v>0</v>
      </c>
      <c r="K32" s="35"/>
      <c r="L32" s="103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Z32" s="97" t="s">
        <v>138</v>
      </c>
      <c r="BA32" s="97" t="s">
        <v>19</v>
      </c>
      <c r="BB32" s="97" t="s">
        <v>19</v>
      </c>
      <c r="BC32" s="97" t="s">
        <v>139</v>
      </c>
      <c r="BD32" s="97" t="s">
        <v>81</v>
      </c>
    </row>
    <row r="33" spans="1:56" s="2" customFormat="1" ht="14.4" hidden="1" customHeight="1">
      <c r="A33" s="35"/>
      <c r="B33" s="40"/>
      <c r="C33" s="35"/>
      <c r="D33" s="35"/>
      <c r="E33" s="102" t="s">
        <v>45</v>
      </c>
      <c r="F33" s="115">
        <f>ROUND((SUM(BG98:BG735)),  2)</f>
        <v>0</v>
      </c>
      <c r="G33" s="35"/>
      <c r="H33" s="35"/>
      <c r="I33" s="116">
        <v>0.21</v>
      </c>
      <c r="J33" s="115">
        <f>0</f>
        <v>0</v>
      </c>
      <c r="K33" s="35"/>
      <c r="L33" s="103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Z33" s="97" t="s">
        <v>140</v>
      </c>
      <c r="BA33" s="97" t="s">
        <v>19</v>
      </c>
      <c r="BB33" s="97" t="s">
        <v>19</v>
      </c>
      <c r="BC33" s="97" t="s">
        <v>139</v>
      </c>
      <c r="BD33" s="97" t="s">
        <v>81</v>
      </c>
    </row>
    <row r="34" spans="1:56" s="2" customFormat="1" ht="14.4" hidden="1" customHeight="1">
      <c r="A34" s="35"/>
      <c r="B34" s="40"/>
      <c r="C34" s="35"/>
      <c r="D34" s="35"/>
      <c r="E34" s="102" t="s">
        <v>46</v>
      </c>
      <c r="F34" s="115">
        <f>ROUND((SUM(BH98:BH735)),  2)</f>
        <v>0</v>
      </c>
      <c r="G34" s="35"/>
      <c r="H34" s="35"/>
      <c r="I34" s="116">
        <v>0.12</v>
      </c>
      <c r="J34" s="115">
        <f>0</f>
        <v>0</v>
      </c>
      <c r="K34" s="35"/>
      <c r="L34" s="103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Z34" s="97" t="s">
        <v>141</v>
      </c>
      <c r="BA34" s="97" t="s">
        <v>19</v>
      </c>
      <c r="BB34" s="97" t="s">
        <v>19</v>
      </c>
      <c r="BC34" s="97" t="s">
        <v>142</v>
      </c>
      <c r="BD34" s="97" t="s">
        <v>81</v>
      </c>
    </row>
    <row r="35" spans="1:56" s="2" customFormat="1" ht="14.4" hidden="1" customHeight="1">
      <c r="A35" s="35"/>
      <c r="B35" s="40"/>
      <c r="C35" s="35"/>
      <c r="D35" s="35"/>
      <c r="E35" s="102" t="s">
        <v>47</v>
      </c>
      <c r="F35" s="115">
        <f>ROUND((SUM(BI98:BI735)),  2)</f>
        <v>0</v>
      </c>
      <c r="G35" s="35"/>
      <c r="H35" s="35"/>
      <c r="I35" s="116">
        <v>0</v>
      </c>
      <c r="J35" s="115">
        <f>0</f>
        <v>0</v>
      </c>
      <c r="K35" s="35"/>
      <c r="L35" s="103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Z35" s="97" t="s">
        <v>143</v>
      </c>
      <c r="BA35" s="97" t="s">
        <v>19</v>
      </c>
      <c r="BB35" s="97" t="s">
        <v>19</v>
      </c>
      <c r="BC35" s="97" t="s">
        <v>144</v>
      </c>
      <c r="BD35" s="97" t="s">
        <v>81</v>
      </c>
    </row>
    <row r="36" spans="1:56" s="2" customFormat="1" ht="6.9" hidden="1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3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56" s="2" customFormat="1" ht="25.35" hidden="1" customHeight="1">
      <c r="A37" s="35"/>
      <c r="B37" s="40"/>
      <c r="C37" s="117"/>
      <c r="D37" s="118" t="s">
        <v>48</v>
      </c>
      <c r="E37" s="119"/>
      <c r="F37" s="119"/>
      <c r="G37" s="120" t="s">
        <v>49</v>
      </c>
      <c r="H37" s="121" t="s">
        <v>50</v>
      </c>
      <c r="I37" s="119"/>
      <c r="J37" s="122">
        <f>SUM(J28:J35)</f>
        <v>0</v>
      </c>
      <c r="K37" s="123"/>
      <c r="L37" s="103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56" s="2" customFormat="1" ht="14.4" hidden="1" customHeight="1">
      <c r="A38" s="35"/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03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56" ht="10.199999999999999" hidden="1"/>
    <row r="40" spans="1:56" ht="10.199999999999999" hidden="1"/>
    <row r="41" spans="1:56" ht="10.199999999999999" hidden="1"/>
    <row r="42" spans="1:56" s="2" customFormat="1" ht="6.9" customHeight="1">
      <c r="A42" s="35"/>
      <c r="B42" s="126"/>
      <c r="C42" s="127"/>
      <c r="D42" s="127"/>
      <c r="E42" s="127"/>
      <c r="F42" s="127"/>
      <c r="G42" s="127"/>
      <c r="H42" s="127"/>
      <c r="I42" s="127"/>
      <c r="J42" s="127"/>
      <c r="K42" s="127"/>
      <c r="L42" s="103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56" s="2" customFormat="1" ht="24.9" customHeight="1">
      <c r="A43" s="35"/>
      <c r="B43" s="36"/>
      <c r="C43" s="24" t="s">
        <v>145</v>
      </c>
      <c r="D43" s="37"/>
      <c r="E43" s="37"/>
      <c r="F43" s="37"/>
      <c r="G43" s="37"/>
      <c r="H43" s="37"/>
      <c r="I43" s="37"/>
      <c r="J43" s="37"/>
      <c r="K43" s="37"/>
      <c r="L43" s="103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56" s="2" customFormat="1" ht="6.9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3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56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3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56" s="2" customFormat="1" ht="16.5" customHeight="1">
      <c r="A46" s="35"/>
      <c r="B46" s="36"/>
      <c r="C46" s="37"/>
      <c r="D46" s="37"/>
      <c r="E46" s="272" t="str">
        <f>E7</f>
        <v>MŠ Waldorfská-oprava střechy</v>
      </c>
      <c r="F46" s="298"/>
      <c r="G46" s="298"/>
      <c r="H46" s="298"/>
      <c r="I46" s="37"/>
      <c r="J46" s="37"/>
      <c r="K46" s="37"/>
      <c r="L46" s="103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56" s="2" customFormat="1" ht="6.9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3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56" s="2" customFormat="1" ht="12" customHeight="1">
      <c r="A48" s="35"/>
      <c r="B48" s="36"/>
      <c r="C48" s="30" t="s">
        <v>21</v>
      </c>
      <c r="D48" s="37"/>
      <c r="E48" s="37"/>
      <c r="F48" s="28" t="str">
        <f>F10</f>
        <v>ul.Dusíkova 1946</v>
      </c>
      <c r="G48" s="37"/>
      <c r="H48" s="37"/>
      <c r="I48" s="30" t="s">
        <v>23</v>
      </c>
      <c r="J48" s="60" t="str">
        <f>IF(J10="","",J10)</f>
        <v>16. 3. 2026</v>
      </c>
      <c r="K48" s="37"/>
      <c r="L48" s="103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15" customHeight="1">
      <c r="A50" s="35"/>
      <c r="B50" s="36"/>
      <c r="C50" s="30" t="s">
        <v>25</v>
      </c>
      <c r="D50" s="37"/>
      <c r="E50" s="37"/>
      <c r="F50" s="28" t="str">
        <f>E13</f>
        <v>MČ Praha 6</v>
      </c>
      <c r="G50" s="37"/>
      <c r="H50" s="37"/>
      <c r="I50" s="30" t="s">
        <v>31</v>
      </c>
      <c r="J50" s="33" t="str">
        <f>E19</f>
        <v>SIBRE,ing.R.Krýza</v>
      </c>
      <c r="K50" s="37"/>
      <c r="L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15.15" customHeight="1">
      <c r="A51" s="35"/>
      <c r="B51" s="36"/>
      <c r="C51" s="30" t="s">
        <v>29</v>
      </c>
      <c r="D51" s="37"/>
      <c r="E51" s="37"/>
      <c r="F51" s="28" t="str">
        <f>IF(E16="","",E16)</f>
        <v>Vyplň údaj</v>
      </c>
      <c r="G51" s="37"/>
      <c r="H51" s="37"/>
      <c r="I51" s="30" t="s">
        <v>34</v>
      </c>
      <c r="J51" s="33" t="str">
        <f>E22</f>
        <v>ing.I.Prágrová</v>
      </c>
      <c r="K51" s="37"/>
      <c r="L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8" t="s">
        <v>146</v>
      </c>
      <c r="D53" s="129"/>
      <c r="E53" s="129"/>
      <c r="F53" s="129"/>
      <c r="G53" s="129"/>
      <c r="H53" s="129"/>
      <c r="I53" s="129"/>
      <c r="J53" s="130" t="s">
        <v>147</v>
      </c>
      <c r="K53" s="129"/>
      <c r="L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8" customHeight="1">
      <c r="A55" s="35"/>
      <c r="B55" s="36"/>
      <c r="C55" s="131" t="s">
        <v>70</v>
      </c>
      <c r="D55" s="37"/>
      <c r="E55" s="37"/>
      <c r="F55" s="37"/>
      <c r="G55" s="37"/>
      <c r="H55" s="37"/>
      <c r="I55" s="37"/>
      <c r="J55" s="78">
        <f>J98</f>
        <v>0</v>
      </c>
      <c r="K55" s="37"/>
      <c r="L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148</v>
      </c>
    </row>
    <row r="56" spans="1:47" s="9" customFormat="1" ht="24.9" customHeight="1">
      <c r="B56" s="132"/>
      <c r="C56" s="133"/>
      <c r="D56" s="134" t="s">
        <v>149</v>
      </c>
      <c r="E56" s="135"/>
      <c r="F56" s="135"/>
      <c r="G56" s="135"/>
      <c r="H56" s="135"/>
      <c r="I56" s="135"/>
      <c r="J56" s="136">
        <f>J99</f>
        <v>0</v>
      </c>
      <c r="K56" s="133"/>
      <c r="L56" s="137"/>
    </row>
    <row r="57" spans="1:47" s="10" customFormat="1" ht="19.95" customHeight="1">
      <c r="B57" s="138"/>
      <c r="C57" s="139"/>
      <c r="D57" s="140" t="s">
        <v>150</v>
      </c>
      <c r="E57" s="141"/>
      <c r="F57" s="141"/>
      <c r="G57" s="141"/>
      <c r="H57" s="141"/>
      <c r="I57" s="141"/>
      <c r="J57" s="142">
        <f>J100</f>
        <v>0</v>
      </c>
      <c r="K57" s="139"/>
      <c r="L57" s="143"/>
    </row>
    <row r="58" spans="1:47" s="10" customFormat="1" ht="19.95" customHeight="1">
      <c r="B58" s="138"/>
      <c r="C58" s="139"/>
      <c r="D58" s="140" t="s">
        <v>151</v>
      </c>
      <c r="E58" s="141"/>
      <c r="F58" s="141"/>
      <c r="G58" s="141"/>
      <c r="H58" s="141"/>
      <c r="I58" s="141"/>
      <c r="J58" s="142">
        <f>J123</f>
        <v>0</v>
      </c>
      <c r="K58" s="139"/>
      <c r="L58" s="143"/>
    </row>
    <row r="59" spans="1:47" s="10" customFormat="1" ht="19.95" customHeight="1">
      <c r="B59" s="138"/>
      <c r="C59" s="139"/>
      <c r="D59" s="140" t="s">
        <v>152</v>
      </c>
      <c r="E59" s="141"/>
      <c r="F59" s="141"/>
      <c r="G59" s="141"/>
      <c r="H59" s="141"/>
      <c r="I59" s="141"/>
      <c r="J59" s="142">
        <f>J139</f>
        <v>0</v>
      </c>
      <c r="K59" s="139"/>
      <c r="L59" s="143"/>
    </row>
    <row r="60" spans="1:47" s="10" customFormat="1" ht="19.95" customHeight="1">
      <c r="B60" s="138"/>
      <c r="C60" s="139"/>
      <c r="D60" s="140" t="s">
        <v>153</v>
      </c>
      <c r="E60" s="141"/>
      <c r="F60" s="141"/>
      <c r="G60" s="141"/>
      <c r="H60" s="141"/>
      <c r="I60" s="141"/>
      <c r="J60" s="142">
        <f>J146</f>
        <v>0</v>
      </c>
      <c r="K60" s="139"/>
      <c r="L60" s="143"/>
    </row>
    <row r="61" spans="1:47" s="10" customFormat="1" ht="19.95" customHeight="1">
      <c r="B61" s="138"/>
      <c r="C61" s="139"/>
      <c r="D61" s="140" t="s">
        <v>154</v>
      </c>
      <c r="E61" s="141"/>
      <c r="F61" s="141"/>
      <c r="G61" s="141"/>
      <c r="H61" s="141"/>
      <c r="I61" s="141"/>
      <c r="J61" s="142">
        <f>J152</f>
        <v>0</v>
      </c>
      <c r="K61" s="139"/>
      <c r="L61" s="143"/>
    </row>
    <row r="62" spans="1:47" s="10" customFormat="1" ht="19.95" customHeight="1">
      <c r="B62" s="138"/>
      <c r="C62" s="139"/>
      <c r="D62" s="140" t="s">
        <v>155</v>
      </c>
      <c r="E62" s="141"/>
      <c r="F62" s="141"/>
      <c r="G62" s="141"/>
      <c r="H62" s="141"/>
      <c r="I62" s="141"/>
      <c r="J62" s="142">
        <f>J224</f>
        <v>0</v>
      </c>
      <c r="K62" s="139"/>
      <c r="L62" s="143"/>
    </row>
    <row r="63" spans="1:47" s="10" customFormat="1" ht="19.95" customHeight="1">
      <c r="B63" s="138"/>
      <c r="C63" s="139"/>
      <c r="D63" s="140" t="s">
        <v>156</v>
      </c>
      <c r="E63" s="141"/>
      <c r="F63" s="141"/>
      <c r="G63" s="141"/>
      <c r="H63" s="141"/>
      <c r="I63" s="141"/>
      <c r="J63" s="142">
        <f>J249</f>
        <v>0</v>
      </c>
      <c r="K63" s="139"/>
      <c r="L63" s="143"/>
    </row>
    <row r="64" spans="1:47" s="9" customFormat="1" ht="24.9" customHeight="1">
      <c r="B64" s="132"/>
      <c r="C64" s="133"/>
      <c r="D64" s="134" t="s">
        <v>157</v>
      </c>
      <c r="E64" s="135"/>
      <c r="F64" s="135"/>
      <c r="G64" s="135"/>
      <c r="H64" s="135"/>
      <c r="I64" s="135"/>
      <c r="J64" s="136">
        <f>J252</f>
        <v>0</v>
      </c>
      <c r="K64" s="133"/>
      <c r="L64" s="137"/>
    </row>
    <row r="65" spans="2:12" s="10" customFormat="1" ht="19.95" customHeight="1">
      <c r="B65" s="138"/>
      <c r="C65" s="139"/>
      <c r="D65" s="140" t="s">
        <v>158</v>
      </c>
      <c r="E65" s="141"/>
      <c r="F65" s="141"/>
      <c r="G65" s="141"/>
      <c r="H65" s="141"/>
      <c r="I65" s="141"/>
      <c r="J65" s="142">
        <f>J253</f>
        <v>0</v>
      </c>
      <c r="K65" s="139"/>
      <c r="L65" s="143"/>
    </row>
    <row r="66" spans="2:12" s="10" customFormat="1" ht="19.95" customHeight="1">
      <c r="B66" s="138"/>
      <c r="C66" s="139"/>
      <c r="D66" s="140" t="s">
        <v>159</v>
      </c>
      <c r="E66" s="141"/>
      <c r="F66" s="141"/>
      <c r="G66" s="141"/>
      <c r="H66" s="141"/>
      <c r="I66" s="141"/>
      <c r="J66" s="142">
        <f>J262</f>
        <v>0</v>
      </c>
      <c r="K66" s="139"/>
      <c r="L66" s="143"/>
    </row>
    <row r="67" spans="2:12" s="10" customFormat="1" ht="19.95" customHeight="1">
      <c r="B67" s="138"/>
      <c r="C67" s="139"/>
      <c r="D67" s="140" t="s">
        <v>160</v>
      </c>
      <c r="E67" s="141"/>
      <c r="F67" s="141"/>
      <c r="G67" s="141"/>
      <c r="H67" s="141"/>
      <c r="I67" s="141"/>
      <c r="J67" s="142">
        <f>J283</f>
        <v>0</v>
      </c>
      <c r="K67" s="139"/>
      <c r="L67" s="143"/>
    </row>
    <row r="68" spans="2:12" s="10" customFormat="1" ht="19.95" customHeight="1">
      <c r="B68" s="138"/>
      <c r="C68" s="139"/>
      <c r="D68" s="140" t="s">
        <v>161</v>
      </c>
      <c r="E68" s="141"/>
      <c r="F68" s="141"/>
      <c r="G68" s="141"/>
      <c r="H68" s="141"/>
      <c r="I68" s="141"/>
      <c r="J68" s="142">
        <f>J315</f>
        <v>0</v>
      </c>
      <c r="K68" s="139"/>
      <c r="L68" s="143"/>
    </row>
    <row r="69" spans="2:12" s="10" customFormat="1" ht="19.95" customHeight="1">
      <c r="B69" s="138"/>
      <c r="C69" s="139"/>
      <c r="D69" s="140" t="s">
        <v>162</v>
      </c>
      <c r="E69" s="141"/>
      <c r="F69" s="141"/>
      <c r="G69" s="141"/>
      <c r="H69" s="141"/>
      <c r="I69" s="141"/>
      <c r="J69" s="142">
        <f>J350</f>
        <v>0</v>
      </c>
      <c r="K69" s="139"/>
      <c r="L69" s="143"/>
    </row>
    <row r="70" spans="2:12" s="10" customFormat="1" ht="19.95" customHeight="1">
      <c r="B70" s="138"/>
      <c r="C70" s="139"/>
      <c r="D70" s="140" t="s">
        <v>163</v>
      </c>
      <c r="E70" s="141"/>
      <c r="F70" s="141"/>
      <c r="G70" s="141"/>
      <c r="H70" s="141"/>
      <c r="I70" s="141"/>
      <c r="J70" s="142">
        <f>J504</f>
        <v>0</v>
      </c>
      <c r="K70" s="139"/>
      <c r="L70" s="143"/>
    </row>
    <row r="71" spans="2:12" s="10" customFormat="1" ht="19.95" customHeight="1">
      <c r="B71" s="138"/>
      <c r="C71" s="139"/>
      <c r="D71" s="140" t="s">
        <v>164</v>
      </c>
      <c r="E71" s="141"/>
      <c r="F71" s="141"/>
      <c r="G71" s="141"/>
      <c r="H71" s="141"/>
      <c r="I71" s="141"/>
      <c r="J71" s="142">
        <f>J624</f>
        <v>0</v>
      </c>
      <c r="K71" s="139"/>
      <c r="L71" s="143"/>
    </row>
    <row r="72" spans="2:12" s="10" customFormat="1" ht="19.95" customHeight="1">
      <c r="B72" s="138"/>
      <c r="C72" s="139"/>
      <c r="D72" s="140" t="s">
        <v>165</v>
      </c>
      <c r="E72" s="141"/>
      <c r="F72" s="141"/>
      <c r="G72" s="141"/>
      <c r="H72" s="141"/>
      <c r="I72" s="141"/>
      <c r="J72" s="142">
        <f>J642</f>
        <v>0</v>
      </c>
      <c r="K72" s="139"/>
      <c r="L72" s="143"/>
    </row>
    <row r="73" spans="2:12" s="10" customFormat="1" ht="19.95" customHeight="1">
      <c r="B73" s="138"/>
      <c r="C73" s="139"/>
      <c r="D73" s="140" t="s">
        <v>166</v>
      </c>
      <c r="E73" s="141"/>
      <c r="F73" s="141"/>
      <c r="G73" s="141"/>
      <c r="H73" s="141"/>
      <c r="I73" s="141"/>
      <c r="J73" s="142">
        <f>J676</f>
        <v>0</v>
      </c>
      <c r="K73" s="139"/>
      <c r="L73" s="143"/>
    </row>
    <row r="74" spans="2:12" s="9" customFormat="1" ht="24.9" customHeight="1">
      <c r="B74" s="132"/>
      <c r="C74" s="133"/>
      <c r="D74" s="134" t="s">
        <v>167</v>
      </c>
      <c r="E74" s="135"/>
      <c r="F74" s="135"/>
      <c r="G74" s="135"/>
      <c r="H74" s="135"/>
      <c r="I74" s="135"/>
      <c r="J74" s="136">
        <f>J708</f>
        <v>0</v>
      </c>
      <c r="K74" s="133"/>
      <c r="L74" s="137"/>
    </row>
    <row r="75" spans="2:12" s="10" customFormat="1" ht="19.95" customHeight="1">
      <c r="B75" s="138"/>
      <c r="C75" s="139"/>
      <c r="D75" s="140" t="s">
        <v>168</v>
      </c>
      <c r="E75" s="141"/>
      <c r="F75" s="141"/>
      <c r="G75" s="141"/>
      <c r="H75" s="141"/>
      <c r="I75" s="141"/>
      <c r="J75" s="142">
        <f>J709</f>
        <v>0</v>
      </c>
      <c r="K75" s="139"/>
      <c r="L75" s="143"/>
    </row>
    <row r="76" spans="2:12" s="10" customFormat="1" ht="19.95" customHeight="1">
      <c r="B76" s="138"/>
      <c r="C76" s="139"/>
      <c r="D76" s="140" t="s">
        <v>169</v>
      </c>
      <c r="E76" s="141"/>
      <c r="F76" s="141"/>
      <c r="G76" s="141"/>
      <c r="H76" s="141"/>
      <c r="I76" s="141"/>
      <c r="J76" s="142">
        <f>J714</f>
        <v>0</v>
      </c>
      <c r="K76" s="139"/>
      <c r="L76" s="143"/>
    </row>
    <row r="77" spans="2:12" s="10" customFormat="1" ht="19.95" customHeight="1">
      <c r="B77" s="138"/>
      <c r="C77" s="139"/>
      <c r="D77" s="140" t="s">
        <v>170</v>
      </c>
      <c r="E77" s="141"/>
      <c r="F77" s="141"/>
      <c r="G77" s="141"/>
      <c r="H77" s="141"/>
      <c r="I77" s="141"/>
      <c r="J77" s="142">
        <f>J722</f>
        <v>0</v>
      </c>
      <c r="K77" s="139"/>
      <c r="L77" s="143"/>
    </row>
    <row r="78" spans="2:12" s="10" customFormat="1" ht="19.95" customHeight="1">
      <c r="B78" s="138"/>
      <c r="C78" s="139"/>
      <c r="D78" s="140" t="s">
        <v>171</v>
      </c>
      <c r="E78" s="141"/>
      <c r="F78" s="141"/>
      <c r="G78" s="141"/>
      <c r="H78" s="141"/>
      <c r="I78" s="141"/>
      <c r="J78" s="142">
        <f>J725</f>
        <v>0</v>
      </c>
      <c r="K78" s="139"/>
      <c r="L78" s="143"/>
    </row>
    <row r="79" spans="2:12" s="10" customFormat="1" ht="19.95" customHeight="1">
      <c r="B79" s="138"/>
      <c r="C79" s="139"/>
      <c r="D79" s="140" t="s">
        <v>172</v>
      </c>
      <c r="E79" s="141"/>
      <c r="F79" s="141"/>
      <c r="G79" s="141"/>
      <c r="H79" s="141"/>
      <c r="I79" s="141"/>
      <c r="J79" s="142">
        <f>J728</f>
        <v>0</v>
      </c>
      <c r="K79" s="139"/>
      <c r="L79" s="143"/>
    </row>
    <row r="80" spans="2:12" s="10" customFormat="1" ht="19.95" customHeight="1">
      <c r="B80" s="138"/>
      <c r="C80" s="139"/>
      <c r="D80" s="140" t="s">
        <v>173</v>
      </c>
      <c r="E80" s="141"/>
      <c r="F80" s="141"/>
      <c r="G80" s="141"/>
      <c r="H80" s="141"/>
      <c r="I80" s="141"/>
      <c r="J80" s="142">
        <f>J732</f>
        <v>0</v>
      </c>
      <c r="K80" s="139"/>
      <c r="L80" s="143"/>
    </row>
    <row r="81" spans="1:31" s="2" customFormat="1" ht="21.7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3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6.9" customHeight="1">
      <c r="A82" s="35"/>
      <c r="B82" s="48"/>
      <c r="C82" s="49"/>
      <c r="D82" s="49"/>
      <c r="E82" s="49"/>
      <c r="F82" s="49"/>
      <c r="G82" s="49"/>
      <c r="H82" s="49"/>
      <c r="I82" s="49"/>
      <c r="J82" s="49"/>
      <c r="K82" s="49"/>
      <c r="L82" s="103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6" spans="1:31" s="2" customFormat="1" ht="6.9" customHeight="1">
      <c r="A86" s="35"/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103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24.9" customHeight="1">
      <c r="A87" s="35"/>
      <c r="B87" s="36"/>
      <c r="C87" s="24" t="s">
        <v>174</v>
      </c>
      <c r="D87" s="37"/>
      <c r="E87" s="37"/>
      <c r="F87" s="37"/>
      <c r="G87" s="37"/>
      <c r="H87" s="37"/>
      <c r="I87" s="37"/>
      <c r="J87" s="37"/>
      <c r="K87" s="37"/>
      <c r="L87" s="103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03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2" customHeight="1">
      <c r="A89" s="35"/>
      <c r="B89" s="36"/>
      <c r="C89" s="30" t="s">
        <v>16</v>
      </c>
      <c r="D89" s="37"/>
      <c r="E89" s="37"/>
      <c r="F89" s="37"/>
      <c r="G89" s="37"/>
      <c r="H89" s="37"/>
      <c r="I89" s="37"/>
      <c r="J89" s="37"/>
      <c r="K89" s="37"/>
      <c r="L89" s="103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6.5" customHeight="1">
      <c r="A90" s="35"/>
      <c r="B90" s="36"/>
      <c r="C90" s="37"/>
      <c r="D90" s="37"/>
      <c r="E90" s="272" t="str">
        <f>E7</f>
        <v>MŠ Waldorfská-oprava střechy</v>
      </c>
      <c r="F90" s="298"/>
      <c r="G90" s="298"/>
      <c r="H90" s="298"/>
      <c r="I90" s="37"/>
      <c r="J90" s="37"/>
      <c r="K90" s="37"/>
      <c r="L90" s="103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03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12" customHeight="1">
      <c r="A92" s="35"/>
      <c r="B92" s="36"/>
      <c r="C92" s="30" t="s">
        <v>21</v>
      </c>
      <c r="D92" s="37"/>
      <c r="E92" s="37"/>
      <c r="F92" s="28" t="str">
        <f>F10</f>
        <v>ul.Dusíkova 1946</v>
      </c>
      <c r="G92" s="37"/>
      <c r="H92" s="37"/>
      <c r="I92" s="30" t="s">
        <v>23</v>
      </c>
      <c r="J92" s="60" t="str">
        <f>IF(J10="","",J10)</f>
        <v>16. 3. 2026</v>
      </c>
      <c r="K92" s="37"/>
      <c r="L92" s="103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6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103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15" customHeight="1">
      <c r="A94" s="35"/>
      <c r="B94" s="36"/>
      <c r="C94" s="30" t="s">
        <v>25</v>
      </c>
      <c r="D94" s="37"/>
      <c r="E94" s="37"/>
      <c r="F94" s="28" t="str">
        <f>E13</f>
        <v>MČ Praha 6</v>
      </c>
      <c r="G94" s="37"/>
      <c r="H94" s="37"/>
      <c r="I94" s="30" t="s">
        <v>31</v>
      </c>
      <c r="J94" s="33" t="str">
        <f>E19</f>
        <v>SIBRE,ing.R.Krýza</v>
      </c>
      <c r="K94" s="37"/>
      <c r="L94" s="103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15" customHeight="1">
      <c r="A95" s="35"/>
      <c r="B95" s="36"/>
      <c r="C95" s="30" t="s">
        <v>29</v>
      </c>
      <c r="D95" s="37"/>
      <c r="E95" s="37"/>
      <c r="F95" s="28" t="str">
        <f>IF(E16="","",E16)</f>
        <v>Vyplň údaj</v>
      </c>
      <c r="G95" s="37"/>
      <c r="H95" s="37"/>
      <c r="I95" s="30" t="s">
        <v>34</v>
      </c>
      <c r="J95" s="33" t="str">
        <f>E22</f>
        <v>ing.I.Prágrová</v>
      </c>
      <c r="K95" s="37"/>
      <c r="L95" s="103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35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103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11" customFormat="1" ht="29.25" customHeight="1">
      <c r="A97" s="144"/>
      <c r="B97" s="145"/>
      <c r="C97" s="146" t="s">
        <v>175</v>
      </c>
      <c r="D97" s="147" t="s">
        <v>57</v>
      </c>
      <c r="E97" s="147" t="s">
        <v>53</v>
      </c>
      <c r="F97" s="147" t="s">
        <v>54</v>
      </c>
      <c r="G97" s="147" t="s">
        <v>176</v>
      </c>
      <c r="H97" s="147" t="s">
        <v>177</v>
      </c>
      <c r="I97" s="147" t="s">
        <v>178</v>
      </c>
      <c r="J97" s="148" t="s">
        <v>147</v>
      </c>
      <c r="K97" s="149" t="s">
        <v>179</v>
      </c>
      <c r="L97" s="150"/>
      <c r="M97" s="69" t="s">
        <v>19</v>
      </c>
      <c r="N97" s="70" t="s">
        <v>42</v>
      </c>
      <c r="O97" s="70" t="s">
        <v>180</v>
      </c>
      <c r="P97" s="70" t="s">
        <v>181</v>
      </c>
      <c r="Q97" s="70" t="s">
        <v>182</v>
      </c>
      <c r="R97" s="70" t="s">
        <v>183</v>
      </c>
      <c r="S97" s="70" t="s">
        <v>184</v>
      </c>
      <c r="T97" s="71" t="s">
        <v>185</v>
      </c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</row>
    <row r="98" spans="1:65" s="2" customFormat="1" ht="22.8" customHeight="1">
      <c r="A98" s="35"/>
      <c r="B98" s="36"/>
      <c r="C98" s="76" t="s">
        <v>186</v>
      </c>
      <c r="D98" s="37"/>
      <c r="E98" s="37"/>
      <c r="F98" s="37"/>
      <c r="G98" s="37"/>
      <c r="H98" s="37"/>
      <c r="I98" s="37"/>
      <c r="J98" s="151">
        <f>BK98</f>
        <v>0</v>
      </c>
      <c r="K98" s="37"/>
      <c r="L98" s="40"/>
      <c r="M98" s="72"/>
      <c r="N98" s="152"/>
      <c r="O98" s="73"/>
      <c r="P98" s="153">
        <f>P99+P252+P708</f>
        <v>0</v>
      </c>
      <c r="Q98" s="73"/>
      <c r="R98" s="153">
        <f>R99+R252+R708</f>
        <v>39.695139820000001</v>
      </c>
      <c r="S98" s="73"/>
      <c r="T98" s="154">
        <f>T99+T252+T708</f>
        <v>38.688313560000005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71</v>
      </c>
      <c r="AU98" s="18" t="s">
        <v>148</v>
      </c>
      <c r="BK98" s="155">
        <f>BK99+BK252+BK708</f>
        <v>0</v>
      </c>
    </row>
    <row r="99" spans="1:65" s="12" customFormat="1" ht="25.95" customHeight="1">
      <c r="B99" s="156"/>
      <c r="C99" s="157"/>
      <c r="D99" s="158" t="s">
        <v>71</v>
      </c>
      <c r="E99" s="159" t="s">
        <v>187</v>
      </c>
      <c r="F99" s="159" t="s">
        <v>188</v>
      </c>
      <c r="G99" s="157"/>
      <c r="H99" s="157"/>
      <c r="I99" s="160"/>
      <c r="J99" s="161">
        <f>BK99</f>
        <v>0</v>
      </c>
      <c r="K99" s="157"/>
      <c r="L99" s="162"/>
      <c r="M99" s="163"/>
      <c r="N99" s="164"/>
      <c r="O99" s="164"/>
      <c r="P99" s="165">
        <f>P100+P123+P139+P146+P152+P224+P249</f>
        <v>0</v>
      </c>
      <c r="Q99" s="164"/>
      <c r="R99" s="165">
        <f>R100+R123+R139+R146+R152+R224+R249</f>
        <v>8.4196863199999985</v>
      </c>
      <c r="S99" s="164"/>
      <c r="T99" s="166">
        <f>T100+T123+T139+T146+T152+T224+T249</f>
        <v>11.0581</v>
      </c>
      <c r="AR99" s="167" t="s">
        <v>77</v>
      </c>
      <c r="AT99" s="168" t="s">
        <v>71</v>
      </c>
      <c r="AU99" s="168" t="s">
        <v>72</v>
      </c>
      <c r="AY99" s="167" t="s">
        <v>189</v>
      </c>
      <c r="BK99" s="169">
        <f>BK100+BK123+BK139+BK146+BK152+BK224+BK249</f>
        <v>0</v>
      </c>
    </row>
    <row r="100" spans="1:65" s="12" customFormat="1" ht="22.8" customHeight="1">
      <c r="B100" s="156"/>
      <c r="C100" s="157"/>
      <c r="D100" s="158" t="s">
        <v>71</v>
      </c>
      <c r="E100" s="170" t="s">
        <v>77</v>
      </c>
      <c r="F100" s="170" t="s">
        <v>190</v>
      </c>
      <c r="G100" s="157"/>
      <c r="H100" s="157"/>
      <c r="I100" s="160"/>
      <c r="J100" s="171">
        <f>BK100</f>
        <v>0</v>
      </c>
      <c r="K100" s="157"/>
      <c r="L100" s="162"/>
      <c r="M100" s="163"/>
      <c r="N100" s="164"/>
      <c r="O100" s="164"/>
      <c r="P100" s="165">
        <f>SUM(P101:P122)</f>
        <v>0</v>
      </c>
      <c r="Q100" s="164"/>
      <c r="R100" s="165">
        <f>SUM(R101:R122)</f>
        <v>0</v>
      </c>
      <c r="S100" s="164"/>
      <c r="T100" s="166">
        <f>SUM(T101:T122)</f>
        <v>10.3125</v>
      </c>
      <c r="AR100" s="167" t="s">
        <v>77</v>
      </c>
      <c r="AT100" s="168" t="s">
        <v>71</v>
      </c>
      <c r="AU100" s="168" t="s">
        <v>77</v>
      </c>
      <c r="AY100" s="167" t="s">
        <v>189</v>
      </c>
      <c r="BK100" s="169">
        <f>SUM(BK101:BK122)</f>
        <v>0</v>
      </c>
    </row>
    <row r="101" spans="1:65" s="2" customFormat="1" ht="66.75" customHeight="1">
      <c r="A101" s="35"/>
      <c r="B101" s="36"/>
      <c r="C101" s="172" t="s">
        <v>77</v>
      </c>
      <c r="D101" s="172" t="s">
        <v>191</v>
      </c>
      <c r="E101" s="173" t="s">
        <v>192</v>
      </c>
      <c r="F101" s="174" t="s">
        <v>193</v>
      </c>
      <c r="G101" s="175" t="s">
        <v>194</v>
      </c>
      <c r="H101" s="176">
        <v>18.75</v>
      </c>
      <c r="I101" s="177"/>
      <c r="J101" s="178">
        <f>ROUND(I101*H101,2)</f>
        <v>0</v>
      </c>
      <c r="K101" s="179"/>
      <c r="L101" s="40"/>
      <c r="M101" s="180" t="s">
        <v>19</v>
      </c>
      <c r="N101" s="181" t="s">
        <v>43</v>
      </c>
      <c r="O101" s="65"/>
      <c r="P101" s="182">
        <f>O101*H101</f>
        <v>0</v>
      </c>
      <c r="Q101" s="182">
        <v>0</v>
      </c>
      <c r="R101" s="182">
        <f>Q101*H101</f>
        <v>0</v>
      </c>
      <c r="S101" s="182">
        <v>0.26</v>
      </c>
      <c r="T101" s="183">
        <f>S101*H101</f>
        <v>4.875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84" t="s">
        <v>195</v>
      </c>
      <c r="AT101" s="184" t="s">
        <v>191</v>
      </c>
      <c r="AU101" s="184" t="s">
        <v>81</v>
      </c>
      <c r="AY101" s="18" t="s">
        <v>189</v>
      </c>
      <c r="BE101" s="185">
        <f>IF(N101="základní",J101,0)</f>
        <v>0</v>
      </c>
      <c r="BF101" s="185">
        <f>IF(N101="snížená",J101,0)</f>
        <v>0</v>
      </c>
      <c r="BG101" s="185">
        <f>IF(N101="zákl. přenesená",J101,0)</f>
        <v>0</v>
      </c>
      <c r="BH101" s="185">
        <f>IF(N101="sníž. přenesená",J101,0)</f>
        <v>0</v>
      </c>
      <c r="BI101" s="185">
        <f>IF(N101="nulová",J101,0)</f>
        <v>0</v>
      </c>
      <c r="BJ101" s="18" t="s">
        <v>77</v>
      </c>
      <c r="BK101" s="185">
        <f>ROUND(I101*H101,2)</f>
        <v>0</v>
      </c>
      <c r="BL101" s="18" t="s">
        <v>195</v>
      </c>
      <c r="BM101" s="184" t="s">
        <v>196</v>
      </c>
    </row>
    <row r="102" spans="1:65" s="2" customFormat="1" ht="10.199999999999999">
      <c r="A102" s="35"/>
      <c r="B102" s="36"/>
      <c r="C102" s="37"/>
      <c r="D102" s="186" t="s">
        <v>197</v>
      </c>
      <c r="E102" s="37"/>
      <c r="F102" s="187" t="s">
        <v>198</v>
      </c>
      <c r="G102" s="37"/>
      <c r="H102" s="37"/>
      <c r="I102" s="188"/>
      <c r="J102" s="37"/>
      <c r="K102" s="37"/>
      <c r="L102" s="40"/>
      <c r="M102" s="189"/>
      <c r="N102" s="190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197</v>
      </c>
      <c r="AU102" s="18" t="s">
        <v>81</v>
      </c>
    </row>
    <row r="103" spans="1:65" s="13" customFormat="1" ht="10.199999999999999">
      <c r="B103" s="191"/>
      <c r="C103" s="192"/>
      <c r="D103" s="193" t="s">
        <v>199</v>
      </c>
      <c r="E103" s="194" t="s">
        <v>19</v>
      </c>
      <c r="F103" s="195" t="s">
        <v>200</v>
      </c>
      <c r="G103" s="192"/>
      <c r="H103" s="196">
        <v>18.75</v>
      </c>
      <c r="I103" s="197"/>
      <c r="J103" s="192"/>
      <c r="K103" s="192"/>
      <c r="L103" s="198"/>
      <c r="M103" s="199"/>
      <c r="N103" s="200"/>
      <c r="O103" s="200"/>
      <c r="P103" s="200"/>
      <c r="Q103" s="200"/>
      <c r="R103" s="200"/>
      <c r="S103" s="200"/>
      <c r="T103" s="201"/>
      <c r="AT103" s="202" t="s">
        <v>199</v>
      </c>
      <c r="AU103" s="202" t="s">
        <v>81</v>
      </c>
      <c r="AV103" s="13" t="s">
        <v>81</v>
      </c>
      <c r="AW103" s="13" t="s">
        <v>33</v>
      </c>
      <c r="AX103" s="13" t="s">
        <v>72</v>
      </c>
      <c r="AY103" s="202" t="s">
        <v>189</v>
      </c>
    </row>
    <row r="104" spans="1:65" s="14" customFormat="1" ht="10.199999999999999">
      <c r="B104" s="203"/>
      <c r="C104" s="204"/>
      <c r="D104" s="193" t="s">
        <v>199</v>
      </c>
      <c r="E104" s="205" t="s">
        <v>132</v>
      </c>
      <c r="F104" s="206" t="s">
        <v>201</v>
      </c>
      <c r="G104" s="204"/>
      <c r="H104" s="207">
        <v>18.75</v>
      </c>
      <c r="I104" s="208"/>
      <c r="J104" s="204"/>
      <c r="K104" s="204"/>
      <c r="L104" s="209"/>
      <c r="M104" s="210"/>
      <c r="N104" s="211"/>
      <c r="O104" s="211"/>
      <c r="P104" s="211"/>
      <c r="Q104" s="211"/>
      <c r="R104" s="211"/>
      <c r="S104" s="211"/>
      <c r="T104" s="212"/>
      <c r="AT104" s="213" t="s">
        <v>199</v>
      </c>
      <c r="AU104" s="213" t="s">
        <v>81</v>
      </c>
      <c r="AV104" s="14" t="s">
        <v>202</v>
      </c>
      <c r="AW104" s="14" t="s">
        <v>33</v>
      </c>
      <c r="AX104" s="14" t="s">
        <v>77</v>
      </c>
      <c r="AY104" s="213" t="s">
        <v>189</v>
      </c>
    </row>
    <row r="105" spans="1:65" s="2" customFormat="1" ht="62.7" customHeight="1">
      <c r="A105" s="35"/>
      <c r="B105" s="36"/>
      <c r="C105" s="172" t="s">
        <v>81</v>
      </c>
      <c r="D105" s="172" t="s">
        <v>191</v>
      </c>
      <c r="E105" s="173" t="s">
        <v>203</v>
      </c>
      <c r="F105" s="174" t="s">
        <v>204</v>
      </c>
      <c r="G105" s="175" t="s">
        <v>194</v>
      </c>
      <c r="H105" s="176">
        <v>18.75</v>
      </c>
      <c r="I105" s="177"/>
      <c r="J105" s="178">
        <f>ROUND(I105*H105,2)</f>
        <v>0</v>
      </c>
      <c r="K105" s="179"/>
      <c r="L105" s="40"/>
      <c r="M105" s="180" t="s">
        <v>19</v>
      </c>
      <c r="N105" s="181" t="s">
        <v>43</v>
      </c>
      <c r="O105" s="65"/>
      <c r="P105" s="182">
        <f>O105*H105</f>
        <v>0</v>
      </c>
      <c r="Q105" s="182">
        <v>0</v>
      </c>
      <c r="R105" s="182">
        <f>Q105*H105</f>
        <v>0</v>
      </c>
      <c r="S105" s="182">
        <v>0.28999999999999998</v>
      </c>
      <c r="T105" s="183">
        <f>S105*H105</f>
        <v>5.4375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4" t="s">
        <v>195</v>
      </c>
      <c r="AT105" s="184" t="s">
        <v>191</v>
      </c>
      <c r="AU105" s="184" t="s">
        <v>81</v>
      </c>
      <c r="AY105" s="18" t="s">
        <v>189</v>
      </c>
      <c r="BE105" s="185">
        <f>IF(N105="základní",J105,0)</f>
        <v>0</v>
      </c>
      <c r="BF105" s="185">
        <f>IF(N105="snížená",J105,0)</f>
        <v>0</v>
      </c>
      <c r="BG105" s="185">
        <f>IF(N105="zákl. přenesená",J105,0)</f>
        <v>0</v>
      </c>
      <c r="BH105" s="185">
        <f>IF(N105="sníž. přenesená",J105,0)</f>
        <v>0</v>
      </c>
      <c r="BI105" s="185">
        <f>IF(N105="nulová",J105,0)</f>
        <v>0</v>
      </c>
      <c r="BJ105" s="18" t="s">
        <v>77</v>
      </c>
      <c r="BK105" s="185">
        <f>ROUND(I105*H105,2)</f>
        <v>0</v>
      </c>
      <c r="BL105" s="18" t="s">
        <v>195</v>
      </c>
      <c r="BM105" s="184" t="s">
        <v>205</v>
      </c>
    </row>
    <row r="106" spans="1:65" s="2" customFormat="1" ht="10.199999999999999">
      <c r="A106" s="35"/>
      <c r="B106" s="36"/>
      <c r="C106" s="37"/>
      <c r="D106" s="186" t="s">
        <v>197</v>
      </c>
      <c r="E106" s="37"/>
      <c r="F106" s="187" t="s">
        <v>206</v>
      </c>
      <c r="G106" s="37"/>
      <c r="H106" s="37"/>
      <c r="I106" s="188"/>
      <c r="J106" s="37"/>
      <c r="K106" s="37"/>
      <c r="L106" s="40"/>
      <c r="M106" s="189"/>
      <c r="N106" s="190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197</v>
      </c>
      <c r="AU106" s="18" t="s">
        <v>81</v>
      </c>
    </row>
    <row r="107" spans="1:65" s="13" customFormat="1" ht="10.199999999999999">
      <c r="B107" s="191"/>
      <c r="C107" s="192"/>
      <c r="D107" s="193" t="s">
        <v>199</v>
      </c>
      <c r="E107" s="194" t="s">
        <v>19</v>
      </c>
      <c r="F107" s="195" t="s">
        <v>132</v>
      </c>
      <c r="G107" s="192"/>
      <c r="H107" s="196">
        <v>18.75</v>
      </c>
      <c r="I107" s="197"/>
      <c r="J107" s="192"/>
      <c r="K107" s="192"/>
      <c r="L107" s="198"/>
      <c r="M107" s="199"/>
      <c r="N107" s="200"/>
      <c r="O107" s="200"/>
      <c r="P107" s="200"/>
      <c r="Q107" s="200"/>
      <c r="R107" s="200"/>
      <c r="S107" s="200"/>
      <c r="T107" s="201"/>
      <c r="AT107" s="202" t="s">
        <v>199</v>
      </c>
      <c r="AU107" s="202" t="s">
        <v>81</v>
      </c>
      <c r="AV107" s="13" t="s">
        <v>81</v>
      </c>
      <c r="AW107" s="13" t="s">
        <v>33</v>
      </c>
      <c r="AX107" s="13" t="s">
        <v>77</v>
      </c>
      <c r="AY107" s="202" t="s">
        <v>189</v>
      </c>
    </row>
    <row r="108" spans="1:65" s="2" customFormat="1" ht="49.05" customHeight="1">
      <c r="A108" s="35"/>
      <c r="B108" s="36"/>
      <c r="C108" s="172" t="s">
        <v>202</v>
      </c>
      <c r="D108" s="172" t="s">
        <v>191</v>
      </c>
      <c r="E108" s="173" t="s">
        <v>207</v>
      </c>
      <c r="F108" s="174" t="s">
        <v>208</v>
      </c>
      <c r="G108" s="175" t="s">
        <v>209</v>
      </c>
      <c r="H108" s="176">
        <v>50</v>
      </c>
      <c r="I108" s="177"/>
      <c r="J108" s="178">
        <f>ROUND(I108*H108,2)</f>
        <v>0</v>
      </c>
      <c r="K108" s="179"/>
      <c r="L108" s="40"/>
      <c r="M108" s="180" t="s">
        <v>19</v>
      </c>
      <c r="N108" s="181" t="s">
        <v>43</v>
      </c>
      <c r="O108" s="65"/>
      <c r="P108" s="182">
        <f>O108*H108</f>
        <v>0</v>
      </c>
      <c r="Q108" s="182">
        <v>0</v>
      </c>
      <c r="R108" s="182">
        <f>Q108*H108</f>
        <v>0</v>
      </c>
      <c r="S108" s="182">
        <v>0</v>
      </c>
      <c r="T108" s="183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84" t="s">
        <v>195</v>
      </c>
      <c r="AT108" s="184" t="s">
        <v>191</v>
      </c>
      <c r="AU108" s="184" t="s">
        <v>81</v>
      </c>
      <c r="AY108" s="18" t="s">
        <v>189</v>
      </c>
      <c r="BE108" s="185">
        <f>IF(N108="základní",J108,0)</f>
        <v>0</v>
      </c>
      <c r="BF108" s="185">
        <f>IF(N108="snížená",J108,0)</f>
        <v>0</v>
      </c>
      <c r="BG108" s="185">
        <f>IF(N108="zákl. přenesená",J108,0)</f>
        <v>0</v>
      </c>
      <c r="BH108" s="185">
        <f>IF(N108="sníž. přenesená",J108,0)</f>
        <v>0</v>
      </c>
      <c r="BI108" s="185">
        <f>IF(N108="nulová",J108,0)</f>
        <v>0</v>
      </c>
      <c r="BJ108" s="18" t="s">
        <v>77</v>
      </c>
      <c r="BK108" s="185">
        <f>ROUND(I108*H108,2)</f>
        <v>0</v>
      </c>
      <c r="BL108" s="18" t="s">
        <v>195</v>
      </c>
      <c r="BM108" s="184" t="s">
        <v>210</v>
      </c>
    </row>
    <row r="109" spans="1:65" s="2" customFormat="1" ht="10.199999999999999">
      <c r="A109" s="35"/>
      <c r="B109" s="36"/>
      <c r="C109" s="37"/>
      <c r="D109" s="186" t="s">
        <v>197</v>
      </c>
      <c r="E109" s="37"/>
      <c r="F109" s="187" t="s">
        <v>211</v>
      </c>
      <c r="G109" s="37"/>
      <c r="H109" s="37"/>
      <c r="I109" s="188"/>
      <c r="J109" s="37"/>
      <c r="K109" s="37"/>
      <c r="L109" s="40"/>
      <c r="M109" s="189"/>
      <c r="N109" s="190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197</v>
      </c>
      <c r="AU109" s="18" t="s">
        <v>81</v>
      </c>
    </row>
    <row r="110" spans="1:65" s="13" customFormat="1" ht="10.199999999999999">
      <c r="B110" s="191"/>
      <c r="C110" s="192"/>
      <c r="D110" s="193" t="s">
        <v>199</v>
      </c>
      <c r="E110" s="194" t="s">
        <v>19</v>
      </c>
      <c r="F110" s="195" t="s">
        <v>212</v>
      </c>
      <c r="G110" s="192"/>
      <c r="H110" s="196">
        <v>50</v>
      </c>
      <c r="I110" s="197"/>
      <c r="J110" s="192"/>
      <c r="K110" s="192"/>
      <c r="L110" s="198"/>
      <c r="M110" s="199"/>
      <c r="N110" s="200"/>
      <c r="O110" s="200"/>
      <c r="P110" s="200"/>
      <c r="Q110" s="200"/>
      <c r="R110" s="200"/>
      <c r="S110" s="200"/>
      <c r="T110" s="201"/>
      <c r="AT110" s="202" t="s">
        <v>199</v>
      </c>
      <c r="AU110" s="202" t="s">
        <v>81</v>
      </c>
      <c r="AV110" s="13" t="s">
        <v>81</v>
      </c>
      <c r="AW110" s="13" t="s">
        <v>33</v>
      </c>
      <c r="AX110" s="13" t="s">
        <v>72</v>
      </c>
      <c r="AY110" s="202" t="s">
        <v>189</v>
      </c>
    </row>
    <row r="111" spans="1:65" s="14" customFormat="1" ht="10.199999999999999">
      <c r="B111" s="203"/>
      <c r="C111" s="204"/>
      <c r="D111" s="193" t="s">
        <v>199</v>
      </c>
      <c r="E111" s="205" t="s">
        <v>138</v>
      </c>
      <c r="F111" s="206" t="s">
        <v>201</v>
      </c>
      <c r="G111" s="204"/>
      <c r="H111" s="207">
        <v>50</v>
      </c>
      <c r="I111" s="208"/>
      <c r="J111" s="204"/>
      <c r="K111" s="204"/>
      <c r="L111" s="209"/>
      <c r="M111" s="210"/>
      <c r="N111" s="211"/>
      <c r="O111" s="211"/>
      <c r="P111" s="211"/>
      <c r="Q111" s="211"/>
      <c r="R111" s="211"/>
      <c r="S111" s="211"/>
      <c r="T111" s="212"/>
      <c r="AT111" s="213" t="s">
        <v>199</v>
      </c>
      <c r="AU111" s="213" t="s">
        <v>81</v>
      </c>
      <c r="AV111" s="14" t="s">
        <v>202</v>
      </c>
      <c r="AW111" s="14" t="s">
        <v>33</v>
      </c>
      <c r="AX111" s="14" t="s">
        <v>77</v>
      </c>
      <c r="AY111" s="213" t="s">
        <v>189</v>
      </c>
    </row>
    <row r="112" spans="1:65" s="2" customFormat="1" ht="55.5" customHeight="1">
      <c r="A112" s="35"/>
      <c r="B112" s="36"/>
      <c r="C112" s="172" t="s">
        <v>195</v>
      </c>
      <c r="D112" s="172" t="s">
        <v>191</v>
      </c>
      <c r="E112" s="173" t="s">
        <v>213</v>
      </c>
      <c r="F112" s="174" t="s">
        <v>214</v>
      </c>
      <c r="G112" s="175" t="s">
        <v>209</v>
      </c>
      <c r="H112" s="176">
        <v>100</v>
      </c>
      <c r="I112" s="177"/>
      <c r="J112" s="178">
        <f>ROUND(I112*H112,2)</f>
        <v>0</v>
      </c>
      <c r="K112" s="179"/>
      <c r="L112" s="40"/>
      <c r="M112" s="180" t="s">
        <v>19</v>
      </c>
      <c r="N112" s="181" t="s">
        <v>43</v>
      </c>
      <c r="O112" s="65"/>
      <c r="P112" s="182">
        <f>O112*H112</f>
        <v>0</v>
      </c>
      <c r="Q112" s="182">
        <v>0</v>
      </c>
      <c r="R112" s="182">
        <f>Q112*H112</f>
        <v>0</v>
      </c>
      <c r="S112" s="182">
        <v>0</v>
      </c>
      <c r="T112" s="183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4" t="s">
        <v>195</v>
      </c>
      <c r="AT112" s="184" t="s">
        <v>191</v>
      </c>
      <c r="AU112" s="184" t="s">
        <v>81</v>
      </c>
      <c r="AY112" s="18" t="s">
        <v>189</v>
      </c>
      <c r="BE112" s="185">
        <f>IF(N112="základní",J112,0)</f>
        <v>0</v>
      </c>
      <c r="BF112" s="185">
        <f>IF(N112="snížená",J112,0)</f>
        <v>0</v>
      </c>
      <c r="BG112" s="185">
        <f>IF(N112="zákl. přenesená",J112,0)</f>
        <v>0</v>
      </c>
      <c r="BH112" s="185">
        <f>IF(N112="sníž. přenesená",J112,0)</f>
        <v>0</v>
      </c>
      <c r="BI112" s="185">
        <f>IF(N112="nulová",J112,0)</f>
        <v>0</v>
      </c>
      <c r="BJ112" s="18" t="s">
        <v>77</v>
      </c>
      <c r="BK112" s="185">
        <f>ROUND(I112*H112,2)</f>
        <v>0</v>
      </c>
      <c r="BL112" s="18" t="s">
        <v>195</v>
      </c>
      <c r="BM112" s="184" t="s">
        <v>215</v>
      </c>
    </row>
    <row r="113" spans="1:65" s="2" customFormat="1" ht="10.199999999999999">
      <c r="A113" s="35"/>
      <c r="B113" s="36"/>
      <c r="C113" s="37"/>
      <c r="D113" s="186" t="s">
        <v>197</v>
      </c>
      <c r="E113" s="37"/>
      <c r="F113" s="187" t="s">
        <v>216</v>
      </c>
      <c r="G113" s="37"/>
      <c r="H113" s="37"/>
      <c r="I113" s="188"/>
      <c r="J113" s="37"/>
      <c r="K113" s="37"/>
      <c r="L113" s="40"/>
      <c r="M113" s="189"/>
      <c r="N113" s="190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197</v>
      </c>
      <c r="AU113" s="18" t="s">
        <v>81</v>
      </c>
    </row>
    <row r="114" spans="1:65" s="13" customFormat="1" ht="10.199999999999999">
      <c r="B114" s="191"/>
      <c r="C114" s="192"/>
      <c r="D114" s="193" t="s">
        <v>199</v>
      </c>
      <c r="E114" s="194" t="s">
        <v>19</v>
      </c>
      <c r="F114" s="195" t="s">
        <v>217</v>
      </c>
      <c r="G114" s="192"/>
      <c r="H114" s="196">
        <v>100</v>
      </c>
      <c r="I114" s="197"/>
      <c r="J114" s="192"/>
      <c r="K114" s="192"/>
      <c r="L114" s="198"/>
      <c r="M114" s="199"/>
      <c r="N114" s="200"/>
      <c r="O114" s="200"/>
      <c r="P114" s="200"/>
      <c r="Q114" s="200"/>
      <c r="R114" s="200"/>
      <c r="S114" s="200"/>
      <c r="T114" s="201"/>
      <c r="AT114" s="202" t="s">
        <v>199</v>
      </c>
      <c r="AU114" s="202" t="s">
        <v>81</v>
      </c>
      <c r="AV114" s="13" t="s">
        <v>81</v>
      </c>
      <c r="AW114" s="13" t="s">
        <v>33</v>
      </c>
      <c r="AX114" s="13" t="s">
        <v>72</v>
      </c>
      <c r="AY114" s="202" t="s">
        <v>189</v>
      </c>
    </row>
    <row r="115" spans="1:65" s="14" customFormat="1" ht="10.199999999999999">
      <c r="B115" s="203"/>
      <c r="C115" s="204"/>
      <c r="D115" s="193" t="s">
        <v>199</v>
      </c>
      <c r="E115" s="205" t="s">
        <v>19</v>
      </c>
      <c r="F115" s="206" t="s">
        <v>201</v>
      </c>
      <c r="G115" s="204"/>
      <c r="H115" s="207">
        <v>100</v>
      </c>
      <c r="I115" s="208"/>
      <c r="J115" s="204"/>
      <c r="K115" s="204"/>
      <c r="L115" s="209"/>
      <c r="M115" s="210"/>
      <c r="N115" s="211"/>
      <c r="O115" s="211"/>
      <c r="P115" s="211"/>
      <c r="Q115" s="211"/>
      <c r="R115" s="211"/>
      <c r="S115" s="211"/>
      <c r="T115" s="212"/>
      <c r="AT115" s="213" t="s">
        <v>199</v>
      </c>
      <c r="AU115" s="213" t="s">
        <v>81</v>
      </c>
      <c r="AV115" s="14" t="s">
        <v>202</v>
      </c>
      <c r="AW115" s="14" t="s">
        <v>33</v>
      </c>
      <c r="AX115" s="14" t="s">
        <v>77</v>
      </c>
      <c r="AY115" s="213" t="s">
        <v>189</v>
      </c>
    </row>
    <row r="116" spans="1:65" s="2" customFormat="1" ht="44.25" customHeight="1">
      <c r="A116" s="35"/>
      <c r="B116" s="36"/>
      <c r="C116" s="172" t="s">
        <v>218</v>
      </c>
      <c r="D116" s="172" t="s">
        <v>191</v>
      </c>
      <c r="E116" s="173" t="s">
        <v>219</v>
      </c>
      <c r="F116" s="174" t="s">
        <v>220</v>
      </c>
      <c r="G116" s="175" t="s">
        <v>209</v>
      </c>
      <c r="H116" s="176">
        <v>50</v>
      </c>
      <c r="I116" s="177"/>
      <c r="J116" s="178">
        <f>ROUND(I116*H116,2)</f>
        <v>0</v>
      </c>
      <c r="K116" s="179"/>
      <c r="L116" s="40"/>
      <c r="M116" s="180" t="s">
        <v>19</v>
      </c>
      <c r="N116" s="181" t="s">
        <v>43</v>
      </c>
      <c r="O116" s="65"/>
      <c r="P116" s="182">
        <f>O116*H116</f>
        <v>0</v>
      </c>
      <c r="Q116" s="182">
        <v>0</v>
      </c>
      <c r="R116" s="182">
        <f>Q116*H116</f>
        <v>0</v>
      </c>
      <c r="S116" s="182">
        <v>0</v>
      </c>
      <c r="T116" s="183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4" t="s">
        <v>195</v>
      </c>
      <c r="AT116" s="184" t="s">
        <v>191</v>
      </c>
      <c r="AU116" s="184" t="s">
        <v>81</v>
      </c>
      <c r="AY116" s="18" t="s">
        <v>189</v>
      </c>
      <c r="BE116" s="185">
        <f>IF(N116="základní",J116,0)</f>
        <v>0</v>
      </c>
      <c r="BF116" s="185">
        <f>IF(N116="snížená",J116,0)</f>
        <v>0</v>
      </c>
      <c r="BG116" s="185">
        <f>IF(N116="zákl. přenesená",J116,0)</f>
        <v>0</v>
      </c>
      <c r="BH116" s="185">
        <f>IF(N116="sníž. přenesená",J116,0)</f>
        <v>0</v>
      </c>
      <c r="BI116" s="185">
        <f>IF(N116="nulová",J116,0)</f>
        <v>0</v>
      </c>
      <c r="BJ116" s="18" t="s">
        <v>77</v>
      </c>
      <c r="BK116" s="185">
        <f>ROUND(I116*H116,2)</f>
        <v>0</v>
      </c>
      <c r="BL116" s="18" t="s">
        <v>195</v>
      </c>
      <c r="BM116" s="184" t="s">
        <v>221</v>
      </c>
    </row>
    <row r="117" spans="1:65" s="2" customFormat="1" ht="10.199999999999999">
      <c r="A117" s="35"/>
      <c r="B117" s="36"/>
      <c r="C117" s="37"/>
      <c r="D117" s="186" t="s">
        <v>197</v>
      </c>
      <c r="E117" s="37"/>
      <c r="F117" s="187" t="s">
        <v>222</v>
      </c>
      <c r="G117" s="37"/>
      <c r="H117" s="37"/>
      <c r="I117" s="188"/>
      <c r="J117" s="37"/>
      <c r="K117" s="37"/>
      <c r="L117" s="40"/>
      <c r="M117" s="189"/>
      <c r="N117" s="190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197</v>
      </c>
      <c r="AU117" s="18" t="s">
        <v>81</v>
      </c>
    </row>
    <row r="118" spans="1:65" s="13" customFormat="1" ht="10.199999999999999">
      <c r="B118" s="191"/>
      <c r="C118" s="192"/>
      <c r="D118" s="193" t="s">
        <v>199</v>
      </c>
      <c r="E118" s="194" t="s">
        <v>19</v>
      </c>
      <c r="F118" s="195" t="s">
        <v>223</v>
      </c>
      <c r="G118" s="192"/>
      <c r="H118" s="196">
        <v>50</v>
      </c>
      <c r="I118" s="197"/>
      <c r="J118" s="192"/>
      <c r="K118" s="192"/>
      <c r="L118" s="198"/>
      <c r="M118" s="199"/>
      <c r="N118" s="200"/>
      <c r="O118" s="200"/>
      <c r="P118" s="200"/>
      <c r="Q118" s="200"/>
      <c r="R118" s="200"/>
      <c r="S118" s="200"/>
      <c r="T118" s="201"/>
      <c r="AT118" s="202" t="s">
        <v>199</v>
      </c>
      <c r="AU118" s="202" t="s">
        <v>81</v>
      </c>
      <c r="AV118" s="13" t="s">
        <v>81</v>
      </c>
      <c r="AW118" s="13" t="s">
        <v>33</v>
      </c>
      <c r="AX118" s="13" t="s">
        <v>77</v>
      </c>
      <c r="AY118" s="202" t="s">
        <v>189</v>
      </c>
    </row>
    <row r="119" spans="1:65" s="2" customFormat="1" ht="44.25" customHeight="1">
      <c r="A119" s="35"/>
      <c r="B119" s="36"/>
      <c r="C119" s="172" t="s">
        <v>224</v>
      </c>
      <c r="D119" s="172" t="s">
        <v>191</v>
      </c>
      <c r="E119" s="173" t="s">
        <v>225</v>
      </c>
      <c r="F119" s="174" t="s">
        <v>226</v>
      </c>
      <c r="G119" s="175" t="s">
        <v>209</v>
      </c>
      <c r="H119" s="176">
        <v>50</v>
      </c>
      <c r="I119" s="177"/>
      <c r="J119" s="178">
        <f>ROUND(I119*H119,2)</f>
        <v>0</v>
      </c>
      <c r="K119" s="179"/>
      <c r="L119" s="40"/>
      <c r="M119" s="180" t="s">
        <v>19</v>
      </c>
      <c r="N119" s="181" t="s">
        <v>43</v>
      </c>
      <c r="O119" s="65"/>
      <c r="P119" s="182">
        <f>O119*H119</f>
        <v>0</v>
      </c>
      <c r="Q119" s="182">
        <v>0</v>
      </c>
      <c r="R119" s="182">
        <f>Q119*H119</f>
        <v>0</v>
      </c>
      <c r="S119" s="182">
        <v>0</v>
      </c>
      <c r="T119" s="183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84" t="s">
        <v>195</v>
      </c>
      <c r="AT119" s="184" t="s">
        <v>191</v>
      </c>
      <c r="AU119" s="184" t="s">
        <v>81</v>
      </c>
      <c r="AY119" s="18" t="s">
        <v>189</v>
      </c>
      <c r="BE119" s="185">
        <f>IF(N119="základní",J119,0)</f>
        <v>0</v>
      </c>
      <c r="BF119" s="185">
        <f>IF(N119="snížená",J119,0)</f>
        <v>0</v>
      </c>
      <c r="BG119" s="185">
        <f>IF(N119="zákl. přenesená",J119,0)</f>
        <v>0</v>
      </c>
      <c r="BH119" s="185">
        <f>IF(N119="sníž. přenesená",J119,0)</f>
        <v>0</v>
      </c>
      <c r="BI119" s="185">
        <f>IF(N119="nulová",J119,0)</f>
        <v>0</v>
      </c>
      <c r="BJ119" s="18" t="s">
        <v>77</v>
      </c>
      <c r="BK119" s="185">
        <f>ROUND(I119*H119,2)</f>
        <v>0</v>
      </c>
      <c r="BL119" s="18" t="s">
        <v>195</v>
      </c>
      <c r="BM119" s="184" t="s">
        <v>227</v>
      </c>
    </row>
    <row r="120" spans="1:65" s="2" customFormat="1" ht="10.199999999999999">
      <c r="A120" s="35"/>
      <c r="B120" s="36"/>
      <c r="C120" s="37"/>
      <c r="D120" s="186" t="s">
        <v>197</v>
      </c>
      <c r="E120" s="37"/>
      <c r="F120" s="187" t="s">
        <v>228</v>
      </c>
      <c r="G120" s="37"/>
      <c r="H120" s="37"/>
      <c r="I120" s="188"/>
      <c r="J120" s="37"/>
      <c r="K120" s="37"/>
      <c r="L120" s="40"/>
      <c r="M120" s="189"/>
      <c r="N120" s="190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197</v>
      </c>
      <c r="AU120" s="18" t="s">
        <v>81</v>
      </c>
    </row>
    <row r="121" spans="1:65" s="13" customFormat="1" ht="10.199999999999999">
      <c r="B121" s="191"/>
      <c r="C121" s="192"/>
      <c r="D121" s="193" t="s">
        <v>199</v>
      </c>
      <c r="E121" s="194" t="s">
        <v>19</v>
      </c>
      <c r="F121" s="195" t="s">
        <v>139</v>
      </c>
      <c r="G121" s="192"/>
      <c r="H121" s="196">
        <v>50</v>
      </c>
      <c r="I121" s="197"/>
      <c r="J121" s="192"/>
      <c r="K121" s="192"/>
      <c r="L121" s="198"/>
      <c r="M121" s="199"/>
      <c r="N121" s="200"/>
      <c r="O121" s="200"/>
      <c r="P121" s="200"/>
      <c r="Q121" s="200"/>
      <c r="R121" s="200"/>
      <c r="S121" s="200"/>
      <c r="T121" s="201"/>
      <c r="AT121" s="202" t="s">
        <v>199</v>
      </c>
      <c r="AU121" s="202" t="s">
        <v>81</v>
      </c>
      <c r="AV121" s="13" t="s">
        <v>81</v>
      </c>
      <c r="AW121" s="13" t="s">
        <v>33</v>
      </c>
      <c r="AX121" s="13" t="s">
        <v>72</v>
      </c>
      <c r="AY121" s="202" t="s">
        <v>189</v>
      </c>
    </row>
    <row r="122" spans="1:65" s="14" customFormat="1" ht="10.199999999999999">
      <c r="B122" s="203"/>
      <c r="C122" s="204"/>
      <c r="D122" s="193" t="s">
        <v>199</v>
      </c>
      <c r="E122" s="205" t="s">
        <v>140</v>
      </c>
      <c r="F122" s="206" t="s">
        <v>201</v>
      </c>
      <c r="G122" s="204"/>
      <c r="H122" s="207">
        <v>50</v>
      </c>
      <c r="I122" s="208"/>
      <c r="J122" s="204"/>
      <c r="K122" s="204"/>
      <c r="L122" s="209"/>
      <c r="M122" s="210"/>
      <c r="N122" s="211"/>
      <c r="O122" s="211"/>
      <c r="P122" s="211"/>
      <c r="Q122" s="211"/>
      <c r="R122" s="211"/>
      <c r="S122" s="211"/>
      <c r="T122" s="212"/>
      <c r="AT122" s="213" t="s">
        <v>199</v>
      </c>
      <c r="AU122" s="213" t="s">
        <v>81</v>
      </c>
      <c r="AV122" s="14" t="s">
        <v>202</v>
      </c>
      <c r="AW122" s="14" t="s">
        <v>33</v>
      </c>
      <c r="AX122" s="14" t="s">
        <v>77</v>
      </c>
      <c r="AY122" s="213" t="s">
        <v>189</v>
      </c>
    </row>
    <row r="123" spans="1:65" s="12" customFormat="1" ht="22.8" customHeight="1">
      <c r="B123" s="156"/>
      <c r="C123" s="157"/>
      <c r="D123" s="158" t="s">
        <v>71</v>
      </c>
      <c r="E123" s="170" t="s">
        <v>202</v>
      </c>
      <c r="F123" s="170" t="s">
        <v>229</v>
      </c>
      <c r="G123" s="157"/>
      <c r="H123" s="157"/>
      <c r="I123" s="160"/>
      <c r="J123" s="171">
        <f>BK123</f>
        <v>0</v>
      </c>
      <c r="K123" s="157"/>
      <c r="L123" s="162"/>
      <c r="M123" s="163"/>
      <c r="N123" s="164"/>
      <c r="O123" s="164"/>
      <c r="P123" s="165">
        <f>SUM(P124:P138)</f>
        <v>0</v>
      </c>
      <c r="Q123" s="164"/>
      <c r="R123" s="165">
        <f>SUM(R124:R138)</f>
        <v>0.32985832000000004</v>
      </c>
      <c r="S123" s="164"/>
      <c r="T123" s="166">
        <f>SUM(T124:T138)</f>
        <v>0</v>
      </c>
      <c r="AR123" s="167" t="s">
        <v>77</v>
      </c>
      <c r="AT123" s="168" t="s">
        <v>71</v>
      </c>
      <c r="AU123" s="168" t="s">
        <v>77</v>
      </c>
      <c r="AY123" s="167" t="s">
        <v>189</v>
      </c>
      <c r="BK123" s="169">
        <f>SUM(BK124:BK138)</f>
        <v>0</v>
      </c>
    </row>
    <row r="124" spans="1:65" s="2" customFormat="1" ht="24.15" customHeight="1">
      <c r="A124" s="35"/>
      <c r="B124" s="36"/>
      <c r="C124" s="172" t="s">
        <v>230</v>
      </c>
      <c r="D124" s="172" t="s">
        <v>191</v>
      </c>
      <c r="E124" s="173" t="s">
        <v>231</v>
      </c>
      <c r="F124" s="174" t="s">
        <v>232</v>
      </c>
      <c r="G124" s="175" t="s">
        <v>209</v>
      </c>
      <c r="H124" s="176">
        <v>5.3999999999999999E-2</v>
      </c>
      <c r="I124" s="177"/>
      <c r="J124" s="178">
        <f>ROUND(I124*H124,2)</f>
        <v>0</v>
      </c>
      <c r="K124" s="179"/>
      <c r="L124" s="40"/>
      <c r="M124" s="180" t="s">
        <v>19</v>
      </c>
      <c r="N124" s="181" t="s">
        <v>43</v>
      </c>
      <c r="O124" s="65"/>
      <c r="P124" s="182">
        <f>O124*H124</f>
        <v>0</v>
      </c>
      <c r="Q124" s="182">
        <v>1.94302</v>
      </c>
      <c r="R124" s="182">
        <f>Q124*H124</f>
        <v>0.10492308</v>
      </c>
      <c r="S124" s="182">
        <v>0</v>
      </c>
      <c r="T124" s="183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4" t="s">
        <v>195</v>
      </c>
      <c r="AT124" s="184" t="s">
        <v>191</v>
      </c>
      <c r="AU124" s="184" t="s">
        <v>81</v>
      </c>
      <c r="AY124" s="18" t="s">
        <v>189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18" t="s">
        <v>77</v>
      </c>
      <c r="BK124" s="185">
        <f>ROUND(I124*H124,2)</f>
        <v>0</v>
      </c>
      <c r="BL124" s="18" t="s">
        <v>195</v>
      </c>
      <c r="BM124" s="184" t="s">
        <v>233</v>
      </c>
    </row>
    <row r="125" spans="1:65" s="2" customFormat="1" ht="10.199999999999999">
      <c r="A125" s="35"/>
      <c r="B125" s="36"/>
      <c r="C125" s="37"/>
      <c r="D125" s="186" t="s">
        <v>197</v>
      </c>
      <c r="E125" s="37"/>
      <c r="F125" s="187" t="s">
        <v>234</v>
      </c>
      <c r="G125" s="37"/>
      <c r="H125" s="37"/>
      <c r="I125" s="188"/>
      <c r="J125" s="37"/>
      <c r="K125" s="37"/>
      <c r="L125" s="40"/>
      <c r="M125" s="189"/>
      <c r="N125" s="190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197</v>
      </c>
      <c r="AU125" s="18" t="s">
        <v>81</v>
      </c>
    </row>
    <row r="126" spans="1:65" s="13" customFormat="1" ht="10.199999999999999">
      <c r="B126" s="191"/>
      <c r="C126" s="192"/>
      <c r="D126" s="193" t="s">
        <v>199</v>
      </c>
      <c r="E126" s="194" t="s">
        <v>19</v>
      </c>
      <c r="F126" s="195" t="s">
        <v>235</v>
      </c>
      <c r="G126" s="192"/>
      <c r="H126" s="196">
        <v>5.3999999999999999E-2</v>
      </c>
      <c r="I126" s="197"/>
      <c r="J126" s="192"/>
      <c r="K126" s="192"/>
      <c r="L126" s="198"/>
      <c r="M126" s="199"/>
      <c r="N126" s="200"/>
      <c r="O126" s="200"/>
      <c r="P126" s="200"/>
      <c r="Q126" s="200"/>
      <c r="R126" s="200"/>
      <c r="S126" s="200"/>
      <c r="T126" s="201"/>
      <c r="AT126" s="202" t="s">
        <v>199</v>
      </c>
      <c r="AU126" s="202" t="s">
        <v>81</v>
      </c>
      <c r="AV126" s="13" t="s">
        <v>81</v>
      </c>
      <c r="AW126" s="13" t="s">
        <v>33</v>
      </c>
      <c r="AX126" s="13" t="s">
        <v>77</v>
      </c>
      <c r="AY126" s="202" t="s">
        <v>189</v>
      </c>
    </row>
    <row r="127" spans="1:65" s="2" customFormat="1" ht="37.799999999999997" customHeight="1">
      <c r="A127" s="35"/>
      <c r="B127" s="36"/>
      <c r="C127" s="172" t="s">
        <v>236</v>
      </c>
      <c r="D127" s="172" t="s">
        <v>191</v>
      </c>
      <c r="E127" s="173" t="s">
        <v>237</v>
      </c>
      <c r="F127" s="174" t="s">
        <v>238</v>
      </c>
      <c r="G127" s="175" t="s">
        <v>239</v>
      </c>
      <c r="H127" s="176">
        <v>8.8999999999999996E-2</v>
      </c>
      <c r="I127" s="177"/>
      <c r="J127" s="178">
        <f>ROUND(I127*H127,2)</f>
        <v>0</v>
      </c>
      <c r="K127" s="179"/>
      <c r="L127" s="40"/>
      <c r="M127" s="180" t="s">
        <v>19</v>
      </c>
      <c r="N127" s="181" t="s">
        <v>43</v>
      </c>
      <c r="O127" s="65"/>
      <c r="P127" s="182">
        <f>O127*H127</f>
        <v>0</v>
      </c>
      <c r="Q127" s="182">
        <v>1.2389600000000001</v>
      </c>
      <c r="R127" s="182">
        <f>Q127*H127</f>
        <v>0.11026743999999999</v>
      </c>
      <c r="S127" s="182">
        <v>0</v>
      </c>
      <c r="T127" s="183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4" t="s">
        <v>195</v>
      </c>
      <c r="AT127" s="184" t="s">
        <v>191</v>
      </c>
      <c r="AU127" s="184" t="s">
        <v>81</v>
      </c>
      <c r="AY127" s="18" t="s">
        <v>189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8" t="s">
        <v>77</v>
      </c>
      <c r="BK127" s="185">
        <f>ROUND(I127*H127,2)</f>
        <v>0</v>
      </c>
      <c r="BL127" s="18" t="s">
        <v>195</v>
      </c>
      <c r="BM127" s="184" t="s">
        <v>240</v>
      </c>
    </row>
    <row r="128" spans="1:65" s="2" customFormat="1" ht="10.199999999999999">
      <c r="A128" s="35"/>
      <c r="B128" s="36"/>
      <c r="C128" s="37"/>
      <c r="D128" s="186" t="s">
        <v>197</v>
      </c>
      <c r="E128" s="37"/>
      <c r="F128" s="187" t="s">
        <v>241</v>
      </c>
      <c r="G128" s="37"/>
      <c r="H128" s="37"/>
      <c r="I128" s="188"/>
      <c r="J128" s="37"/>
      <c r="K128" s="37"/>
      <c r="L128" s="40"/>
      <c r="M128" s="189"/>
      <c r="N128" s="190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197</v>
      </c>
      <c r="AU128" s="18" t="s">
        <v>81</v>
      </c>
    </row>
    <row r="129" spans="1:65" s="13" customFormat="1" ht="10.199999999999999">
      <c r="B129" s="191"/>
      <c r="C129" s="192"/>
      <c r="D129" s="193" t="s">
        <v>199</v>
      </c>
      <c r="E129" s="194" t="s">
        <v>19</v>
      </c>
      <c r="F129" s="195" t="s">
        <v>242</v>
      </c>
      <c r="G129" s="192"/>
      <c r="H129" s="196">
        <v>8.8999999999999996E-2</v>
      </c>
      <c r="I129" s="197"/>
      <c r="J129" s="192"/>
      <c r="K129" s="192"/>
      <c r="L129" s="198"/>
      <c r="M129" s="199"/>
      <c r="N129" s="200"/>
      <c r="O129" s="200"/>
      <c r="P129" s="200"/>
      <c r="Q129" s="200"/>
      <c r="R129" s="200"/>
      <c r="S129" s="200"/>
      <c r="T129" s="201"/>
      <c r="AT129" s="202" t="s">
        <v>199</v>
      </c>
      <c r="AU129" s="202" t="s">
        <v>81</v>
      </c>
      <c r="AV129" s="13" t="s">
        <v>81</v>
      </c>
      <c r="AW129" s="13" t="s">
        <v>33</v>
      </c>
      <c r="AX129" s="13" t="s">
        <v>72</v>
      </c>
      <c r="AY129" s="202" t="s">
        <v>189</v>
      </c>
    </row>
    <row r="130" spans="1:65" s="14" customFormat="1" ht="10.199999999999999">
      <c r="B130" s="203"/>
      <c r="C130" s="204"/>
      <c r="D130" s="193" t="s">
        <v>199</v>
      </c>
      <c r="E130" s="205" t="s">
        <v>19</v>
      </c>
      <c r="F130" s="206" t="s">
        <v>201</v>
      </c>
      <c r="G130" s="204"/>
      <c r="H130" s="207">
        <v>8.8999999999999996E-2</v>
      </c>
      <c r="I130" s="208"/>
      <c r="J130" s="204"/>
      <c r="K130" s="204"/>
      <c r="L130" s="209"/>
      <c r="M130" s="210"/>
      <c r="N130" s="211"/>
      <c r="O130" s="211"/>
      <c r="P130" s="211"/>
      <c r="Q130" s="211"/>
      <c r="R130" s="211"/>
      <c r="S130" s="211"/>
      <c r="T130" s="212"/>
      <c r="AT130" s="213" t="s">
        <v>199</v>
      </c>
      <c r="AU130" s="213" t="s">
        <v>81</v>
      </c>
      <c r="AV130" s="14" t="s">
        <v>202</v>
      </c>
      <c r="AW130" s="14" t="s">
        <v>33</v>
      </c>
      <c r="AX130" s="14" t="s">
        <v>77</v>
      </c>
      <c r="AY130" s="213" t="s">
        <v>189</v>
      </c>
    </row>
    <row r="131" spans="1:65" s="2" customFormat="1" ht="37.799999999999997" customHeight="1">
      <c r="A131" s="35"/>
      <c r="B131" s="36"/>
      <c r="C131" s="172" t="s">
        <v>243</v>
      </c>
      <c r="D131" s="172" t="s">
        <v>191</v>
      </c>
      <c r="E131" s="173" t="s">
        <v>244</v>
      </c>
      <c r="F131" s="174" t="s">
        <v>245</v>
      </c>
      <c r="G131" s="175" t="s">
        <v>194</v>
      </c>
      <c r="H131" s="176">
        <v>1.02</v>
      </c>
      <c r="I131" s="177"/>
      <c r="J131" s="178">
        <f>ROUND(I131*H131,2)</f>
        <v>0</v>
      </c>
      <c r="K131" s="179"/>
      <c r="L131" s="40"/>
      <c r="M131" s="180" t="s">
        <v>19</v>
      </c>
      <c r="N131" s="181" t="s">
        <v>43</v>
      </c>
      <c r="O131" s="65"/>
      <c r="P131" s="182">
        <f>O131*H131</f>
        <v>0</v>
      </c>
      <c r="Q131" s="182">
        <v>2.8570000000000002E-2</v>
      </c>
      <c r="R131" s="182">
        <f>Q131*H131</f>
        <v>2.9141400000000001E-2</v>
      </c>
      <c r="S131" s="182">
        <v>0</v>
      </c>
      <c r="T131" s="183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4" t="s">
        <v>195</v>
      </c>
      <c r="AT131" s="184" t="s">
        <v>191</v>
      </c>
      <c r="AU131" s="184" t="s">
        <v>81</v>
      </c>
      <c r="AY131" s="18" t="s">
        <v>189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8" t="s">
        <v>77</v>
      </c>
      <c r="BK131" s="185">
        <f>ROUND(I131*H131,2)</f>
        <v>0</v>
      </c>
      <c r="BL131" s="18" t="s">
        <v>195</v>
      </c>
      <c r="BM131" s="184" t="s">
        <v>246</v>
      </c>
    </row>
    <row r="132" spans="1:65" s="2" customFormat="1" ht="10.199999999999999">
      <c r="A132" s="35"/>
      <c r="B132" s="36"/>
      <c r="C132" s="37"/>
      <c r="D132" s="186" t="s">
        <v>197</v>
      </c>
      <c r="E132" s="37"/>
      <c r="F132" s="187" t="s">
        <v>247</v>
      </c>
      <c r="G132" s="37"/>
      <c r="H132" s="37"/>
      <c r="I132" s="188"/>
      <c r="J132" s="37"/>
      <c r="K132" s="37"/>
      <c r="L132" s="40"/>
      <c r="M132" s="189"/>
      <c r="N132" s="190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197</v>
      </c>
      <c r="AU132" s="18" t="s">
        <v>81</v>
      </c>
    </row>
    <row r="133" spans="1:65" s="13" customFormat="1" ht="10.199999999999999">
      <c r="B133" s="191"/>
      <c r="C133" s="192"/>
      <c r="D133" s="193" t="s">
        <v>199</v>
      </c>
      <c r="E133" s="194" t="s">
        <v>19</v>
      </c>
      <c r="F133" s="195" t="s">
        <v>248</v>
      </c>
      <c r="G133" s="192"/>
      <c r="H133" s="196">
        <v>1.02</v>
      </c>
      <c r="I133" s="197"/>
      <c r="J133" s="192"/>
      <c r="K133" s="192"/>
      <c r="L133" s="198"/>
      <c r="M133" s="199"/>
      <c r="N133" s="200"/>
      <c r="O133" s="200"/>
      <c r="P133" s="200"/>
      <c r="Q133" s="200"/>
      <c r="R133" s="200"/>
      <c r="S133" s="200"/>
      <c r="T133" s="201"/>
      <c r="AT133" s="202" t="s">
        <v>199</v>
      </c>
      <c r="AU133" s="202" t="s">
        <v>81</v>
      </c>
      <c r="AV133" s="13" t="s">
        <v>81</v>
      </c>
      <c r="AW133" s="13" t="s">
        <v>33</v>
      </c>
      <c r="AX133" s="13" t="s">
        <v>72</v>
      </c>
      <c r="AY133" s="202" t="s">
        <v>189</v>
      </c>
    </row>
    <row r="134" spans="1:65" s="14" customFormat="1" ht="10.199999999999999">
      <c r="B134" s="203"/>
      <c r="C134" s="204"/>
      <c r="D134" s="193" t="s">
        <v>199</v>
      </c>
      <c r="E134" s="205" t="s">
        <v>128</v>
      </c>
      <c r="F134" s="206" t="s">
        <v>201</v>
      </c>
      <c r="G134" s="204"/>
      <c r="H134" s="207">
        <v>1.02</v>
      </c>
      <c r="I134" s="208"/>
      <c r="J134" s="204"/>
      <c r="K134" s="204"/>
      <c r="L134" s="209"/>
      <c r="M134" s="210"/>
      <c r="N134" s="211"/>
      <c r="O134" s="211"/>
      <c r="P134" s="211"/>
      <c r="Q134" s="211"/>
      <c r="R134" s="211"/>
      <c r="S134" s="211"/>
      <c r="T134" s="212"/>
      <c r="AT134" s="213" t="s">
        <v>199</v>
      </c>
      <c r="AU134" s="213" t="s">
        <v>81</v>
      </c>
      <c r="AV134" s="14" t="s">
        <v>202</v>
      </c>
      <c r="AW134" s="14" t="s">
        <v>33</v>
      </c>
      <c r="AX134" s="14" t="s">
        <v>77</v>
      </c>
      <c r="AY134" s="213" t="s">
        <v>189</v>
      </c>
    </row>
    <row r="135" spans="1:65" s="2" customFormat="1" ht="37.799999999999997" customHeight="1">
      <c r="A135" s="35"/>
      <c r="B135" s="36"/>
      <c r="C135" s="172" t="s">
        <v>249</v>
      </c>
      <c r="D135" s="172" t="s">
        <v>191</v>
      </c>
      <c r="E135" s="173" t="s">
        <v>250</v>
      </c>
      <c r="F135" s="174" t="s">
        <v>251</v>
      </c>
      <c r="G135" s="175" t="s">
        <v>194</v>
      </c>
      <c r="H135" s="176">
        <v>0.48</v>
      </c>
      <c r="I135" s="177"/>
      <c r="J135" s="178">
        <f>ROUND(I135*H135,2)</f>
        <v>0</v>
      </c>
      <c r="K135" s="179"/>
      <c r="L135" s="40"/>
      <c r="M135" s="180" t="s">
        <v>19</v>
      </c>
      <c r="N135" s="181" t="s">
        <v>43</v>
      </c>
      <c r="O135" s="65"/>
      <c r="P135" s="182">
        <f>O135*H135</f>
        <v>0</v>
      </c>
      <c r="Q135" s="182">
        <v>0.17818000000000001</v>
      </c>
      <c r="R135" s="182">
        <f>Q135*H135</f>
        <v>8.5526400000000002E-2</v>
      </c>
      <c r="S135" s="182">
        <v>0</v>
      </c>
      <c r="T135" s="183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4" t="s">
        <v>195</v>
      </c>
      <c r="AT135" s="184" t="s">
        <v>191</v>
      </c>
      <c r="AU135" s="184" t="s">
        <v>81</v>
      </c>
      <c r="AY135" s="18" t="s">
        <v>189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8" t="s">
        <v>77</v>
      </c>
      <c r="BK135" s="185">
        <f>ROUND(I135*H135,2)</f>
        <v>0</v>
      </c>
      <c r="BL135" s="18" t="s">
        <v>195</v>
      </c>
      <c r="BM135" s="184" t="s">
        <v>252</v>
      </c>
    </row>
    <row r="136" spans="1:65" s="2" customFormat="1" ht="10.199999999999999">
      <c r="A136" s="35"/>
      <c r="B136" s="36"/>
      <c r="C136" s="37"/>
      <c r="D136" s="186" t="s">
        <v>197</v>
      </c>
      <c r="E136" s="37"/>
      <c r="F136" s="187" t="s">
        <v>253</v>
      </c>
      <c r="G136" s="37"/>
      <c r="H136" s="37"/>
      <c r="I136" s="188"/>
      <c r="J136" s="37"/>
      <c r="K136" s="37"/>
      <c r="L136" s="40"/>
      <c r="M136" s="189"/>
      <c r="N136" s="190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197</v>
      </c>
      <c r="AU136" s="18" t="s">
        <v>81</v>
      </c>
    </row>
    <row r="137" spans="1:65" s="13" customFormat="1" ht="10.199999999999999">
      <c r="B137" s="191"/>
      <c r="C137" s="192"/>
      <c r="D137" s="193" t="s">
        <v>199</v>
      </c>
      <c r="E137" s="194" t="s">
        <v>19</v>
      </c>
      <c r="F137" s="195" t="s">
        <v>254</v>
      </c>
      <c r="G137" s="192"/>
      <c r="H137" s="196">
        <v>0.48</v>
      </c>
      <c r="I137" s="197"/>
      <c r="J137" s="192"/>
      <c r="K137" s="192"/>
      <c r="L137" s="198"/>
      <c r="M137" s="199"/>
      <c r="N137" s="200"/>
      <c r="O137" s="200"/>
      <c r="P137" s="200"/>
      <c r="Q137" s="200"/>
      <c r="R137" s="200"/>
      <c r="S137" s="200"/>
      <c r="T137" s="201"/>
      <c r="AT137" s="202" t="s">
        <v>199</v>
      </c>
      <c r="AU137" s="202" t="s">
        <v>81</v>
      </c>
      <c r="AV137" s="13" t="s">
        <v>81</v>
      </c>
      <c r="AW137" s="13" t="s">
        <v>33</v>
      </c>
      <c r="AX137" s="13" t="s">
        <v>72</v>
      </c>
      <c r="AY137" s="202" t="s">
        <v>189</v>
      </c>
    </row>
    <row r="138" spans="1:65" s="14" customFormat="1" ht="10.199999999999999">
      <c r="B138" s="203"/>
      <c r="C138" s="204"/>
      <c r="D138" s="193" t="s">
        <v>199</v>
      </c>
      <c r="E138" s="205" t="s">
        <v>109</v>
      </c>
      <c r="F138" s="206" t="s">
        <v>201</v>
      </c>
      <c r="G138" s="204"/>
      <c r="H138" s="207">
        <v>0.48</v>
      </c>
      <c r="I138" s="208"/>
      <c r="J138" s="204"/>
      <c r="K138" s="204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199</v>
      </c>
      <c r="AU138" s="213" t="s">
        <v>81</v>
      </c>
      <c r="AV138" s="14" t="s">
        <v>202</v>
      </c>
      <c r="AW138" s="14" t="s">
        <v>33</v>
      </c>
      <c r="AX138" s="14" t="s">
        <v>77</v>
      </c>
      <c r="AY138" s="213" t="s">
        <v>189</v>
      </c>
    </row>
    <row r="139" spans="1:65" s="12" customFormat="1" ht="22.8" customHeight="1">
      <c r="B139" s="156"/>
      <c r="C139" s="157"/>
      <c r="D139" s="158" t="s">
        <v>71</v>
      </c>
      <c r="E139" s="170" t="s">
        <v>218</v>
      </c>
      <c r="F139" s="170" t="s">
        <v>255</v>
      </c>
      <c r="G139" s="157"/>
      <c r="H139" s="157"/>
      <c r="I139" s="160"/>
      <c r="J139" s="171">
        <f>BK139</f>
        <v>0</v>
      </c>
      <c r="K139" s="157"/>
      <c r="L139" s="162"/>
      <c r="M139" s="163"/>
      <c r="N139" s="164"/>
      <c r="O139" s="164"/>
      <c r="P139" s="165">
        <f>SUM(P140:P145)</f>
        <v>0</v>
      </c>
      <c r="Q139" s="164"/>
      <c r="R139" s="165">
        <f>SUM(R140:R145)</f>
        <v>8.0484374999999986</v>
      </c>
      <c r="S139" s="164"/>
      <c r="T139" s="166">
        <f>SUM(T140:T145)</f>
        <v>0</v>
      </c>
      <c r="AR139" s="167" t="s">
        <v>77</v>
      </c>
      <c r="AT139" s="168" t="s">
        <v>71</v>
      </c>
      <c r="AU139" s="168" t="s">
        <v>77</v>
      </c>
      <c r="AY139" s="167" t="s">
        <v>189</v>
      </c>
      <c r="BK139" s="169">
        <f>SUM(BK140:BK145)</f>
        <v>0</v>
      </c>
    </row>
    <row r="140" spans="1:65" s="2" customFormat="1" ht="37.799999999999997" customHeight="1">
      <c r="A140" s="35"/>
      <c r="B140" s="36"/>
      <c r="C140" s="172" t="s">
        <v>256</v>
      </c>
      <c r="D140" s="172" t="s">
        <v>191</v>
      </c>
      <c r="E140" s="173" t="s">
        <v>257</v>
      </c>
      <c r="F140" s="174" t="s">
        <v>258</v>
      </c>
      <c r="G140" s="175" t="s">
        <v>194</v>
      </c>
      <c r="H140" s="176">
        <v>18.75</v>
      </c>
      <c r="I140" s="177"/>
      <c r="J140" s="178">
        <f>ROUND(I140*H140,2)</f>
        <v>0</v>
      </c>
      <c r="K140" s="179"/>
      <c r="L140" s="40"/>
      <c r="M140" s="180" t="s">
        <v>19</v>
      </c>
      <c r="N140" s="181" t="s">
        <v>43</v>
      </c>
      <c r="O140" s="65"/>
      <c r="P140" s="182">
        <f>O140*H140</f>
        <v>0</v>
      </c>
      <c r="Q140" s="182">
        <v>0.34499999999999997</v>
      </c>
      <c r="R140" s="182">
        <f>Q140*H140</f>
        <v>6.4687499999999991</v>
      </c>
      <c r="S140" s="182">
        <v>0</v>
      </c>
      <c r="T140" s="18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4" t="s">
        <v>195</v>
      </c>
      <c r="AT140" s="184" t="s">
        <v>191</v>
      </c>
      <c r="AU140" s="184" t="s">
        <v>81</v>
      </c>
      <c r="AY140" s="18" t="s">
        <v>189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77</v>
      </c>
      <c r="BK140" s="185">
        <f>ROUND(I140*H140,2)</f>
        <v>0</v>
      </c>
      <c r="BL140" s="18" t="s">
        <v>195</v>
      </c>
      <c r="BM140" s="184" t="s">
        <v>259</v>
      </c>
    </row>
    <row r="141" spans="1:65" s="2" customFormat="1" ht="10.199999999999999">
      <c r="A141" s="35"/>
      <c r="B141" s="36"/>
      <c r="C141" s="37"/>
      <c r="D141" s="186" t="s">
        <v>197</v>
      </c>
      <c r="E141" s="37"/>
      <c r="F141" s="187" t="s">
        <v>260</v>
      </c>
      <c r="G141" s="37"/>
      <c r="H141" s="37"/>
      <c r="I141" s="188"/>
      <c r="J141" s="37"/>
      <c r="K141" s="37"/>
      <c r="L141" s="40"/>
      <c r="M141" s="189"/>
      <c r="N141" s="190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197</v>
      </c>
      <c r="AU141" s="18" t="s">
        <v>81</v>
      </c>
    </row>
    <row r="142" spans="1:65" s="13" customFormat="1" ht="10.199999999999999">
      <c r="B142" s="191"/>
      <c r="C142" s="192"/>
      <c r="D142" s="193" t="s">
        <v>199</v>
      </c>
      <c r="E142" s="194" t="s">
        <v>19</v>
      </c>
      <c r="F142" s="195" t="s">
        <v>132</v>
      </c>
      <c r="G142" s="192"/>
      <c r="H142" s="196">
        <v>18.75</v>
      </c>
      <c r="I142" s="197"/>
      <c r="J142" s="192"/>
      <c r="K142" s="192"/>
      <c r="L142" s="198"/>
      <c r="M142" s="199"/>
      <c r="N142" s="200"/>
      <c r="O142" s="200"/>
      <c r="P142" s="200"/>
      <c r="Q142" s="200"/>
      <c r="R142" s="200"/>
      <c r="S142" s="200"/>
      <c r="T142" s="201"/>
      <c r="AT142" s="202" t="s">
        <v>199</v>
      </c>
      <c r="AU142" s="202" t="s">
        <v>81</v>
      </c>
      <c r="AV142" s="13" t="s">
        <v>81</v>
      </c>
      <c r="AW142" s="13" t="s">
        <v>33</v>
      </c>
      <c r="AX142" s="13" t="s">
        <v>77</v>
      </c>
      <c r="AY142" s="202" t="s">
        <v>189</v>
      </c>
    </row>
    <row r="143" spans="1:65" s="2" customFormat="1" ht="55.5" customHeight="1">
      <c r="A143" s="35"/>
      <c r="B143" s="36"/>
      <c r="C143" s="172" t="s">
        <v>8</v>
      </c>
      <c r="D143" s="172" t="s">
        <v>191</v>
      </c>
      <c r="E143" s="173" t="s">
        <v>261</v>
      </c>
      <c r="F143" s="174" t="s">
        <v>262</v>
      </c>
      <c r="G143" s="175" t="s">
        <v>194</v>
      </c>
      <c r="H143" s="176">
        <v>18.75</v>
      </c>
      <c r="I143" s="177"/>
      <c r="J143" s="178">
        <f>ROUND(I143*H143,2)</f>
        <v>0</v>
      </c>
      <c r="K143" s="179"/>
      <c r="L143" s="40"/>
      <c r="M143" s="180" t="s">
        <v>19</v>
      </c>
      <c r="N143" s="181" t="s">
        <v>43</v>
      </c>
      <c r="O143" s="65"/>
      <c r="P143" s="182">
        <f>O143*H143</f>
        <v>0</v>
      </c>
      <c r="Q143" s="182">
        <v>8.4250000000000005E-2</v>
      </c>
      <c r="R143" s="182">
        <f>Q143*H143</f>
        <v>1.5796875000000001</v>
      </c>
      <c r="S143" s="182">
        <v>0</v>
      </c>
      <c r="T143" s="18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4" t="s">
        <v>195</v>
      </c>
      <c r="AT143" s="184" t="s">
        <v>191</v>
      </c>
      <c r="AU143" s="184" t="s">
        <v>81</v>
      </c>
      <c r="AY143" s="18" t="s">
        <v>189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77</v>
      </c>
      <c r="BK143" s="185">
        <f>ROUND(I143*H143,2)</f>
        <v>0</v>
      </c>
      <c r="BL143" s="18" t="s">
        <v>195</v>
      </c>
      <c r="BM143" s="184" t="s">
        <v>263</v>
      </c>
    </row>
    <row r="144" spans="1:65" s="2" customFormat="1" ht="10.199999999999999">
      <c r="A144" s="35"/>
      <c r="B144" s="36"/>
      <c r="C144" s="37"/>
      <c r="D144" s="186" t="s">
        <v>197</v>
      </c>
      <c r="E144" s="37"/>
      <c r="F144" s="187" t="s">
        <v>264</v>
      </c>
      <c r="G144" s="37"/>
      <c r="H144" s="37"/>
      <c r="I144" s="188"/>
      <c r="J144" s="37"/>
      <c r="K144" s="37"/>
      <c r="L144" s="40"/>
      <c r="M144" s="189"/>
      <c r="N144" s="190"/>
      <c r="O144" s="65"/>
      <c r="P144" s="65"/>
      <c r="Q144" s="65"/>
      <c r="R144" s="65"/>
      <c r="S144" s="65"/>
      <c r="T144" s="66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197</v>
      </c>
      <c r="AU144" s="18" t="s">
        <v>81</v>
      </c>
    </row>
    <row r="145" spans="1:65" s="13" customFormat="1" ht="10.199999999999999">
      <c r="B145" s="191"/>
      <c r="C145" s="192"/>
      <c r="D145" s="193" t="s">
        <v>199</v>
      </c>
      <c r="E145" s="194" t="s">
        <v>19</v>
      </c>
      <c r="F145" s="195" t="s">
        <v>132</v>
      </c>
      <c r="G145" s="192"/>
      <c r="H145" s="196">
        <v>18.75</v>
      </c>
      <c r="I145" s="197"/>
      <c r="J145" s="192"/>
      <c r="K145" s="192"/>
      <c r="L145" s="198"/>
      <c r="M145" s="199"/>
      <c r="N145" s="200"/>
      <c r="O145" s="200"/>
      <c r="P145" s="200"/>
      <c r="Q145" s="200"/>
      <c r="R145" s="200"/>
      <c r="S145" s="200"/>
      <c r="T145" s="201"/>
      <c r="AT145" s="202" t="s">
        <v>199</v>
      </c>
      <c r="AU145" s="202" t="s">
        <v>81</v>
      </c>
      <c r="AV145" s="13" t="s">
        <v>81</v>
      </c>
      <c r="AW145" s="13" t="s">
        <v>33</v>
      </c>
      <c r="AX145" s="13" t="s">
        <v>77</v>
      </c>
      <c r="AY145" s="202" t="s">
        <v>189</v>
      </c>
    </row>
    <row r="146" spans="1:65" s="12" customFormat="1" ht="22.8" customHeight="1">
      <c r="B146" s="156"/>
      <c r="C146" s="157"/>
      <c r="D146" s="158" t="s">
        <v>71</v>
      </c>
      <c r="E146" s="170" t="s">
        <v>224</v>
      </c>
      <c r="F146" s="170" t="s">
        <v>265</v>
      </c>
      <c r="G146" s="157"/>
      <c r="H146" s="157"/>
      <c r="I146" s="160"/>
      <c r="J146" s="171">
        <f>BK146</f>
        <v>0</v>
      </c>
      <c r="K146" s="157"/>
      <c r="L146" s="162"/>
      <c r="M146" s="163"/>
      <c r="N146" s="164"/>
      <c r="O146" s="164"/>
      <c r="P146" s="165">
        <f>SUM(P147:P151)</f>
        <v>0</v>
      </c>
      <c r="Q146" s="164"/>
      <c r="R146" s="165">
        <f>SUM(R147:R151)</f>
        <v>4.1390499999999997E-2</v>
      </c>
      <c r="S146" s="164"/>
      <c r="T146" s="166">
        <f>SUM(T147:T151)</f>
        <v>0</v>
      </c>
      <c r="AR146" s="167" t="s">
        <v>77</v>
      </c>
      <c r="AT146" s="168" t="s">
        <v>71</v>
      </c>
      <c r="AU146" s="168" t="s">
        <v>77</v>
      </c>
      <c r="AY146" s="167" t="s">
        <v>189</v>
      </c>
      <c r="BK146" s="169">
        <f>SUM(BK147:BK151)</f>
        <v>0</v>
      </c>
    </row>
    <row r="147" spans="1:65" s="2" customFormat="1" ht="37.799999999999997" customHeight="1">
      <c r="A147" s="35"/>
      <c r="B147" s="36"/>
      <c r="C147" s="172" t="s">
        <v>266</v>
      </c>
      <c r="D147" s="172" t="s">
        <v>191</v>
      </c>
      <c r="E147" s="173" t="s">
        <v>267</v>
      </c>
      <c r="F147" s="174" t="s">
        <v>268</v>
      </c>
      <c r="G147" s="175" t="s">
        <v>269</v>
      </c>
      <c r="H147" s="176">
        <v>1</v>
      </c>
      <c r="I147" s="177"/>
      <c r="J147" s="178">
        <f>ROUND(I147*H147,2)</f>
        <v>0</v>
      </c>
      <c r="K147" s="179"/>
      <c r="L147" s="40"/>
      <c r="M147" s="180" t="s">
        <v>19</v>
      </c>
      <c r="N147" s="181" t="s">
        <v>43</v>
      </c>
      <c r="O147" s="65"/>
      <c r="P147" s="182">
        <f>O147*H147</f>
        <v>0</v>
      </c>
      <c r="Q147" s="182">
        <v>4.0599999999999997E-2</v>
      </c>
      <c r="R147" s="182">
        <f>Q147*H147</f>
        <v>4.0599999999999997E-2</v>
      </c>
      <c r="S147" s="182">
        <v>0</v>
      </c>
      <c r="T147" s="18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4" t="s">
        <v>195</v>
      </c>
      <c r="AT147" s="184" t="s">
        <v>191</v>
      </c>
      <c r="AU147" s="184" t="s">
        <v>81</v>
      </c>
      <c r="AY147" s="18" t="s">
        <v>189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77</v>
      </c>
      <c r="BK147" s="185">
        <f>ROUND(I147*H147,2)</f>
        <v>0</v>
      </c>
      <c r="BL147" s="18" t="s">
        <v>195</v>
      </c>
      <c r="BM147" s="184" t="s">
        <v>270</v>
      </c>
    </row>
    <row r="148" spans="1:65" s="2" customFormat="1" ht="10.199999999999999">
      <c r="A148" s="35"/>
      <c r="B148" s="36"/>
      <c r="C148" s="37"/>
      <c r="D148" s="186" t="s">
        <v>197</v>
      </c>
      <c r="E148" s="37"/>
      <c r="F148" s="187" t="s">
        <v>271</v>
      </c>
      <c r="G148" s="37"/>
      <c r="H148" s="37"/>
      <c r="I148" s="188"/>
      <c r="J148" s="37"/>
      <c r="K148" s="37"/>
      <c r="L148" s="40"/>
      <c r="M148" s="189"/>
      <c r="N148" s="190"/>
      <c r="O148" s="65"/>
      <c r="P148" s="65"/>
      <c r="Q148" s="65"/>
      <c r="R148" s="65"/>
      <c r="S148" s="65"/>
      <c r="T148" s="66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197</v>
      </c>
      <c r="AU148" s="18" t="s">
        <v>81</v>
      </c>
    </row>
    <row r="149" spans="1:65" s="2" customFormat="1" ht="33" customHeight="1">
      <c r="A149" s="35"/>
      <c r="B149" s="36"/>
      <c r="C149" s="172" t="s">
        <v>272</v>
      </c>
      <c r="D149" s="172" t="s">
        <v>191</v>
      </c>
      <c r="E149" s="173" t="s">
        <v>273</v>
      </c>
      <c r="F149" s="174" t="s">
        <v>274</v>
      </c>
      <c r="G149" s="175" t="s">
        <v>194</v>
      </c>
      <c r="H149" s="176">
        <v>0.93</v>
      </c>
      <c r="I149" s="177"/>
      <c r="J149" s="178">
        <f>ROUND(I149*H149,2)</f>
        <v>0</v>
      </c>
      <c r="K149" s="179"/>
      <c r="L149" s="40"/>
      <c r="M149" s="180" t="s">
        <v>19</v>
      </c>
      <c r="N149" s="181" t="s">
        <v>43</v>
      </c>
      <c r="O149" s="65"/>
      <c r="P149" s="182">
        <f>O149*H149</f>
        <v>0</v>
      </c>
      <c r="Q149" s="182">
        <v>8.4999999999999995E-4</v>
      </c>
      <c r="R149" s="182">
        <f>Q149*H149</f>
        <v>7.9049999999999997E-4</v>
      </c>
      <c r="S149" s="182">
        <v>0</v>
      </c>
      <c r="T149" s="18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4" t="s">
        <v>195</v>
      </c>
      <c r="AT149" s="184" t="s">
        <v>191</v>
      </c>
      <c r="AU149" s="184" t="s">
        <v>81</v>
      </c>
      <c r="AY149" s="18" t="s">
        <v>189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77</v>
      </c>
      <c r="BK149" s="185">
        <f>ROUND(I149*H149,2)</f>
        <v>0</v>
      </c>
      <c r="BL149" s="18" t="s">
        <v>195</v>
      </c>
      <c r="BM149" s="184" t="s">
        <v>275</v>
      </c>
    </row>
    <row r="150" spans="1:65" s="2" customFormat="1" ht="10.199999999999999">
      <c r="A150" s="35"/>
      <c r="B150" s="36"/>
      <c r="C150" s="37"/>
      <c r="D150" s="186" t="s">
        <v>197</v>
      </c>
      <c r="E150" s="37"/>
      <c r="F150" s="187" t="s">
        <v>276</v>
      </c>
      <c r="G150" s="37"/>
      <c r="H150" s="37"/>
      <c r="I150" s="188"/>
      <c r="J150" s="37"/>
      <c r="K150" s="37"/>
      <c r="L150" s="40"/>
      <c r="M150" s="189"/>
      <c r="N150" s="190"/>
      <c r="O150" s="65"/>
      <c r="P150" s="65"/>
      <c r="Q150" s="65"/>
      <c r="R150" s="65"/>
      <c r="S150" s="65"/>
      <c r="T150" s="66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8" t="s">
        <v>197</v>
      </c>
      <c r="AU150" s="18" t="s">
        <v>81</v>
      </c>
    </row>
    <row r="151" spans="1:65" s="13" customFormat="1" ht="10.199999999999999">
      <c r="B151" s="191"/>
      <c r="C151" s="192"/>
      <c r="D151" s="193" t="s">
        <v>199</v>
      </c>
      <c r="E151" s="194" t="s">
        <v>19</v>
      </c>
      <c r="F151" s="195" t="s">
        <v>277</v>
      </c>
      <c r="G151" s="192"/>
      <c r="H151" s="196">
        <v>0.93</v>
      </c>
      <c r="I151" s="197"/>
      <c r="J151" s="192"/>
      <c r="K151" s="192"/>
      <c r="L151" s="198"/>
      <c r="M151" s="199"/>
      <c r="N151" s="200"/>
      <c r="O151" s="200"/>
      <c r="P151" s="200"/>
      <c r="Q151" s="200"/>
      <c r="R151" s="200"/>
      <c r="S151" s="200"/>
      <c r="T151" s="201"/>
      <c r="AT151" s="202" t="s">
        <v>199</v>
      </c>
      <c r="AU151" s="202" t="s">
        <v>81</v>
      </c>
      <c r="AV151" s="13" t="s">
        <v>81</v>
      </c>
      <c r="AW151" s="13" t="s">
        <v>33</v>
      </c>
      <c r="AX151" s="13" t="s">
        <v>77</v>
      </c>
      <c r="AY151" s="202" t="s">
        <v>189</v>
      </c>
    </row>
    <row r="152" spans="1:65" s="12" customFormat="1" ht="22.8" customHeight="1">
      <c r="B152" s="156"/>
      <c r="C152" s="157"/>
      <c r="D152" s="158" t="s">
        <v>71</v>
      </c>
      <c r="E152" s="170" t="s">
        <v>243</v>
      </c>
      <c r="F152" s="170" t="s">
        <v>278</v>
      </c>
      <c r="G152" s="157"/>
      <c r="H152" s="157"/>
      <c r="I152" s="160"/>
      <c r="J152" s="171">
        <f>BK152</f>
        <v>0</v>
      </c>
      <c r="K152" s="157"/>
      <c r="L152" s="162"/>
      <c r="M152" s="163"/>
      <c r="N152" s="164"/>
      <c r="O152" s="164"/>
      <c r="P152" s="165">
        <f>SUM(P153:P223)</f>
        <v>0</v>
      </c>
      <c r="Q152" s="164"/>
      <c r="R152" s="165">
        <f>SUM(R153:R223)</f>
        <v>0</v>
      </c>
      <c r="S152" s="164"/>
      <c r="T152" s="166">
        <f>SUM(T153:T223)</f>
        <v>0.74559999999999993</v>
      </c>
      <c r="AR152" s="167" t="s">
        <v>77</v>
      </c>
      <c r="AT152" s="168" t="s">
        <v>71</v>
      </c>
      <c r="AU152" s="168" t="s">
        <v>77</v>
      </c>
      <c r="AY152" s="167" t="s">
        <v>189</v>
      </c>
      <c r="BK152" s="169">
        <f>SUM(BK153:BK223)</f>
        <v>0</v>
      </c>
    </row>
    <row r="153" spans="1:65" s="2" customFormat="1" ht="44.25" customHeight="1">
      <c r="A153" s="35"/>
      <c r="B153" s="36"/>
      <c r="C153" s="172" t="s">
        <v>279</v>
      </c>
      <c r="D153" s="172" t="s">
        <v>191</v>
      </c>
      <c r="E153" s="173" t="s">
        <v>280</v>
      </c>
      <c r="F153" s="174" t="s">
        <v>281</v>
      </c>
      <c r="G153" s="175" t="s">
        <v>194</v>
      </c>
      <c r="H153" s="176">
        <v>1203.4000000000001</v>
      </c>
      <c r="I153" s="177"/>
      <c r="J153" s="178">
        <f>ROUND(I153*H153,2)</f>
        <v>0</v>
      </c>
      <c r="K153" s="179"/>
      <c r="L153" s="40"/>
      <c r="M153" s="180" t="s">
        <v>19</v>
      </c>
      <c r="N153" s="181" t="s">
        <v>43</v>
      </c>
      <c r="O153" s="65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4" t="s">
        <v>195</v>
      </c>
      <c r="AT153" s="184" t="s">
        <v>191</v>
      </c>
      <c r="AU153" s="184" t="s">
        <v>81</v>
      </c>
      <c r="AY153" s="18" t="s">
        <v>189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8" t="s">
        <v>77</v>
      </c>
      <c r="BK153" s="185">
        <f>ROUND(I153*H153,2)</f>
        <v>0</v>
      </c>
      <c r="BL153" s="18" t="s">
        <v>195</v>
      </c>
      <c r="BM153" s="184" t="s">
        <v>282</v>
      </c>
    </row>
    <row r="154" spans="1:65" s="2" customFormat="1" ht="10.199999999999999">
      <c r="A154" s="35"/>
      <c r="B154" s="36"/>
      <c r="C154" s="37"/>
      <c r="D154" s="186" t="s">
        <v>197</v>
      </c>
      <c r="E154" s="37"/>
      <c r="F154" s="187" t="s">
        <v>283</v>
      </c>
      <c r="G154" s="37"/>
      <c r="H154" s="37"/>
      <c r="I154" s="188"/>
      <c r="J154" s="37"/>
      <c r="K154" s="37"/>
      <c r="L154" s="40"/>
      <c r="M154" s="189"/>
      <c r="N154" s="190"/>
      <c r="O154" s="65"/>
      <c r="P154" s="65"/>
      <c r="Q154" s="65"/>
      <c r="R154" s="65"/>
      <c r="S154" s="65"/>
      <c r="T154" s="66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8" t="s">
        <v>197</v>
      </c>
      <c r="AU154" s="18" t="s">
        <v>81</v>
      </c>
    </row>
    <row r="155" spans="1:65" s="13" customFormat="1" ht="10.199999999999999">
      <c r="B155" s="191"/>
      <c r="C155" s="192"/>
      <c r="D155" s="193" t="s">
        <v>199</v>
      </c>
      <c r="E155" s="194" t="s">
        <v>19</v>
      </c>
      <c r="F155" s="195" t="s">
        <v>284</v>
      </c>
      <c r="G155" s="192"/>
      <c r="H155" s="196">
        <v>1081.2</v>
      </c>
      <c r="I155" s="197"/>
      <c r="J155" s="192"/>
      <c r="K155" s="192"/>
      <c r="L155" s="198"/>
      <c r="M155" s="199"/>
      <c r="N155" s="200"/>
      <c r="O155" s="200"/>
      <c r="P155" s="200"/>
      <c r="Q155" s="200"/>
      <c r="R155" s="200"/>
      <c r="S155" s="200"/>
      <c r="T155" s="201"/>
      <c r="AT155" s="202" t="s">
        <v>199</v>
      </c>
      <c r="AU155" s="202" t="s">
        <v>81</v>
      </c>
      <c r="AV155" s="13" t="s">
        <v>81</v>
      </c>
      <c r="AW155" s="13" t="s">
        <v>33</v>
      </c>
      <c r="AX155" s="13" t="s">
        <v>72</v>
      </c>
      <c r="AY155" s="202" t="s">
        <v>189</v>
      </c>
    </row>
    <row r="156" spans="1:65" s="13" customFormat="1" ht="10.199999999999999">
      <c r="B156" s="191"/>
      <c r="C156" s="192"/>
      <c r="D156" s="193" t="s">
        <v>199</v>
      </c>
      <c r="E156" s="194" t="s">
        <v>19</v>
      </c>
      <c r="F156" s="195" t="s">
        <v>285</v>
      </c>
      <c r="G156" s="192"/>
      <c r="H156" s="196">
        <v>122.2</v>
      </c>
      <c r="I156" s="197"/>
      <c r="J156" s="192"/>
      <c r="K156" s="192"/>
      <c r="L156" s="198"/>
      <c r="M156" s="199"/>
      <c r="N156" s="200"/>
      <c r="O156" s="200"/>
      <c r="P156" s="200"/>
      <c r="Q156" s="200"/>
      <c r="R156" s="200"/>
      <c r="S156" s="200"/>
      <c r="T156" s="201"/>
      <c r="AT156" s="202" t="s">
        <v>199</v>
      </c>
      <c r="AU156" s="202" t="s">
        <v>81</v>
      </c>
      <c r="AV156" s="13" t="s">
        <v>81</v>
      </c>
      <c r="AW156" s="13" t="s">
        <v>33</v>
      </c>
      <c r="AX156" s="13" t="s">
        <v>72</v>
      </c>
      <c r="AY156" s="202" t="s">
        <v>189</v>
      </c>
    </row>
    <row r="157" spans="1:65" s="14" customFormat="1" ht="10.199999999999999">
      <c r="B157" s="203"/>
      <c r="C157" s="204"/>
      <c r="D157" s="193" t="s">
        <v>199</v>
      </c>
      <c r="E157" s="205" t="s">
        <v>111</v>
      </c>
      <c r="F157" s="206" t="s">
        <v>201</v>
      </c>
      <c r="G157" s="204"/>
      <c r="H157" s="207">
        <v>1203.4000000000001</v>
      </c>
      <c r="I157" s="208"/>
      <c r="J157" s="204"/>
      <c r="K157" s="204"/>
      <c r="L157" s="209"/>
      <c r="M157" s="210"/>
      <c r="N157" s="211"/>
      <c r="O157" s="211"/>
      <c r="P157" s="211"/>
      <c r="Q157" s="211"/>
      <c r="R157" s="211"/>
      <c r="S157" s="211"/>
      <c r="T157" s="212"/>
      <c r="AT157" s="213" t="s">
        <v>199</v>
      </c>
      <c r="AU157" s="213" t="s">
        <v>81</v>
      </c>
      <c r="AV157" s="14" t="s">
        <v>202</v>
      </c>
      <c r="AW157" s="14" t="s">
        <v>33</v>
      </c>
      <c r="AX157" s="14" t="s">
        <v>77</v>
      </c>
      <c r="AY157" s="213" t="s">
        <v>189</v>
      </c>
    </row>
    <row r="158" spans="1:65" s="2" customFormat="1" ht="55.5" customHeight="1">
      <c r="A158" s="35"/>
      <c r="B158" s="36"/>
      <c r="C158" s="172" t="s">
        <v>286</v>
      </c>
      <c r="D158" s="172" t="s">
        <v>191</v>
      </c>
      <c r="E158" s="173" t="s">
        <v>287</v>
      </c>
      <c r="F158" s="174" t="s">
        <v>288</v>
      </c>
      <c r="G158" s="175" t="s">
        <v>194</v>
      </c>
      <c r="H158" s="176">
        <v>108306</v>
      </c>
      <c r="I158" s="177"/>
      <c r="J158" s="178">
        <f>ROUND(I158*H158,2)</f>
        <v>0</v>
      </c>
      <c r="K158" s="179"/>
      <c r="L158" s="40"/>
      <c r="M158" s="180" t="s">
        <v>19</v>
      </c>
      <c r="N158" s="181" t="s">
        <v>43</v>
      </c>
      <c r="O158" s="65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4" t="s">
        <v>195</v>
      </c>
      <c r="AT158" s="184" t="s">
        <v>191</v>
      </c>
      <c r="AU158" s="184" t="s">
        <v>81</v>
      </c>
      <c r="AY158" s="18" t="s">
        <v>189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8" t="s">
        <v>77</v>
      </c>
      <c r="BK158" s="185">
        <f>ROUND(I158*H158,2)</f>
        <v>0</v>
      </c>
      <c r="BL158" s="18" t="s">
        <v>195</v>
      </c>
      <c r="BM158" s="184" t="s">
        <v>289</v>
      </c>
    </row>
    <row r="159" spans="1:65" s="2" customFormat="1" ht="10.199999999999999">
      <c r="A159" s="35"/>
      <c r="B159" s="36"/>
      <c r="C159" s="37"/>
      <c r="D159" s="186" t="s">
        <v>197</v>
      </c>
      <c r="E159" s="37"/>
      <c r="F159" s="187" t="s">
        <v>290</v>
      </c>
      <c r="G159" s="37"/>
      <c r="H159" s="37"/>
      <c r="I159" s="188"/>
      <c r="J159" s="37"/>
      <c r="K159" s="37"/>
      <c r="L159" s="40"/>
      <c r="M159" s="189"/>
      <c r="N159" s="190"/>
      <c r="O159" s="65"/>
      <c r="P159" s="65"/>
      <c r="Q159" s="65"/>
      <c r="R159" s="65"/>
      <c r="S159" s="65"/>
      <c r="T159" s="66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197</v>
      </c>
      <c r="AU159" s="18" t="s">
        <v>81</v>
      </c>
    </row>
    <row r="160" spans="1:65" s="13" customFormat="1" ht="10.199999999999999">
      <c r="B160" s="191"/>
      <c r="C160" s="192"/>
      <c r="D160" s="193" t="s">
        <v>199</v>
      </c>
      <c r="E160" s="194" t="s">
        <v>19</v>
      </c>
      <c r="F160" s="195" t="s">
        <v>291</v>
      </c>
      <c r="G160" s="192"/>
      <c r="H160" s="196">
        <v>108306</v>
      </c>
      <c r="I160" s="197"/>
      <c r="J160" s="192"/>
      <c r="K160" s="192"/>
      <c r="L160" s="198"/>
      <c r="M160" s="199"/>
      <c r="N160" s="200"/>
      <c r="O160" s="200"/>
      <c r="P160" s="200"/>
      <c r="Q160" s="200"/>
      <c r="R160" s="200"/>
      <c r="S160" s="200"/>
      <c r="T160" s="201"/>
      <c r="AT160" s="202" t="s">
        <v>199</v>
      </c>
      <c r="AU160" s="202" t="s">
        <v>81</v>
      </c>
      <c r="AV160" s="13" t="s">
        <v>81</v>
      </c>
      <c r="AW160" s="13" t="s">
        <v>33</v>
      </c>
      <c r="AX160" s="13" t="s">
        <v>77</v>
      </c>
      <c r="AY160" s="202" t="s">
        <v>189</v>
      </c>
    </row>
    <row r="161" spans="1:65" s="2" customFormat="1" ht="44.25" customHeight="1">
      <c r="A161" s="35"/>
      <c r="B161" s="36"/>
      <c r="C161" s="172" t="s">
        <v>292</v>
      </c>
      <c r="D161" s="172" t="s">
        <v>191</v>
      </c>
      <c r="E161" s="173" t="s">
        <v>293</v>
      </c>
      <c r="F161" s="174" t="s">
        <v>294</v>
      </c>
      <c r="G161" s="175" t="s">
        <v>194</v>
      </c>
      <c r="H161" s="176">
        <v>1203.4000000000001</v>
      </c>
      <c r="I161" s="177"/>
      <c r="J161" s="178">
        <f>ROUND(I161*H161,2)</f>
        <v>0</v>
      </c>
      <c r="K161" s="179"/>
      <c r="L161" s="40"/>
      <c r="M161" s="180" t="s">
        <v>19</v>
      </c>
      <c r="N161" s="181" t="s">
        <v>43</v>
      </c>
      <c r="O161" s="65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4" t="s">
        <v>195</v>
      </c>
      <c r="AT161" s="184" t="s">
        <v>191</v>
      </c>
      <c r="AU161" s="184" t="s">
        <v>81</v>
      </c>
      <c r="AY161" s="18" t="s">
        <v>189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77</v>
      </c>
      <c r="BK161" s="185">
        <f>ROUND(I161*H161,2)</f>
        <v>0</v>
      </c>
      <c r="BL161" s="18" t="s">
        <v>195</v>
      </c>
      <c r="BM161" s="184" t="s">
        <v>295</v>
      </c>
    </row>
    <row r="162" spans="1:65" s="2" customFormat="1" ht="10.199999999999999">
      <c r="A162" s="35"/>
      <c r="B162" s="36"/>
      <c r="C162" s="37"/>
      <c r="D162" s="186" t="s">
        <v>197</v>
      </c>
      <c r="E162" s="37"/>
      <c r="F162" s="187" t="s">
        <v>296</v>
      </c>
      <c r="G162" s="37"/>
      <c r="H162" s="37"/>
      <c r="I162" s="188"/>
      <c r="J162" s="37"/>
      <c r="K162" s="37"/>
      <c r="L162" s="40"/>
      <c r="M162" s="189"/>
      <c r="N162" s="190"/>
      <c r="O162" s="65"/>
      <c r="P162" s="65"/>
      <c r="Q162" s="65"/>
      <c r="R162" s="65"/>
      <c r="S162" s="65"/>
      <c r="T162" s="66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8" t="s">
        <v>197</v>
      </c>
      <c r="AU162" s="18" t="s">
        <v>81</v>
      </c>
    </row>
    <row r="163" spans="1:65" s="13" customFormat="1" ht="10.199999999999999">
      <c r="B163" s="191"/>
      <c r="C163" s="192"/>
      <c r="D163" s="193" t="s">
        <v>199</v>
      </c>
      <c r="E163" s="194" t="s">
        <v>19</v>
      </c>
      <c r="F163" s="195" t="s">
        <v>111</v>
      </c>
      <c r="G163" s="192"/>
      <c r="H163" s="196">
        <v>1203.4000000000001</v>
      </c>
      <c r="I163" s="197"/>
      <c r="J163" s="192"/>
      <c r="K163" s="192"/>
      <c r="L163" s="198"/>
      <c r="M163" s="199"/>
      <c r="N163" s="200"/>
      <c r="O163" s="200"/>
      <c r="P163" s="200"/>
      <c r="Q163" s="200"/>
      <c r="R163" s="200"/>
      <c r="S163" s="200"/>
      <c r="T163" s="201"/>
      <c r="AT163" s="202" t="s">
        <v>199</v>
      </c>
      <c r="AU163" s="202" t="s">
        <v>81</v>
      </c>
      <c r="AV163" s="13" t="s">
        <v>81</v>
      </c>
      <c r="AW163" s="13" t="s">
        <v>33</v>
      </c>
      <c r="AX163" s="13" t="s">
        <v>77</v>
      </c>
      <c r="AY163" s="202" t="s">
        <v>189</v>
      </c>
    </row>
    <row r="164" spans="1:65" s="2" customFormat="1" ht="44.25" customHeight="1">
      <c r="A164" s="35"/>
      <c r="B164" s="36"/>
      <c r="C164" s="172" t="s">
        <v>297</v>
      </c>
      <c r="D164" s="172" t="s">
        <v>191</v>
      </c>
      <c r="E164" s="173" t="s">
        <v>298</v>
      </c>
      <c r="F164" s="174" t="s">
        <v>299</v>
      </c>
      <c r="G164" s="175" t="s">
        <v>194</v>
      </c>
      <c r="H164" s="176">
        <v>103.94</v>
      </c>
      <c r="I164" s="177"/>
      <c r="J164" s="178">
        <f>ROUND(I164*H164,2)</f>
        <v>0</v>
      </c>
      <c r="K164" s="179"/>
      <c r="L164" s="40"/>
      <c r="M164" s="180" t="s">
        <v>19</v>
      </c>
      <c r="N164" s="181" t="s">
        <v>43</v>
      </c>
      <c r="O164" s="65"/>
      <c r="P164" s="182">
        <f>O164*H164</f>
        <v>0</v>
      </c>
      <c r="Q164" s="182">
        <v>0</v>
      </c>
      <c r="R164" s="182">
        <f>Q164*H164</f>
        <v>0</v>
      </c>
      <c r="S164" s="182">
        <v>0</v>
      </c>
      <c r="T164" s="18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4" t="s">
        <v>195</v>
      </c>
      <c r="AT164" s="184" t="s">
        <v>191</v>
      </c>
      <c r="AU164" s="184" t="s">
        <v>81</v>
      </c>
      <c r="AY164" s="18" t="s">
        <v>189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8" t="s">
        <v>77</v>
      </c>
      <c r="BK164" s="185">
        <f>ROUND(I164*H164,2)</f>
        <v>0</v>
      </c>
      <c r="BL164" s="18" t="s">
        <v>195</v>
      </c>
      <c r="BM164" s="184" t="s">
        <v>300</v>
      </c>
    </row>
    <row r="165" spans="1:65" s="2" customFormat="1" ht="10.199999999999999">
      <c r="A165" s="35"/>
      <c r="B165" s="36"/>
      <c r="C165" s="37"/>
      <c r="D165" s="186" t="s">
        <v>197</v>
      </c>
      <c r="E165" s="37"/>
      <c r="F165" s="187" t="s">
        <v>301</v>
      </c>
      <c r="G165" s="37"/>
      <c r="H165" s="37"/>
      <c r="I165" s="188"/>
      <c r="J165" s="37"/>
      <c r="K165" s="37"/>
      <c r="L165" s="40"/>
      <c r="M165" s="189"/>
      <c r="N165" s="190"/>
      <c r="O165" s="65"/>
      <c r="P165" s="65"/>
      <c r="Q165" s="65"/>
      <c r="R165" s="65"/>
      <c r="S165" s="65"/>
      <c r="T165" s="66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8" t="s">
        <v>197</v>
      </c>
      <c r="AU165" s="18" t="s">
        <v>81</v>
      </c>
    </row>
    <row r="166" spans="1:65" s="13" customFormat="1" ht="10.199999999999999">
      <c r="B166" s="191"/>
      <c r="C166" s="192"/>
      <c r="D166" s="193" t="s">
        <v>199</v>
      </c>
      <c r="E166" s="194" t="s">
        <v>19</v>
      </c>
      <c r="F166" s="195" t="s">
        <v>143</v>
      </c>
      <c r="G166" s="192"/>
      <c r="H166" s="196">
        <v>103.94</v>
      </c>
      <c r="I166" s="197"/>
      <c r="J166" s="192"/>
      <c r="K166" s="192"/>
      <c r="L166" s="198"/>
      <c r="M166" s="199"/>
      <c r="N166" s="200"/>
      <c r="O166" s="200"/>
      <c r="P166" s="200"/>
      <c r="Q166" s="200"/>
      <c r="R166" s="200"/>
      <c r="S166" s="200"/>
      <c r="T166" s="201"/>
      <c r="AT166" s="202" t="s">
        <v>199</v>
      </c>
      <c r="AU166" s="202" t="s">
        <v>81</v>
      </c>
      <c r="AV166" s="13" t="s">
        <v>81</v>
      </c>
      <c r="AW166" s="13" t="s">
        <v>33</v>
      </c>
      <c r="AX166" s="13" t="s">
        <v>77</v>
      </c>
      <c r="AY166" s="202" t="s">
        <v>189</v>
      </c>
    </row>
    <row r="167" spans="1:65" s="2" customFormat="1" ht="49.05" customHeight="1">
      <c r="A167" s="35"/>
      <c r="B167" s="36"/>
      <c r="C167" s="172" t="s">
        <v>302</v>
      </c>
      <c r="D167" s="172" t="s">
        <v>191</v>
      </c>
      <c r="E167" s="173" t="s">
        <v>303</v>
      </c>
      <c r="F167" s="174" t="s">
        <v>304</v>
      </c>
      <c r="G167" s="175" t="s">
        <v>194</v>
      </c>
      <c r="H167" s="176">
        <v>9354.6</v>
      </c>
      <c r="I167" s="177"/>
      <c r="J167" s="178">
        <f>ROUND(I167*H167,2)</f>
        <v>0</v>
      </c>
      <c r="K167" s="179"/>
      <c r="L167" s="40"/>
      <c r="M167" s="180" t="s">
        <v>19</v>
      </c>
      <c r="N167" s="181" t="s">
        <v>43</v>
      </c>
      <c r="O167" s="65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4" t="s">
        <v>195</v>
      </c>
      <c r="AT167" s="184" t="s">
        <v>191</v>
      </c>
      <c r="AU167" s="184" t="s">
        <v>81</v>
      </c>
      <c r="AY167" s="18" t="s">
        <v>189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77</v>
      </c>
      <c r="BK167" s="185">
        <f>ROUND(I167*H167,2)</f>
        <v>0</v>
      </c>
      <c r="BL167" s="18" t="s">
        <v>195</v>
      </c>
      <c r="BM167" s="184" t="s">
        <v>305</v>
      </c>
    </row>
    <row r="168" spans="1:65" s="2" customFormat="1" ht="10.199999999999999">
      <c r="A168" s="35"/>
      <c r="B168" s="36"/>
      <c r="C168" s="37"/>
      <c r="D168" s="186" t="s">
        <v>197</v>
      </c>
      <c r="E168" s="37"/>
      <c r="F168" s="187" t="s">
        <v>306</v>
      </c>
      <c r="G168" s="37"/>
      <c r="H168" s="37"/>
      <c r="I168" s="188"/>
      <c r="J168" s="37"/>
      <c r="K168" s="37"/>
      <c r="L168" s="40"/>
      <c r="M168" s="189"/>
      <c r="N168" s="190"/>
      <c r="O168" s="65"/>
      <c r="P168" s="65"/>
      <c r="Q168" s="65"/>
      <c r="R168" s="65"/>
      <c r="S168" s="65"/>
      <c r="T168" s="66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197</v>
      </c>
      <c r="AU168" s="18" t="s">
        <v>81</v>
      </c>
    </row>
    <row r="169" spans="1:65" s="13" customFormat="1" ht="10.199999999999999">
      <c r="B169" s="191"/>
      <c r="C169" s="192"/>
      <c r="D169" s="193" t="s">
        <v>199</v>
      </c>
      <c r="E169" s="194" t="s">
        <v>19</v>
      </c>
      <c r="F169" s="195" t="s">
        <v>307</v>
      </c>
      <c r="G169" s="192"/>
      <c r="H169" s="196">
        <v>9354.6</v>
      </c>
      <c r="I169" s="197"/>
      <c r="J169" s="192"/>
      <c r="K169" s="192"/>
      <c r="L169" s="198"/>
      <c r="M169" s="199"/>
      <c r="N169" s="200"/>
      <c r="O169" s="200"/>
      <c r="P169" s="200"/>
      <c r="Q169" s="200"/>
      <c r="R169" s="200"/>
      <c r="S169" s="200"/>
      <c r="T169" s="201"/>
      <c r="AT169" s="202" t="s">
        <v>199</v>
      </c>
      <c r="AU169" s="202" t="s">
        <v>81</v>
      </c>
      <c r="AV169" s="13" t="s">
        <v>81</v>
      </c>
      <c r="AW169" s="13" t="s">
        <v>33</v>
      </c>
      <c r="AX169" s="13" t="s">
        <v>77</v>
      </c>
      <c r="AY169" s="202" t="s">
        <v>189</v>
      </c>
    </row>
    <row r="170" spans="1:65" s="2" customFormat="1" ht="44.25" customHeight="1">
      <c r="A170" s="35"/>
      <c r="B170" s="36"/>
      <c r="C170" s="172" t="s">
        <v>308</v>
      </c>
      <c r="D170" s="172" t="s">
        <v>191</v>
      </c>
      <c r="E170" s="173" t="s">
        <v>309</v>
      </c>
      <c r="F170" s="174" t="s">
        <v>310</v>
      </c>
      <c r="G170" s="175" t="s">
        <v>194</v>
      </c>
      <c r="H170" s="176">
        <v>103.94</v>
      </c>
      <c r="I170" s="177"/>
      <c r="J170" s="178">
        <f>ROUND(I170*H170,2)</f>
        <v>0</v>
      </c>
      <c r="K170" s="179"/>
      <c r="L170" s="40"/>
      <c r="M170" s="180" t="s">
        <v>19</v>
      </c>
      <c r="N170" s="181" t="s">
        <v>43</v>
      </c>
      <c r="O170" s="65"/>
      <c r="P170" s="182">
        <f>O170*H170</f>
        <v>0</v>
      </c>
      <c r="Q170" s="182">
        <v>0</v>
      </c>
      <c r="R170" s="182">
        <f>Q170*H170</f>
        <v>0</v>
      </c>
      <c r="S170" s="182">
        <v>0</v>
      </c>
      <c r="T170" s="18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4" t="s">
        <v>195</v>
      </c>
      <c r="AT170" s="184" t="s">
        <v>191</v>
      </c>
      <c r="AU170" s="184" t="s">
        <v>81</v>
      </c>
      <c r="AY170" s="18" t="s">
        <v>189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8" t="s">
        <v>77</v>
      </c>
      <c r="BK170" s="185">
        <f>ROUND(I170*H170,2)</f>
        <v>0</v>
      </c>
      <c r="BL170" s="18" t="s">
        <v>195</v>
      </c>
      <c r="BM170" s="184" t="s">
        <v>311</v>
      </c>
    </row>
    <row r="171" spans="1:65" s="2" customFormat="1" ht="10.199999999999999">
      <c r="A171" s="35"/>
      <c r="B171" s="36"/>
      <c r="C171" s="37"/>
      <c r="D171" s="186" t="s">
        <v>197</v>
      </c>
      <c r="E171" s="37"/>
      <c r="F171" s="187" t="s">
        <v>312</v>
      </c>
      <c r="G171" s="37"/>
      <c r="H171" s="37"/>
      <c r="I171" s="188"/>
      <c r="J171" s="37"/>
      <c r="K171" s="37"/>
      <c r="L171" s="40"/>
      <c r="M171" s="189"/>
      <c r="N171" s="190"/>
      <c r="O171" s="65"/>
      <c r="P171" s="65"/>
      <c r="Q171" s="65"/>
      <c r="R171" s="65"/>
      <c r="S171" s="65"/>
      <c r="T171" s="66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8" t="s">
        <v>197</v>
      </c>
      <c r="AU171" s="18" t="s">
        <v>81</v>
      </c>
    </row>
    <row r="172" spans="1:65" s="13" customFormat="1" ht="10.199999999999999">
      <c r="B172" s="191"/>
      <c r="C172" s="192"/>
      <c r="D172" s="193" t="s">
        <v>199</v>
      </c>
      <c r="E172" s="194" t="s">
        <v>19</v>
      </c>
      <c r="F172" s="195" t="s">
        <v>143</v>
      </c>
      <c r="G172" s="192"/>
      <c r="H172" s="196">
        <v>103.94</v>
      </c>
      <c r="I172" s="197"/>
      <c r="J172" s="192"/>
      <c r="K172" s="192"/>
      <c r="L172" s="198"/>
      <c r="M172" s="199"/>
      <c r="N172" s="200"/>
      <c r="O172" s="200"/>
      <c r="P172" s="200"/>
      <c r="Q172" s="200"/>
      <c r="R172" s="200"/>
      <c r="S172" s="200"/>
      <c r="T172" s="201"/>
      <c r="AT172" s="202" t="s">
        <v>199</v>
      </c>
      <c r="AU172" s="202" t="s">
        <v>81</v>
      </c>
      <c r="AV172" s="13" t="s">
        <v>81</v>
      </c>
      <c r="AW172" s="13" t="s">
        <v>33</v>
      </c>
      <c r="AX172" s="13" t="s">
        <v>77</v>
      </c>
      <c r="AY172" s="202" t="s">
        <v>189</v>
      </c>
    </row>
    <row r="173" spans="1:65" s="2" customFormat="1" ht="24.15" customHeight="1">
      <c r="A173" s="35"/>
      <c r="B173" s="36"/>
      <c r="C173" s="172" t="s">
        <v>7</v>
      </c>
      <c r="D173" s="172" t="s">
        <v>191</v>
      </c>
      <c r="E173" s="173" t="s">
        <v>313</v>
      </c>
      <c r="F173" s="174" t="s">
        <v>314</v>
      </c>
      <c r="G173" s="175" t="s">
        <v>194</v>
      </c>
      <c r="H173" s="176">
        <v>103.94</v>
      </c>
      <c r="I173" s="177"/>
      <c r="J173" s="178">
        <f>ROUND(I173*H173,2)</f>
        <v>0</v>
      </c>
      <c r="K173" s="179"/>
      <c r="L173" s="40"/>
      <c r="M173" s="180" t="s">
        <v>19</v>
      </c>
      <c r="N173" s="181" t="s">
        <v>43</v>
      </c>
      <c r="O173" s="65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4" t="s">
        <v>195</v>
      </c>
      <c r="AT173" s="184" t="s">
        <v>191</v>
      </c>
      <c r="AU173" s="184" t="s">
        <v>81</v>
      </c>
      <c r="AY173" s="18" t="s">
        <v>189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77</v>
      </c>
      <c r="BK173" s="185">
        <f>ROUND(I173*H173,2)</f>
        <v>0</v>
      </c>
      <c r="BL173" s="18" t="s">
        <v>195</v>
      </c>
      <c r="BM173" s="184" t="s">
        <v>315</v>
      </c>
    </row>
    <row r="174" spans="1:65" s="2" customFormat="1" ht="10.199999999999999">
      <c r="A174" s="35"/>
      <c r="B174" s="36"/>
      <c r="C174" s="37"/>
      <c r="D174" s="186" t="s">
        <v>197</v>
      </c>
      <c r="E174" s="37"/>
      <c r="F174" s="187" t="s">
        <v>316</v>
      </c>
      <c r="G174" s="37"/>
      <c r="H174" s="37"/>
      <c r="I174" s="188"/>
      <c r="J174" s="37"/>
      <c r="K174" s="37"/>
      <c r="L174" s="40"/>
      <c r="M174" s="189"/>
      <c r="N174" s="190"/>
      <c r="O174" s="65"/>
      <c r="P174" s="65"/>
      <c r="Q174" s="65"/>
      <c r="R174" s="65"/>
      <c r="S174" s="65"/>
      <c r="T174" s="66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197</v>
      </c>
      <c r="AU174" s="18" t="s">
        <v>81</v>
      </c>
    </row>
    <row r="175" spans="1:65" s="13" customFormat="1" ht="10.199999999999999">
      <c r="B175" s="191"/>
      <c r="C175" s="192"/>
      <c r="D175" s="193" t="s">
        <v>199</v>
      </c>
      <c r="E175" s="194" t="s">
        <v>19</v>
      </c>
      <c r="F175" s="195" t="s">
        <v>317</v>
      </c>
      <c r="G175" s="192"/>
      <c r="H175" s="196">
        <v>79.94</v>
      </c>
      <c r="I175" s="197"/>
      <c r="J175" s="192"/>
      <c r="K175" s="192"/>
      <c r="L175" s="198"/>
      <c r="M175" s="199"/>
      <c r="N175" s="200"/>
      <c r="O175" s="200"/>
      <c r="P175" s="200"/>
      <c r="Q175" s="200"/>
      <c r="R175" s="200"/>
      <c r="S175" s="200"/>
      <c r="T175" s="201"/>
      <c r="AT175" s="202" t="s">
        <v>199</v>
      </c>
      <c r="AU175" s="202" t="s">
        <v>81</v>
      </c>
      <c r="AV175" s="13" t="s">
        <v>81</v>
      </c>
      <c r="AW175" s="13" t="s">
        <v>33</v>
      </c>
      <c r="AX175" s="13" t="s">
        <v>72</v>
      </c>
      <c r="AY175" s="202" t="s">
        <v>189</v>
      </c>
    </row>
    <row r="176" spans="1:65" s="13" customFormat="1" ht="10.199999999999999">
      <c r="B176" s="191"/>
      <c r="C176" s="192"/>
      <c r="D176" s="193" t="s">
        <v>199</v>
      </c>
      <c r="E176" s="194" t="s">
        <v>19</v>
      </c>
      <c r="F176" s="195" t="s">
        <v>318</v>
      </c>
      <c r="G176" s="192"/>
      <c r="H176" s="196">
        <v>24</v>
      </c>
      <c r="I176" s="197"/>
      <c r="J176" s="192"/>
      <c r="K176" s="192"/>
      <c r="L176" s="198"/>
      <c r="M176" s="199"/>
      <c r="N176" s="200"/>
      <c r="O176" s="200"/>
      <c r="P176" s="200"/>
      <c r="Q176" s="200"/>
      <c r="R176" s="200"/>
      <c r="S176" s="200"/>
      <c r="T176" s="201"/>
      <c r="AT176" s="202" t="s">
        <v>199</v>
      </c>
      <c r="AU176" s="202" t="s">
        <v>81</v>
      </c>
      <c r="AV176" s="13" t="s">
        <v>81</v>
      </c>
      <c r="AW176" s="13" t="s">
        <v>33</v>
      </c>
      <c r="AX176" s="13" t="s">
        <v>72</v>
      </c>
      <c r="AY176" s="202" t="s">
        <v>189</v>
      </c>
    </row>
    <row r="177" spans="1:65" s="14" customFormat="1" ht="10.199999999999999">
      <c r="B177" s="203"/>
      <c r="C177" s="204"/>
      <c r="D177" s="193" t="s">
        <v>199</v>
      </c>
      <c r="E177" s="205" t="s">
        <v>143</v>
      </c>
      <c r="F177" s="206" t="s">
        <v>201</v>
      </c>
      <c r="G177" s="204"/>
      <c r="H177" s="207">
        <v>103.94</v>
      </c>
      <c r="I177" s="208"/>
      <c r="J177" s="204"/>
      <c r="K177" s="204"/>
      <c r="L177" s="209"/>
      <c r="M177" s="210"/>
      <c r="N177" s="211"/>
      <c r="O177" s="211"/>
      <c r="P177" s="211"/>
      <c r="Q177" s="211"/>
      <c r="R177" s="211"/>
      <c r="S177" s="211"/>
      <c r="T177" s="212"/>
      <c r="AT177" s="213" t="s">
        <v>199</v>
      </c>
      <c r="AU177" s="213" t="s">
        <v>81</v>
      </c>
      <c r="AV177" s="14" t="s">
        <v>202</v>
      </c>
      <c r="AW177" s="14" t="s">
        <v>33</v>
      </c>
      <c r="AX177" s="14" t="s">
        <v>77</v>
      </c>
      <c r="AY177" s="213" t="s">
        <v>189</v>
      </c>
    </row>
    <row r="178" spans="1:65" s="2" customFormat="1" ht="37.799999999999997" customHeight="1">
      <c r="A178" s="35"/>
      <c r="B178" s="36"/>
      <c r="C178" s="172" t="s">
        <v>319</v>
      </c>
      <c r="D178" s="172" t="s">
        <v>191</v>
      </c>
      <c r="E178" s="173" t="s">
        <v>320</v>
      </c>
      <c r="F178" s="174" t="s">
        <v>321</v>
      </c>
      <c r="G178" s="175" t="s">
        <v>194</v>
      </c>
      <c r="H178" s="176">
        <v>9354.6</v>
      </c>
      <c r="I178" s="177"/>
      <c r="J178" s="178">
        <f>ROUND(I178*H178,2)</f>
        <v>0</v>
      </c>
      <c r="K178" s="179"/>
      <c r="L178" s="40"/>
      <c r="M178" s="180" t="s">
        <v>19</v>
      </c>
      <c r="N178" s="181" t="s">
        <v>43</v>
      </c>
      <c r="O178" s="65"/>
      <c r="P178" s="182">
        <f>O178*H178</f>
        <v>0</v>
      </c>
      <c r="Q178" s="182">
        <v>0</v>
      </c>
      <c r="R178" s="182">
        <f>Q178*H178</f>
        <v>0</v>
      </c>
      <c r="S178" s="182">
        <v>0</v>
      </c>
      <c r="T178" s="18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4" t="s">
        <v>195</v>
      </c>
      <c r="AT178" s="184" t="s">
        <v>191</v>
      </c>
      <c r="AU178" s="184" t="s">
        <v>81</v>
      </c>
      <c r="AY178" s="18" t="s">
        <v>189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8" t="s">
        <v>77</v>
      </c>
      <c r="BK178" s="185">
        <f>ROUND(I178*H178,2)</f>
        <v>0</v>
      </c>
      <c r="BL178" s="18" t="s">
        <v>195</v>
      </c>
      <c r="BM178" s="184" t="s">
        <v>322</v>
      </c>
    </row>
    <row r="179" spans="1:65" s="2" customFormat="1" ht="10.199999999999999">
      <c r="A179" s="35"/>
      <c r="B179" s="36"/>
      <c r="C179" s="37"/>
      <c r="D179" s="186" t="s">
        <v>197</v>
      </c>
      <c r="E179" s="37"/>
      <c r="F179" s="187" t="s">
        <v>323</v>
      </c>
      <c r="G179" s="37"/>
      <c r="H179" s="37"/>
      <c r="I179" s="188"/>
      <c r="J179" s="37"/>
      <c r="K179" s="37"/>
      <c r="L179" s="40"/>
      <c r="M179" s="189"/>
      <c r="N179" s="190"/>
      <c r="O179" s="65"/>
      <c r="P179" s="65"/>
      <c r="Q179" s="65"/>
      <c r="R179" s="65"/>
      <c r="S179" s="65"/>
      <c r="T179" s="66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8" t="s">
        <v>197</v>
      </c>
      <c r="AU179" s="18" t="s">
        <v>81</v>
      </c>
    </row>
    <row r="180" spans="1:65" s="13" customFormat="1" ht="10.199999999999999">
      <c r="B180" s="191"/>
      <c r="C180" s="192"/>
      <c r="D180" s="193" t="s">
        <v>199</v>
      </c>
      <c r="E180" s="194" t="s">
        <v>19</v>
      </c>
      <c r="F180" s="195" t="s">
        <v>307</v>
      </c>
      <c r="G180" s="192"/>
      <c r="H180" s="196">
        <v>9354.6</v>
      </c>
      <c r="I180" s="197"/>
      <c r="J180" s="192"/>
      <c r="K180" s="192"/>
      <c r="L180" s="198"/>
      <c r="M180" s="199"/>
      <c r="N180" s="200"/>
      <c r="O180" s="200"/>
      <c r="P180" s="200"/>
      <c r="Q180" s="200"/>
      <c r="R180" s="200"/>
      <c r="S180" s="200"/>
      <c r="T180" s="201"/>
      <c r="AT180" s="202" t="s">
        <v>199</v>
      </c>
      <c r="AU180" s="202" t="s">
        <v>81</v>
      </c>
      <c r="AV180" s="13" t="s">
        <v>81</v>
      </c>
      <c r="AW180" s="13" t="s">
        <v>33</v>
      </c>
      <c r="AX180" s="13" t="s">
        <v>77</v>
      </c>
      <c r="AY180" s="202" t="s">
        <v>189</v>
      </c>
    </row>
    <row r="181" spans="1:65" s="2" customFormat="1" ht="24.15" customHeight="1">
      <c r="A181" s="35"/>
      <c r="B181" s="36"/>
      <c r="C181" s="172" t="s">
        <v>86</v>
      </c>
      <c r="D181" s="172" t="s">
        <v>191</v>
      </c>
      <c r="E181" s="173" t="s">
        <v>324</v>
      </c>
      <c r="F181" s="174" t="s">
        <v>325</v>
      </c>
      <c r="G181" s="175" t="s">
        <v>194</v>
      </c>
      <c r="H181" s="176">
        <v>103.94</v>
      </c>
      <c r="I181" s="177"/>
      <c r="J181" s="178">
        <f>ROUND(I181*H181,2)</f>
        <v>0</v>
      </c>
      <c r="K181" s="179"/>
      <c r="L181" s="40"/>
      <c r="M181" s="180" t="s">
        <v>19</v>
      </c>
      <c r="N181" s="181" t="s">
        <v>43</v>
      </c>
      <c r="O181" s="65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4" t="s">
        <v>195</v>
      </c>
      <c r="AT181" s="184" t="s">
        <v>191</v>
      </c>
      <c r="AU181" s="184" t="s">
        <v>81</v>
      </c>
      <c r="AY181" s="18" t="s">
        <v>189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77</v>
      </c>
      <c r="BK181" s="185">
        <f>ROUND(I181*H181,2)</f>
        <v>0</v>
      </c>
      <c r="BL181" s="18" t="s">
        <v>195</v>
      </c>
      <c r="BM181" s="184" t="s">
        <v>326</v>
      </c>
    </row>
    <row r="182" spans="1:65" s="2" customFormat="1" ht="10.199999999999999">
      <c r="A182" s="35"/>
      <c r="B182" s="36"/>
      <c r="C182" s="37"/>
      <c r="D182" s="186" t="s">
        <v>197</v>
      </c>
      <c r="E182" s="37"/>
      <c r="F182" s="187" t="s">
        <v>327</v>
      </c>
      <c r="G182" s="37"/>
      <c r="H182" s="37"/>
      <c r="I182" s="188"/>
      <c r="J182" s="37"/>
      <c r="K182" s="37"/>
      <c r="L182" s="40"/>
      <c r="M182" s="189"/>
      <c r="N182" s="190"/>
      <c r="O182" s="65"/>
      <c r="P182" s="65"/>
      <c r="Q182" s="65"/>
      <c r="R182" s="65"/>
      <c r="S182" s="65"/>
      <c r="T182" s="66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197</v>
      </c>
      <c r="AU182" s="18" t="s">
        <v>81</v>
      </c>
    </row>
    <row r="183" spans="1:65" s="13" customFormat="1" ht="10.199999999999999">
      <c r="B183" s="191"/>
      <c r="C183" s="192"/>
      <c r="D183" s="193" t="s">
        <v>199</v>
      </c>
      <c r="E183" s="194" t="s">
        <v>19</v>
      </c>
      <c r="F183" s="195" t="s">
        <v>143</v>
      </c>
      <c r="G183" s="192"/>
      <c r="H183" s="196">
        <v>103.94</v>
      </c>
      <c r="I183" s="197"/>
      <c r="J183" s="192"/>
      <c r="K183" s="192"/>
      <c r="L183" s="198"/>
      <c r="M183" s="199"/>
      <c r="N183" s="200"/>
      <c r="O183" s="200"/>
      <c r="P183" s="200"/>
      <c r="Q183" s="200"/>
      <c r="R183" s="200"/>
      <c r="S183" s="200"/>
      <c r="T183" s="201"/>
      <c r="AT183" s="202" t="s">
        <v>199</v>
      </c>
      <c r="AU183" s="202" t="s">
        <v>81</v>
      </c>
      <c r="AV183" s="13" t="s">
        <v>81</v>
      </c>
      <c r="AW183" s="13" t="s">
        <v>33</v>
      </c>
      <c r="AX183" s="13" t="s">
        <v>77</v>
      </c>
      <c r="AY183" s="202" t="s">
        <v>189</v>
      </c>
    </row>
    <row r="184" spans="1:65" s="2" customFormat="1" ht="24.15" customHeight="1">
      <c r="A184" s="35"/>
      <c r="B184" s="36"/>
      <c r="C184" s="172" t="s">
        <v>142</v>
      </c>
      <c r="D184" s="172" t="s">
        <v>191</v>
      </c>
      <c r="E184" s="173" t="s">
        <v>328</v>
      </c>
      <c r="F184" s="174" t="s">
        <v>329</v>
      </c>
      <c r="G184" s="175" t="s">
        <v>194</v>
      </c>
      <c r="H184" s="176">
        <v>24</v>
      </c>
      <c r="I184" s="177"/>
      <c r="J184" s="178">
        <f>ROUND(I184*H184,2)</f>
        <v>0</v>
      </c>
      <c r="K184" s="179"/>
      <c r="L184" s="40"/>
      <c r="M184" s="180" t="s">
        <v>19</v>
      </c>
      <c r="N184" s="181" t="s">
        <v>43</v>
      </c>
      <c r="O184" s="65"/>
      <c r="P184" s="182">
        <f>O184*H184</f>
        <v>0</v>
      </c>
      <c r="Q184" s="182">
        <v>0</v>
      </c>
      <c r="R184" s="182">
        <f>Q184*H184</f>
        <v>0</v>
      </c>
      <c r="S184" s="182">
        <v>0</v>
      </c>
      <c r="T184" s="18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4" t="s">
        <v>195</v>
      </c>
      <c r="AT184" s="184" t="s">
        <v>191</v>
      </c>
      <c r="AU184" s="184" t="s">
        <v>81</v>
      </c>
      <c r="AY184" s="18" t="s">
        <v>189</v>
      </c>
      <c r="BE184" s="185">
        <f>IF(N184="základní",J184,0)</f>
        <v>0</v>
      </c>
      <c r="BF184" s="185">
        <f>IF(N184="snížená",J184,0)</f>
        <v>0</v>
      </c>
      <c r="BG184" s="185">
        <f>IF(N184="zákl. přenesená",J184,0)</f>
        <v>0</v>
      </c>
      <c r="BH184" s="185">
        <f>IF(N184="sníž. přenesená",J184,0)</f>
        <v>0</v>
      </c>
      <c r="BI184" s="185">
        <f>IF(N184="nulová",J184,0)</f>
        <v>0</v>
      </c>
      <c r="BJ184" s="18" t="s">
        <v>77</v>
      </c>
      <c r="BK184" s="185">
        <f>ROUND(I184*H184,2)</f>
        <v>0</v>
      </c>
      <c r="BL184" s="18" t="s">
        <v>195</v>
      </c>
      <c r="BM184" s="184" t="s">
        <v>330</v>
      </c>
    </row>
    <row r="185" spans="1:65" s="2" customFormat="1" ht="10.199999999999999">
      <c r="A185" s="35"/>
      <c r="B185" s="36"/>
      <c r="C185" s="37"/>
      <c r="D185" s="186" t="s">
        <v>197</v>
      </c>
      <c r="E185" s="37"/>
      <c r="F185" s="187" t="s">
        <v>331</v>
      </c>
      <c r="G185" s="37"/>
      <c r="H185" s="37"/>
      <c r="I185" s="188"/>
      <c r="J185" s="37"/>
      <c r="K185" s="37"/>
      <c r="L185" s="40"/>
      <c r="M185" s="189"/>
      <c r="N185" s="190"/>
      <c r="O185" s="65"/>
      <c r="P185" s="65"/>
      <c r="Q185" s="65"/>
      <c r="R185" s="65"/>
      <c r="S185" s="65"/>
      <c r="T185" s="66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8" t="s">
        <v>197</v>
      </c>
      <c r="AU185" s="18" t="s">
        <v>81</v>
      </c>
    </row>
    <row r="186" spans="1:65" s="13" customFormat="1" ht="10.199999999999999">
      <c r="B186" s="191"/>
      <c r="C186" s="192"/>
      <c r="D186" s="193" t="s">
        <v>199</v>
      </c>
      <c r="E186" s="194" t="s">
        <v>141</v>
      </c>
      <c r="F186" s="195" t="s">
        <v>332</v>
      </c>
      <c r="G186" s="192"/>
      <c r="H186" s="196">
        <v>24</v>
      </c>
      <c r="I186" s="197"/>
      <c r="J186" s="192"/>
      <c r="K186" s="192"/>
      <c r="L186" s="198"/>
      <c r="M186" s="199"/>
      <c r="N186" s="200"/>
      <c r="O186" s="200"/>
      <c r="P186" s="200"/>
      <c r="Q186" s="200"/>
      <c r="R186" s="200"/>
      <c r="S186" s="200"/>
      <c r="T186" s="201"/>
      <c r="AT186" s="202" t="s">
        <v>199</v>
      </c>
      <c r="AU186" s="202" t="s">
        <v>81</v>
      </c>
      <c r="AV186" s="13" t="s">
        <v>81</v>
      </c>
      <c r="AW186" s="13" t="s">
        <v>33</v>
      </c>
      <c r="AX186" s="13" t="s">
        <v>77</v>
      </c>
      <c r="AY186" s="202" t="s">
        <v>189</v>
      </c>
    </row>
    <row r="187" spans="1:65" s="2" customFormat="1" ht="33" customHeight="1">
      <c r="A187" s="35"/>
      <c r="B187" s="36"/>
      <c r="C187" s="172" t="s">
        <v>333</v>
      </c>
      <c r="D187" s="172" t="s">
        <v>191</v>
      </c>
      <c r="E187" s="173" t="s">
        <v>334</v>
      </c>
      <c r="F187" s="174" t="s">
        <v>335</v>
      </c>
      <c r="G187" s="175" t="s">
        <v>194</v>
      </c>
      <c r="H187" s="176">
        <v>2160</v>
      </c>
      <c r="I187" s="177"/>
      <c r="J187" s="178">
        <f>ROUND(I187*H187,2)</f>
        <v>0</v>
      </c>
      <c r="K187" s="179"/>
      <c r="L187" s="40"/>
      <c r="M187" s="180" t="s">
        <v>19</v>
      </c>
      <c r="N187" s="181" t="s">
        <v>43</v>
      </c>
      <c r="O187" s="65"/>
      <c r="P187" s="182">
        <f>O187*H187</f>
        <v>0</v>
      </c>
      <c r="Q187" s="182">
        <v>0</v>
      </c>
      <c r="R187" s="182">
        <f>Q187*H187</f>
        <v>0</v>
      </c>
      <c r="S187" s="182">
        <v>0</v>
      </c>
      <c r="T187" s="18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4" t="s">
        <v>195</v>
      </c>
      <c r="AT187" s="184" t="s">
        <v>191</v>
      </c>
      <c r="AU187" s="184" t="s">
        <v>81</v>
      </c>
      <c r="AY187" s="18" t="s">
        <v>189</v>
      </c>
      <c r="BE187" s="185">
        <f>IF(N187="základní",J187,0)</f>
        <v>0</v>
      </c>
      <c r="BF187" s="185">
        <f>IF(N187="snížená",J187,0)</f>
        <v>0</v>
      </c>
      <c r="BG187" s="185">
        <f>IF(N187="zákl. přenesená",J187,0)</f>
        <v>0</v>
      </c>
      <c r="BH187" s="185">
        <f>IF(N187="sníž. přenesená",J187,0)</f>
        <v>0</v>
      </c>
      <c r="BI187" s="185">
        <f>IF(N187="nulová",J187,0)</f>
        <v>0</v>
      </c>
      <c r="BJ187" s="18" t="s">
        <v>77</v>
      </c>
      <c r="BK187" s="185">
        <f>ROUND(I187*H187,2)</f>
        <v>0</v>
      </c>
      <c r="BL187" s="18" t="s">
        <v>195</v>
      </c>
      <c r="BM187" s="184" t="s">
        <v>336</v>
      </c>
    </row>
    <row r="188" spans="1:65" s="2" customFormat="1" ht="10.199999999999999">
      <c r="A188" s="35"/>
      <c r="B188" s="36"/>
      <c r="C188" s="37"/>
      <c r="D188" s="186" t="s">
        <v>197</v>
      </c>
      <c r="E188" s="37"/>
      <c r="F188" s="187" t="s">
        <v>337</v>
      </c>
      <c r="G188" s="37"/>
      <c r="H188" s="37"/>
      <c r="I188" s="188"/>
      <c r="J188" s="37"/>
      <c r="K188" s="37"/>
      <c r="L188" s="40"/>
      <c r="M188" s="189"/>
      <c r="N188" s="190"/>
      <c r="O188" s="65"/>
      <c r="P188" s="65"/>
      <c r="Q188" s="65"/>
      <c r="R188" s="65"/>
      <c r="S188" s="65"/>
      <c r="T188" s="66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8" t="s">
        <v>197</v>
      </c>
      <c r="AU188" s="18" t="s">
        <v>81</v>
      </c>
    </row>
    <row r="189" spans="1:65" s="13" customFormat="1" ht="10.199999999999999">
      <c r="B189" s="191"/>
      <c r="C189" s="192"/>
      <c r="D189" s="193" t="s">
        <v>199</v>
      </c>
      <c r="E189" s="194" t="s">
        <v>19</v>
      </c>
      <c r="F189" s="195" t="s">
        <v>338</v>
      </c>
      <c r="G189" s="192"/>
      <c r="H189" s="196">
        <v>2160</v>
      </c>
      <c r="I189" s="197"/>
      <c r="J189" s="192"/>
      <c r="K189" s="192"/>
      <c r="L189" s="198"/>
      <c r="M189" s="199"/>
      <c r="N189" s="200"/>
      <c r="O189" s="200"/>
      <c r="P189" s="200"/>
      <c r="Q189" s="200"/>
      <c r="R189" s="200"/>
      <c r="S189" s="200"/>
      <c r="T189" s="201"/>
      <c r="AT189" s="202" t="s">
        <v>199</v>
      </c>
      <c r="AU189" s="202" t="s">
        <v>81</v>
      </c>
      <c r="AV189" s="13" t="s">
        <v>81</v>
      </c>
      <c r="AW189" s="13" t="s">
        <v>33</v>
      </c>
      <c r="AX189" s="13" t="s">
        <v>77</v>
      </c>
      <c r="AY189" s="202" t="s">
        <v>189</v>
      </c>
    </row>
    <row r="190" spans="1:65" s="2" customFormat="1" ht="24.15" customHeight="1">
      <c r="A190" s="35"/>
      <c r="B190" s="36"/>
      <c r="C190" s="172" t="s">
        <v>339</v>
      </c>
      <c r="D190" s="172" t="s">
        <v>191</v>
      </c>
      <c r="E190" s="173" t="s">
        <v>340</v>
      </c>
      <c r="F190" s="174" t="s">
        <v>341</v>
      </c>
      <c r="G190" s="175" t="s">
        <v>194</v>
      </c>
      <c r="H190" s="176">
        <v>24</v>
      </c>
      <c r="I190" s="177"/>
      <c r="J190" s="178">
        <f>ROUND(I190*H190,2)</f>
        <v>0</v>
      </c>
      <c r="K190" s="179"/>
      <c r="L190" s="40"/>
      <c r="M190" s="180" t="s">
        <v>19</v>
      </c>
      <c r="N190" s="181" t="s">
        <v>43</v>
      </c>
      <c r="O190" s="65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4" t="s">
        <v>195</v>
      </c>
      <c r="AT190" s="184" t="s">
        <v>191</v>
      </c>
      <c r="AU190" s="184" t="s">
        <v>81</v>
      </c>
      <c r="AY190" s="18" t="s">
        <v>189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77</v>
      </c>
      <c r="BK190" s="185">
        <f>ROUND(I190*H190,2)</f>
        <v>0</v>
      </c>
      <c r="BL190" s="18" t="s">
        <v>195</v>
      </c>
      <c r="BM190" s="184" t="s">
        <v>342</v>
      </c>
    </row>
    <row r="191" spans="1:65" s="2" customFormat="1" ht="10.199999999999999">
      <c r="A191" s="35"/>
      <c r="B191" s="36"/>
      <c r="C191" s="37"/>
      <c r="D191" s="186" t="s">
        <v>197</v>
      </c>
      <c r="E191" s="37"/>
      <c r="F191" s="187" t="s">
        <v>343</v>
      </c>
      <c r="G191" s="37"/>
      <c r="H191" s="37"/>
      <c r="I191" s="188"/>
      <c r="J191" s="37"/>
      <c r="K191" s="37"/>
      <c r="L191" s="40"/>
      <c r="M191" s="189"/>
      <c r="N191" s="190"/>
      <c r="O191" s="65"/>
      <c r="P191" s="65"/>
      <c r="Q191" s="65"/>
      <c r="R191" s="65"/>
      <c r="S191" s="65"/>
      <c r="T191" s="66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8" t="s">
        <v>197</v>
      </c>
      <c r="AU191" s="18" t="s">
        <v>81</v>
      </c>
    </row>
    <row r="192" spans="1:65" s="13" customFormat="1" ht="10.199999999999999">
      <c r="B192" s="191"/>
      <c r="C192" s="192"/>
      <c r="D192" s="193" t="s">
        <v>199</v>
      </c>
      <c r="E192" s="194" t="s">
        <v>19</v>
      </c>
      <c r="F192" s="195" t="s">
        <v>141</v>
      </c>
      <c r="G192" s="192"/>
      <c r="H192" s="196">
        <v>24</v>
      </c>
      <c r="I192" s="197"/>
      <c r="J192" s="192"/>
      <c r="K192" s="192"/>
      <c r="L192" s="198"/>
      <c r="M192" s="199"/>
      <c r="N192" s="200"/>
      <c r="O192" s="200"/>
      <c r="P192" s="200"/>
      <c r="Q192" s="200"/>
      <c r="R192" s="200"/>
      <c r="S192" s="200"/>
      <c r="T192" s="201"/>
      <c r="AT192" s="202" t="s">
        <v>199</v>
      </c>
      <c r="AU192" s="202" t="s">
        <v>81</v>
      </c>
      <c r="AV192" s="13" t="s">
        <v>81</v>
      </c>
      <c r="AW192" s="13" t="s">
        <v>33</v>
      </c>
      <c r="AX192" s="13" t="s">
        <v>77</v>
      </c>
      <c r="AY192" s="202" t="s">
        <v>189</v>
      </c>
    </row>
    <row r="193" spans="1:65" s="2" customFormat="1" ht="24.15" customHeight="1">
      <c r="A193" s="35"/>
      <c r="B193" s="36"/>
      <c r="C193" s="172" t="s">
        <v>344</v>
      </c>
      <c r="D193" s="172" t="s">
        <v>191</v>
      </c>
      <c r="E193" s="173" t="s">
        <v>345</v>
      </c>
      <c r="F193" s="174" t="s">
        <v>346</v>
      </c>
      <c r="G193" s="175" t="s">
        <v>194</v>
      </c>
      <c r="H193" s="176">
        <v>1203.4000000000001</v>
      </c>
      <c r="I193" s="177"/>
      <c r="J193" s="178">
        <f>ROUND(I193*H193,2)</f>
        <v>0</v>
      </c>
      <c r="K193" s="179"/>
      <c r="L193" s="40"/>
      <c r="M193" s="180" t="s">
        <v>19</v>
      </c>
      <c r="N193" s="181" t="s">
        <v>43</v>
      </c>
      <c r="O193" s="65"/>
      <c r="P193" s="182">
        <f>O193*H193</f>
        <v>0</v>
      </c>
      <c r="Q193" s="182">
        <v>0</v>
      </c>
      <c r="R193" s="182">
        <f>Q193*H193</f>
        <v>0</v>
      </c>
      <c r="S193" s="182">
        <v>0</v>
      </c>
      <c r="T193" s="183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4" t="s">
        <v>195</v>
      </c>
      <c r="AT193" s="184" t="s">
        <v>191</v>
      </c>
      <c r="AU193" s="184" t="s">
        <v>81</v>
      </c>
      <c r="AY193" s="18" t="s">
        <v>189</v>
      </c>
      <c r="BE193" s="185">
        <f>IF(N193="základní",J193,0)</f>
        <v>0</v>
      </c>
      <c r="BF193" s="185">
        <f>IF(N193="snížená",J193,0)</f>
        <v>0</v>
      </c>
      <c r="BG193" s="185">
        <f>IF(N193="zákl. přenesená",J193,0)</f>
        <v>0</v>
      </c>
      <c r="BH193" s="185">
        <f>IF(N193="sníž. přenesená",J193,0)</f>
        <v>0</v>
      </c>
      <c r="BI193" s="185">
        <f>IF(N193="nulová",J193,0)</f>
        <v>0</v>
      </c>
      <c r="BJ193" s="18" t="s">
        <v>77</v>
      </c>
      <c r="BK193" s="185">
        <f>ROUND(I193*H193,2)</f>
        <v>0</v>
      </c>
      <c r="BL193" s="18" t="s">
        <v>195</v>
      </c>
      <c r="BM193" s="184" t="s">
        <v>347</v>
      </c>
    </row>
    <row r="194" spans="1:65" s="2" customFormat="1" ht="10.199999999999999">
      <c r="A194" s="35"/>
      <c r="B194" s="36"/>
      <c r="C194" s="37"/>
      <c r="D194" s="186" t="s">
        <v>197</v>
      </c>
      <c r="E194" s="37"/>
      <c r="F194" s="187" t="s">
        <v>348</v>
      </c>
      <c r="G194" s="37"/>
      <c r="H194" s="37"/>
      <c r="I194" s="188"/>
      <c r="J194" s="37"/>
      <c r="K194" s="37"/>
      <c r="L194" s="40"/>
      <c r="M194" s="189"/>
      <c r="N194" s="190"/>
      <c r="O194" s="65"/>
      <c r="P194" s="65"/>
      <c r="Q194" s="65"/>
      <c r="R194" s="65"/>
      <c r="S194" s="65"/>
      <c r="T194" s="66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8" t="s">
        <v>197</v>
      </c>
      <c r="AU194" s="18" t="s">
        <v>81</v>
      </c>
    </row>
    <row r="195" spans="1:65" s="13" customFormat="1" ht="10.199999999999999">
      <c r="B195" s="191"/>
      <c r="C195" s="192"/>
      <c r="D195" s="193" t="s">
        <v>199</v>
      </c>
      <c r="E195" s="194" t="s">
        <v>19</v>
      </c>
      <c r="F195" s="195" t="s">
        <v>349</v>
      </c>
      <c r="G195" s="192"/>
      <c r="H195" s="196">
        <v>1203.4000000000001</v>
      </c>
      <c r="I195" s="197"/>
      <c r="J195" s="192"/>
      <c r="K195" s="192"/>
      <c r="L195" s="198"/>
      <c r="M195" s="199"/>
      <c r="N195" s="200"/>
      <c r="O195" s="200"/>
      <c r="P195" s="200"/>
      <c r="Q195" s="200"/>
      <c r="R195" s="200"/>
      <c r="S195" s="200"/>
      <c r="T195" s="201"/>
      <c r="AT195" s="202" t="s">
        <v>199</v>
      </c>
      <c r="AU195" s="202" t="s">
        <v>81</v>
      </c>
      <c r="AV195" s="13" t="s">
        <v>81</v>
      </c>
      <c r="AW195" s="13" t="s">
        <v>33</v>
      </c>
      <c r="AX195" s="13" t="s">
        <v>72</v>
      </c>
      <c r="AY195" s="202" t="s">
        <v>189</v>
      </c>
    </row>
    <row r="196" spans="1:65" s="14" customFormat="1" ht="10.199999999999999">
      <c r="B196" s="203"/>
      <c r="C196" s="204"/>
      <c r="D196" s="193" t="s">
        <v>199</v>
      </c>
      <c r="E196" s="205" t="s">
        <v>121</v>
      </c>
      <c r="F196" s="206" t="s">
        <v>201</v>
      </c>
      <c r="G196" s="204"/>
      <c r="H196" s="207">
        <v>1203.4000000000001</v>
      </c>
      <c r="I196" s="208"/>
      <c r="J196" s="204"/>
      <c r="K196" s="204"/>
      <c r="L196" s="209"/>
      <c r="M196" s="210"/>
      <c r="N196" s="211"/>
      <c r="O196" s="211"/>
      <c r="P196" s="211"/>
      <c r="Q196" s="211"/>
      <c r="R196" s="211"/>
      <c r="S196" s="211"/>
      <c r="T196" s="212"/>
      <c r="AT196" s="213" t="s">
        <v>199</v>
      </c>
      <c r="AU196" s="213" t="s">
        <v>81</v>
      </c>
      <c r="AV196" s="14" t="s">
        <v>202</v>
      </c>
      <c r="AW196" s="14" t="s">
        <v>33</v>
      </c>
      <c r="AX196" s="14" t="s">
        <v>77</v>
      </c>
      <c r="AY196" s="213" t="s">
        <v>189</v>
      </c>
    </row>
    <row r="197" spans="1:65" s="2" customFormat="1" ht="33" customHeight="1">
      <c r="A197" s="35"/>
      <c r="B197" s="36"/>
      <c r="C197" s="172" t="s">
        <v>350</v>
      </c>
      <c r="D197" s="172" t="s">
        <v>191</v>
      </c>
      <c r="E197" s="173" t="s">
        <v>351</v>
      </c>
      <c r="F197" s="174" t="s">
        <v>352</v>
      </c>
      <c r="G197" s="175" t="s">
        <v>194</v>
      </c>
      <c r="H197" s="176">
        <v>36102</v>
      </c>
      <c r="I197" s="177"/>
      <c r="J197" s="178">
        <f>ROUND(I197*H197,2)</f>
        <v>0</v>
      </c>
      <c r="K197" s="179"/>
      <c r="L197" s="40"/>
      <c r="M197" s="180" t="s">
        <v>19</v>
      </c>
      <c r="N197" s="181" t="s">
        <v>43</v>
      </c>
      <c r="O197" s="65"/>
      <c r="P197" s="182">
        <f>O197*H197</f>
        <v>0</v>
      </c>
      <c r="Q197" s="182">
        <v>0</v>
      </c>
      <c r="R197" s="182">
        <f>Q197*H197</f>
        <v>0</v>
      </c>
      <c r="S197" s="182">
        <v>0</v>
      </c>
      <c r="T197" s="18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84" t="s">
        <v>195</v>
      </c>
      <c r="AT197" s="184" t="s">
        <v>191</v>
      </c>
      <c r="AU197" s="184" t="s">
        <v>81</v>
      </c>
      <c r="AY197" s="18" t="s">
        <v>189</v>
      </c>
      <c r="BE197" s="185">
        <f>IF(N197="základní",J197,0)</f>
        <v>0</v>
      </c>
      <c r="BF197" s="185">
        <f>IF(N197="snížená",J197,0)</f>
        <v>0</v>
      </c>
      <c r="BG197" s="185">
        <f>IF(N197="zákl. přenesená",J197,0)</f>
        <v>0</v>
      </c>
      <c r="BH197" s="185">
        <f>IF(N197="sníž. přenesená",J197,0)</f>
        <v>0</v>
      </c>
      <c r="BI197" s="185">
        <f>IF(N197="nulová",J197,0)</f>
        <v>0</v>
      </c>
      <c r="BJ197" s="18" t="s">
        <v>77</v>
      </c>
      <c r="BK197" s="185">
        <f>ROUND(I197*H197,2)</f>
        <v>0</v>
      </c>
      <c r="BL197" s="18" t="s">
        <v>195</v>
      </c>
      <c r="BM197" s="184" t="s">
        <v>353</v>
      </c>
    </row>
    <row r="198" spans="1:65" s="2" customFormat="1" ht="10.199999999999999">
      <c r="A198" s="35"/>
      <c r="B198" s="36"/>
      <c r="C198" s="37"/>
      <c r="D198" s="186" t="s">
        <v>197</v>
      </c>
      <c r="E198" s="37"/>
      <c r="F198" s="187" t="s">
        <v>354</v>
      </c>
      <c r="G198" s="37"/>
      <c r="H198" s="37"/>
      <c r="I198" s="188"/>
      <c r="J198" s="37"/>
      <c r="K198" s="37"/>
      <c r="L198" s="40"/>
      <c r="M198" s="189"/>
      <c r="N198" s="190"/>
      <c r="O198" s="65"/>
      <c r="P198" s="65"/>
      <c r="Q198" s="65"/>
      <c r="R198" s="65"/>
      <c r="S198" s="65"/>
      <c r="T198" s="66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8" t="s">
        <v>197</v>
      </c>
      <c r="AU198" s="18" t="s">
        <v>81</v>
      </c>
    </row>
    <row r="199" spans="1:65" s="13" customFormat="1" ht="10.199999999999999">
      <c r="B199" s="191"/>
      <c r="C199" s="192"/>
      <c r="D199" s="193" t="s">
        <v>199</v>
      </c>
      <c r="E199" s="194" t="s">
        <v>19</v>
      </c>
      <c r="F199" s="195" t="s">
        <v>355</v>
      </c>
      <c r="G199" s="192"/>
      <c r="H199" s="196">
        <v>36102</v>
      </c>
      <c r="I199" s="197"/>
      <c r="J199" s="192"/>
      <c r="K199" s="192"/>
      <c r="L199" s="198"/>
      <c r="M199" s="199"/>
      <c r="N199" s="200"/>
      <c r="O199" s="200"/>
      <c r="P199" s="200"/>
      <c r="Q199" s="200"/>
      <c r="R199" s="200"/>
      <c r="S199" s="200"/>
      <c r="T199" s="201"/>
      <c r="AT199" s="202" t="s">
        <v>199</v>
      </c>
      <c r="AU199" s="202" t="s">
        <v>81</v>
      </c>
      <c r="AV199" s="13" t="s">
        <v>81</v>
      </c>
      <c r="AW199" s="13" t="s">
        <v>33</v>
      </c>
      <c r="AX199" s="13" t="s">
        <v>77</v>
      </c>
      <c r="AY199" s="202" t="s">
        <v>189</v>
      </c>
    </row>
    <row r="200" spans="1:65" s="2" customFormat="1" ht="24.15" customHeight="1">
      <c r="A200" s="35"/>
      <c r="B200" s="36"/>
      <c r="C200" s="172" t="s">
        <v>356</v>
      </c>
      <c r="D200" s="172" t="s">
        <v>191</v>
      </c>
      <c r="E200" s="173" t="s">
        <v>357</v>
      </c>
      <c r="F200" s="174" t="s">
        <v>358</v>
      </c>
      <c r="G200" s="175" t="s">
        <v>194</v>
      </c>
      <c r="H200" s="176">
        <v>1203.4000000000001</v>
      </c>
      <c r="I200" s="177"/>
      <c r="J200" s="178">
        <f>ROUND(I200*H200,2)</f>
        <v>0</v>
      </c>
      <c r="K200" s="179"/>
      <c r="L200" s="40"/>
      <c r="M200" s="180" t="s">
        <v>19</v>
      </c>
      <c r="N200" s="181" t="s">
        <v>43</v>
      </c>
      <c r="O200" s="65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4" t="s">
        <v>195</v>
      </c>
      <c r="AT200" s="184" t="s">
        <v>191</v>
      </c>
      <c r="AU200" s="184" t="s">
        <v>81</v>
      </c>
      <c r="AY200" s="18" t="s">
        <v>189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77</v>
      </c>
      <c r="BK200" s="185">
        <f>ROUND(I200*H200,2)</f>
        <v>0</v>
      </c>
      <c r="BL200" s="18" t="s">
        <v>195</v>
      </c>
      <c r="BM200" s="184" t="s">
        <v>359</v>
      </c>
    </row>
    <row r="201" spans="1:65" s="2" customFormat="1" ht="10.199999999999999">
      <c r="A201" s="35"/>
      <c r="B201" s="36"/>
      <c r="C201" s="37"/>
      <c r="D201" s="186" t="s">
        <v>197</v>
      </c>
      <c r="E201" s="37"/>
      <c r="F201" s="187" t="s">
        <v>360</v>
      </c>
      <c r="G201" s="37"/>
      <c r="H201" s="37"/>
      <c r="I201" s="188"/>
      <c r="J201" s="37"/>
      <c r="K201" s="37"/>
      <c r="L201" s="40"/>
      <c r="M201" s="189"/>
      <c r="N201" s="190"/>
      <c r="O201" s="65"/>
      <c r="P201" s="65"/>
      <c r="Q201" s="65"/>
      <c r="R201" s="65"/>
      <c r="S201" s="65"/>
      <c r="T201" s="66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8" t="s">
        <v>197</v>
      </c>
      <c r="AU201" s="18" t="s">
        <v>81</v>
      </c>
    </row>
    <row r="202" spans="1:65" s="13" customFormat="1" ht="10.199999999999999">
      <c r="B202" s="191"/>
      <c r="C202" s="192"/>
      <c r="D202" s="193" t="s">
        <v>199</v>
      </c>
      <c r="E202" s="194" t="s">
        <v>19</v>
      </c>
      <c r="F202" s="195" t="s">
        <v>121</v>
      </c>
      <c r="G202" s="192"/>
      <c r="H202" s="196">
        <v>1203.4000000000001</v>
      </c>
      <c r="I202" s="197"/>
      <c r="J202" s="192"/>
      <c r="K202" s="192"/>
      <c r="L202" s="198"/>
      <c r="M202" s="199"/>
      <c r="N202" s="200"/>
      <c r="O202" s="200"/>
      <c r="P202" s="200"/>
      <c r="Q202" s="200"/>
      <c r="R202" s="200"/>
      <c r="S202" s="200"/>
      <c r="T202" s="201"/>
      <c r="AT202" s="202" t="s">
        <v>199</v>
      </c>
      <c r="AU202" s="202" t="s">
        <v>81</v>
      </c>
      <c r="AV202" s="13" t="s">
        <v>81</v>
      </c>
      <c r="AW202" s="13" t="s">
        <v>33</v>
      </c>
      <c r="AX202" s="13" t="s">
        <v>77</v>
      </c>
      <c r="AY202" s="202" t="s">
        <v>189</v>
      </c>
    </row>
    <row r="203" spans="1:65" s="2" customFormat="1" ht="24.15" customHeight="1">
      <c r="A203" s="35"/>
      <c r="B203" s="36"/>
      <c r="C203" s="172" t="s">
        <v>361</v>
      </c>
      <c r="D203" s="172" t="s">
        <v>191</v>
      </c>
      <c r="E203" s="173" t="s">
        <v>362</v>
      </c>
      <c r="F203" s="174" t="s">
        <v>363</v>
      </c>
      <c r="G203" s="175" t="s">
        <v>364</v>
      </c>
      <c r="H203" s="176">
        <v>8</v>
      </c>
      <c r="I203" s="177"/>
      <c r="J203" s="178">
        <f>ROUND(I203*H203,2)</f>
        <v>0</v>
      </c>
      <c r="K203" s="179"/>
      <c r="L203" s="40"/>
      <c r="M203" s="180" t="s">
        <v>19</v>
      </c>
      <c r="N203" s="181" t="s">
        <v>43</v>
      </c>
      <c r="O203" s="65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84" t="s">
        <v>195</v>
      </c>
      <c r="AT203" s="184" t="s">
        <v>191</v>
      </c>
      <c r="AU203" s="184" t="s">
        <v>81</v>
      </c>
      <c r="AY203" s="18" t="s">
        <v>189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77</v>
      </c>
      <c r="BK203" s="185">
        <f>ROUND(I203*H203,2)</f>
        <v>0</v>
      </c>
      <c r="BL203" s="18" t="s">
        <v>195</v>
      </c>
      <c r="BM203" s="184" t="s">
        <v>365</v>
      </c>
    </row>
    <row r="204" spans="1:65" s="2" customFormat="1" ht="10.199999999999999">
      <c r="A204" s="35"/>
      <c r="B204" s="36"/>
      <c r="C204" s="37"/>
      <c r="D204" s="186" t="s">
        <v>197</v>
      </c>
      <c r="E204" s="37"/>
      <c r="F204" s="187" t="s">
        <v>366</v>
      </c>
      <c r="G204" s="37"/>
      <c r="H204" s="37"/>
      <c r="I204" s="188"/>
      <c r="J204" s="37"/>
      <c r="K204" s="37"/>
      <c r="L204" s="40"/>
      <c r="M204" s="189"/>
      <c r="N204" s="190"/>
      <c r="O204" s="65"/>
      <c r="P204" s="65"/>
      <c r="Q204" s="65"/>
      <c r="R204" s="65"/>
      <c r="S204" s="65"/>
      <c r="T204" s="66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8" t="s">
        <v>197</v>
      </c>
      <c r="AU204" s="18" t="s">
        <v>81</v>
      </c>
    </row>
    <row r="205" spans="1:65" s="2" customFormat="1" ht="37.799999999999997" customHeight="1">
      <c r="A205" s="35"/>
      <c r="B205" s="36"/>
      <c r="C205" s="172" t="s">
        <v>367</v>
      </c>
      <c r="D205" s="172" t="s">
        <v>191</v>
      </c>
      <c r="E205" s="173" t="s">
        <v>368</v>
      </c>
      <c r="F205" s="174" t="s">
        <v>369</v>
      </c>
      <c r="G205" s="175" t="s">
        <v>364</v>
      </c>
      <c r="H205" s="176">
        <v>720</v>
      </c>
      <c r="I205" s="177"/>
      <c r="J205" s="178">
        <f>ROUND(I205*H205,2)</f>
        <v>0</v>
      </c>
      <c r="K205" s="179"/>
      <c r="L205" s="40"/>
      <c r="M205" s="180" t="s">
        <v>19</v>
      </c>
      <c r="N205" s="181" t="s">
        <v>43</v>
      </c>
      <c r="O205" s="65"/>
      <c r="P205" s="182">
        <f>O205*H205</f>
        <v>0</v>
      </c>
      <c r="Q205" s="182">
        <v>0</v>
      </c>
      <c r="R205" s="182">
        <f>Q205*H205</f>
        <v>0</v>
      </c>
      <c r="S205" s="182">
        <v>0</v>
      </c>
      <c r="T205" s="183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84" t="s">
        <v>195</v>
      </c>
      <c r="AT205" s="184" t="s">
        <v>191</v>
      </c>
      <c r="AU205" s="184" t="s">
        <v>81</v>
      </c>
      <c r="AY205" s="18" t="s">
        <v>189</v>
      </c>
      <c r="BE205" s="185">
        <f>IF(N205="základní",J205,0)</f>
        <v>0</v>
      </c>
      <c r="BF205" s="185">
        <f>IF(N205="snížená",J205,0)</f>
        <v>0</v>
      </c>
      <c r="BG205" s="185">
        <f>IF(N205="zákl. přenesená",J205,0)</f>
        <v>0</v>
      </c>
      <c r="BH205" s="185">
        <f>IF(N205="sníž. přenesená",J205,0)</f>
        <v>0</v>
      </c>
      <c r="BI205" s="185">
        <f>IF(N205="nulová",J205,0)</f>
        <v>0</v>
      </c>
      <c r="BJ205" s="18" t="s">
        <v>77</v>
      </c>
      <c r="BK205" s="185">
        <f>ROUND(I205*H205,2)</f>
        <v>0</v>
      </c>
      <c r="BL205" s="18" t="s">
        <v>195</v>
      </c>
      <c r="BM205" s="184" t="s">
        <v>370</v>
      </c>
    </row>
    <row r="206" spans="1:65" s="2" customFormat="1" ht="10.199999999999999">
      <c r="A206" s="35"/>
      <c r="B206" s="36"/>
      <c r="C206" s="37"/>
      <c r="D206" s="186" t="s">
        <v>197</v>
      </c>
      <c r="E206" s="37"/>
      <c r="F206" s="187" t="s">
        <v>371</v>
      </c>
      <c r="G206" s="37"/>
      <c r="H206" s="37"/>
      <c r="I206" s="188"/>
      <c r="J206" s="37"/>
      <c r="K206" s="37"/>
      <c r="L206" s="40"/>
      <c r="M206" s="189"/>
      <c r="N206" s="190"/>
      <c r="O206" s="65"/>
      <c r="P206" s="65"/>
      <c r="Q206" s="65"/>
      <c r="R206" s="65"/>
      <c r="S206" s="65"/>
      <c r="T206" s="66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8" t="s">
        <v>197</v>
      </c>
      <c r="AU206" s="18" t="s">
        <v>81</v>
      </c>
    </row>
    <row r="207" spans="1:65" s="13" customFormat="1" ht="10.199999999999999">
      <c r="B207" s="191"/>
      <c r="C207" s="192"/>
      <c r="D207" s="193" t="s">
        <v>199</v>
      </c>
      <c r="E207" s="194" t="s">
        <v>19</v>
      </c>
      <c r="F207" s="195" t="s">
        <v>372</v>
      </c>
      <c r="G207" s="192"/>
      <c r="H207" s="196">
        <v>720</v>
      </c>
      <c r="I207" s="197"/>
      <c r="J207" s="192"/>
      <c r="K207" s="192"/>
      <c r="L207" s="198"/>
      <c r="M207" s="199"/>
      <c r="N207" s="200"/>
      <c r="O207" s="200"/>
      <c r="P207" s="200"/>
      <c r="Q207" s="200"/>
      <c r="R207" s="200"/>
      <c r="S207" s="200"/>
      <c r="T207" s="201"/>
      <c r="AT207" s="202" t="s">
        <v>199</v>
      </c>
      <c r="AU207" s="202" t="s">
        <v>81</v>
      </c>
      <c r="AV207" s="13" t="s">
        <v>81</v>
      </c>
      <c r="AW207" s="13" t="s">
        <v>33</v>
      </c>
      <c r="AX207" s="13" t="s">
        <v>77</v>
      </c>
      <c r="AY207" s="202" t="s">
        <v>189</v>
      </c>
    </row>
    <row r="208" spans="1:65" s="2" customFormat="1" ht="24.15" customHeight="1">
      <c r="A208" s="35"/>
      <c r="B208" s="36"/>
      <c r="C208" s="172" t="s">
        <v>373</v>
      </c>
      <c r="D208" s="172" t="s">
        <v>191</v>
      </c>
      <c r="E208" s="173" t="s">
        <v>374</v>
      </c>
      <c r="F208" s="174" t="s">
        <v>375</v>
      </c>
      <c r="G208" s="175" t="s">
        <v>364</v>
      </c>
      <c r="H208" s="176">
        <v>8</v>
      </c>
      <c r="I208" s="177"/>
      <c r="J208" s="178">
        <f>ROUND(I208*H208,2)</f>
        <v>0</v>
      </c>
      <c r="K208" s="179"/>
      <c r="L208" s="40"/>
      <c r="M208" s="180" t="s">
        <v>19</v>
      </c>
      <c r="N208" s="181" t="s">
        <v>43</v>
      </c>
      <c r="O208" s="65"/>
      <c r="P208" s="182">
        <f>O208*H208</f>
        <v>0</v>
      </c>
      <c r="Q208" s="182">
        <v>0</v>
      </c>
      <c r="R208" s="182">
        <f>Q208*H208</f>
        <v>0</v>
      </c>
      <c r="S208" s="182">
        <v>0</v>
      </c>
      <c r="T208" s="183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4" t="s">
        <v>195</v>
      </c>
      <c r="AT208" s="184" t="s">
        <v>191</v>
      </c>
      <c r="AU208" s="184" t="s">
        <v>81</v>
      </c>
      <c r="AY208" s="18" t="s">
        <v>189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8" t="s">
        <v>77</v>
      </c>
      <c r="BK208" s="185">
        <f>ROUND(I208*H208,2)</f>
        <v>0</v>
      </c>
      <c r="BL208" s="18" t="s">
        <v>195</v>
      </c>
      <c r="BM208" s="184" t="s">
        <v>376</v>
      </c>
    </row>
    <row r="209" spans="1:65" s="2" customFormat="1" ht="10.199999999999999">
      <c r="A209" s="35"/>
      <c r="B209" s="36"/>
      <c r="C209" s="37"/>
      <c r="D209" s="186" t="s">
        <v>197</v>
      </c>
      <c r="E209" s="37"/>
      <c r="F209" s="187" t="s">
        <v>377</v>
      </c>
      <c r="G209" s="37"/>
      <c r="H209" s="37"/>
      <c r="I209" s="188"/>
      <c r="J209" s="37"/>
      <c r="K209" s="37"/>
      <c r="L209" s="40"/>
      <c r="M209" s="189"/>
      <c r="N209" s="190"/>
      <c r="O209" s="65"/>
      <c r="P209" s="65"/>
      <c r="Q209" s="65"/>
      <c r="R209" s="65"/>
      <c r="S209" s="65"/>
      <c r="T209" s="66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8" t="s">
        <v>197</v>
      </c>
      <c r="AU209" s="18" t="s">
        <v>81</v>
      </c>
    </row>
    <row r="210" spans="1:65" s="2" customFormat="1" ht="49.05" customHeight="1">
      <c r="A210" s="35"/>
      <c r="B210" s="36"/>
      <c r="C210" s="172" t="s">
        <v>378</v>
      </c>
      <c r="D210" s="172" t="s">
        <v>191</v>
      </c>
      <c r="E210" s="173" t="s">
        <v>379</v>
      </c>
      <c r="F210" s="174" t="s">
        <v>380</v>
      </c>
      <c r="G210" s="175" t="s">
        <v>194</v>
      </c>
      <c r="H210" s="176">
        <v>1.02</v>
      </c>
      <c r="I210" s="177"/>
      <c r="J210" s="178">
        <f>ROUND(I210*H210,2)</f>
        <v>0</v>
      </c>
      <c r="K210" s="179"/>
      <c r="L210" s="40"/>
      <c r="M210" s="180" t="s">
        <v>19</v>
      </c>
      <c r="N210" s="181" t="s">
        <v>43</v>
      </c>
      <c r="O210" s="65"/>
      <c r="P210" s="182">
        <f>O210*H210</f>
        <v>0</v>
      </c>
      <c r="Q210" s="182">
        <v>0</v>
      </c>
      <c r="R210" s="182">
        <f>Q210*H210</f>
        <v>0</v>
      </c>
      <c r="S210" s="182">
        <v>5.5E-2</v>
      </c>
      <c r="T210" s="183">
        <f>S210*H210</f>
        <v>5.6100000000000004E-2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4" t="s">
        <v>195</v>
      </c>
      <c r="AT210" s="184" t="s">
        <v>191</v>
      </c>
      <c r="AU210" s="184" t="s">
        <v>81</v>
      </c>
      <c r="AY210" s="18" t="s">
        <v>189</v>
      </c>
      <c r="BE210" s="185">
        <f>IF(N210="základní",J210,0)</f>
        <v>0</v>
      </c>
      <c r="BF210" s="185">
        <f>IF(N210="snížená",J210,0)</f>
        <v>0</v>
      </c>
      <c r="BG210" s="185">
        <f>IF(N210="zákl. přenesená",J210,0)</f>
        <v>0</v>
      </c>
      <c r="BH210" s="185">
        <f>IF(N210="sníž. přenesená",J210,0)</f>
        <v>0</v>
      </c>
      <c r="BI210" s="185">
        <f>IF(N210="nulová",J210,0)</f>
        <v>0</v>
      </c>
      <c r="BJ210" s="18" t="s">
        <v>77</v>
      </c>
      <c r="BK210" s="185">
        <f>ROUND(I210*H210,2)</f>
        <v>0</v>
      </c>
      <c r="BL210" s="18" t="s">
        <v>195</v>
      </c>
      <c r="BM210" s="184" t="s">
        <v>381</v>
      </c>
    </row>
    <row r="211" spans="1:65" s="2" customFormat="1" ht="10.199999999999999">
      <c r="A211" s="35"/>
      <c r="B211" s="36"/>
      <c r="C211" s="37"/>
      <c r="D211" s="186" t="s">
        <v>197</v>
      </c>
      <c r="E211" s="37"/>
      <c r="F211" s="187" t="s">
        <v>382</v>
      </c>
      <c r="G211" s="37"/>
      <c r="H211" s="37"/>
      <c r="I211" s="188"/>
      <c r="J211" s="37"/>
      <c r="K211" s="37"/>
      <c r="L211" s="40"/>
      <c r="M211" s="189"/>
      <c r="N211" s="190"/>
      <c r="O211" s="65"/>
      <c r="P211" s="65"/>
      <c r="Q211" s="65"/>
      <c r="R211" s="65"/>
      <c r="S211" s="65"/>
      <c r="T211" s="66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8" t="s">
        <v>197</v>
      </c>
      <c r="AU211" s="18" t="s">
        <v>81</v>
      </c>
    </row>
    <row r="212" spans="1:65" s="13" customFormat="1" ht="10.199999999999999">
      <c r="B212" s="191"/>
      <c r="C212" s="192"/>
      <c r="D212" s="193" t="s">
        <v>199</v>
      </c>
      <c r="E212" s="194" t="s">
        <v>19</v>
      </c>
      <c r="F212" s="195" t="s">
        <v>128</v>
      </c>
      <c r="G212" s="192"/>
      <c r="H212" s="196">
        <v>1.02</v>
      </c>
      <c r="I212" s="197"/>
      <c r="J212" s="192"/>
      <c r="K212" s="192"/>
      <c r="L212" s="198"/>
      <c r="M212" s="199"/>
      <c r="N212" s="200"/>
      <c r="O212" s="200"/>
      <c r="P212" s="200"/>
      <c r="Q212" s="200"/>
      <c r="R212" s="200"/>
      <c r="S212" s="200"/>
      <c r="T212" s="201"/>
      <c r="AT212" s="202" t="s">
        <v>199</v>
      </c>
      <c r="AU212" s="202" t="s">
        <v>81</v>
      </c>
      <c r="AV212" s="13" t="s">
        <v>81</v>
      </c>
      <c r="AW212" s="13" t="s">
        <v>33</v>
      </c>
      <c r="AX212" s="13" t="s">
        <v>77</v>
      </c>
      <c r="AY212" s="202" t="s">
        <v>189</v>
      </c>
    </row>
    <row r="213" spans="1:65" s="2" customFormat="1" ht="49.05" customHeight="1">
      <c r="A213" s="35"/>
      <c r="B213" s="36"/>
      <c r="C213" s="172" t="s">
        <v>383</v>
      </c>
      <c r="D213" s="172" t="s">
        <v>191</v>
      </c>
      <c r="E213" s="173" t="s">
        <v>384</v>
      </c>
      <c r="F213" s="174" t="s">
        <v>385</v>
      </c>
      <c r="G213" s="175" t="s">
        <v>209</v>
      </c>
      <c r="H213" s="176">
        <v>0.21</v>
      </c>
      <c r="I213" s="177"/>
      <c r="J213" s="178">
        <f>ROUND(I213*H213,2)</f>
        <v>0</v>
      </c>
      <c r="K213" s="179"/>
      <c r="L213" s="40"/>
      <c r="M213" s="180" t="s">
        <v>19</v>
      </c>
      <c r="N213" s="181" t="s">
        <v>43</v>
      </c>
      <c r="O213" s="65"/>
      <c r="P213" s="182">
        <f>O213*H213</f>
        <v>0</v>
      </c>
      <c r="Q213" s="182">
        <v>0</v>
      </c>
      <c r="R213" s="182">
        <f>Q213*H213</f>
        <v>0</v>
      </c>
      <c r="S213" s="182">
        <v>1.8</v>
      </c>
      <c r="T213" s="183">
        <f>S213*H213</f>
        <v>0.378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84" t="s">
        <v>195</v>
      </c>
      <c r="AT213" s="184" t="s">
        <v>191</v>
      </c>
      <c r="AU213" s="184" t="s">
        <v>81</v>
      </c>
      <c r="AY213" s="18" t="s">
        <v>189</v>
      </c>
      <c r="BE213" s="185">
        <f>IF(N213="základní",J213,0)</f>
        <v>0</v>
      </c>
      <c r="BF213" s="185">
        <f>IF(N213="snížená",J213,0)</f>
        <v>0</v>
      </c>
      <c r="BG213" s="185">
        <f>IF(N213="zákl. přenesená",J213,0)</f>
        <v>0</v>
      </c>
      <c r="BH213" s="185">
        <f>IF(N213="sníž. přenesená",J213,0)</f>
        <v>0</v>
      </c>
      <c r="BI213" s="185">
        <f>IF(N213="nulová",J213,0)</f>
        <v>0</v>
      </c>
      <c r="BJ213" s="18" t="s">
        <v>77</v>
      </c>
      <c r="BK213" s="185">
        <f>ROUND(I213*H213,2)</f>
        <v>0</v>
      </c>
      <c r="BL213" s="18" t="s">
        <v>195</v>
      </c>
      <c r="BM213" s="184" t="s">
        <v>386</v>
      </c>
    </row>
    <row r="214" spans="1:65" s="2" customFormat="1" ht="10.199999999999999">
      <c r="A214" s="35"/>
      <c r="B214" s="36"/>
      <c r="C214" s="37"/>
      <c r="D214" s="186" t="s">
        <v>197</v>
      </c>
      <c r="E214" s="37"/>
      <c r="F214" s="187" t="s">
        <v>387</v>
      </c>
      <c r="G214" s="37"/>
      <c r="H214" s="37"/>
      <c r="I214" s="188"/>
      <c r="J214" s="37"/>
      <c r="K214" s="37"/>
      <c r="L214" s="40"/>
      <c r="M214" s="189"/>
      <c r="N214" s="190"/>
      <c r="O214" s="65"/>
      <c r="P214" s="65"/>
      <c r="Q214" s="65"/>
      <c r="R214" s="65"/>
      <c r="S214" s="65"/>
      <c r="T214" s="66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8" t="s">
        <v>197</v>
      </c>
      <c r="AU214" s="18" t="s">
        <v>81</v>
      </c>
    </row>
    <row r="215" spans="1:65" s="13" customFormat="1" ht="10.199999999999999">
      <c r="B215" s="191"/>
      <c r="C215" s="192"/>
      <c r="D215" s="193" t="s">
        <v>199</v>
      </c>
      <c r="E215" s="194" t="s">
        <v>19</v>
      </c>
      <c r="F215" s="195" t="s">
        <v>388</v>
      </c>
      <c r="G215" s="192"/>
      <c r="H215" s="196">
        <v>0.21</v>
      </c>
      <c r="I215" s="197"/>
      <c r="J215" s="192"/>
      <c r="K215" s="192"/>
      <c r="L215" s="198"/>
      <c r="M215" s="199"/>
      <c r="N215" s="200"/>
      <c r="O215" s="200"/>
      <c r="P215" s="200"/>
      <c r="Q215" s="200"/>
      <c r="R215" s="200"/>
      <c r="S215" s="200"/>
      <c r="T215" s="201"/>
      <c r="AT215" s="202" t="s">
        <v>199</v>
      </c>
      <c r="AU215" s="202" t="s">
        <v>81</v>
      </c>
      <c r="AV215" s="13" t="s">
        <v>81</v>
      </c>
      <c r="AW215" s="13" t="s">
        <v>33</v>
      </c>
      <c r="AX215" s="13" t="s">
        <v>77</v>
      </c>
      <c r="AY215" s="202" t="s">
        <v>189</v>
      </c>
    </row>
    <row r="216" spans="1:65" s="2" customFormat="1" ht="49.05" customHeight="1">
      <c r="A216" s="35"/>
      <c r="B216" s="36"/>
      <c r="C216" s="172" t="s">
        <v>389</v>
      </c>
      <c r="D216" s="172" t="s">
        <v>191</v>
      </c>
      <c r="E216" s="173" t="s">
        <v>390</v>
      </c>
      <c r="F216" s="174" t="s">
        <v>391</v>
      </c>
      <c r="G216" s="175" t="s">
        <v>364</v>
      </c>
      <c r="H216" s="176">
        <v>4.5</v>
      </c>
      <c r="I216" s="177"/>
      <c r="J216" s="178">
        <f>ROUND(I216*H216,2)</f>
        <v>0</v>
      </c>
      <c r="K216" s="179"/>
      <c r="L216" s="40"/>
      <c r="M216" s="180" t="s">
        <v>19</v>
      </c>
      <c r="N216" s="181" t="s">
        <v>43</v>
      </c>
      <c r="O216" s="65"/>
      <c r="P216" s="182">
        <f>O216*H216</f>
        <v>0</v>
      </c>
      <c r="Q216" s="182">
        <v>0</v>
      </c>
      <c r="R216" s="182">
        <f>Q216*H216</f>
        <v>0</v>
      </c>
      <c r="S216" s="182">
        <v>6.5000000000000002E-2</v>
      </c>
      <c r="T216" s="183">
        <f>S216*H216</f>
        <v>0.29249999999999998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84" t="s">
        <v>195</v>
      </c>
      <c r="AT216" s="184" t="s">
        <v>191</v>
      </c>
      <c r="AU216" s="184" t="s">
        <v>81</v>
      </c>
      <c r="AY216" s="18" t="s">
        <v>189</v>
      </c>
      <c r="BE216" s="185">
        <f>IF(N216="základní",J216,0)</f>
        <v>0</v>
      </c>
      <c r="BF216" s="185">
        <f>IF(N216="snížená",J216,0)</f>
        <v>0</v>
      </c>
      <c r="BG216" s="185">
        <f>IF(N216="zákl. přenesená",J216,0)</f>
        <v>0</v>
      </c>
      <c r="BH216" s="185">
        <f>IF(N216="sníž. přenesená",J216,0)</f>
        <v>0</v>
      </c>
      <c r="BI216" s="185">
        <f>IF(N216="nulová",J216,0)</f>
        <v>0</v>
      </c>
      <c r="BJ216" s="18" t="s">
        <v>77</v>
      </c>
      <c r="BK216" s="185">
        <f>ROUND(I216*H216,2)</f>
        <v>0</v>
      </c>
      <c r="BL216" s="18" t="s">
        <v>195</v>
      </c>
      <c r="BM216" s="184" t="s">
        <v>392</v>
      </c>
    </row>
    <row r="217" spans="1:65" s="2" customFormat="1" ht="10.199999999999999">
      <c r="A217" s="35"/>
      <c r="B217" s="36"/>
      <c r="C217" s="37"/>
      <c r="D217" s="186" t="s">
        <v>197</v>
      </c>
      <c r="E217" s="37"/>
      <c r="F217" s="187" t="s">
        <v>393</v>
      </c>
      <c r="G217" s="37"/>
      <c r="H217" s="37"/>
      <c r="I217" s="188"/>
      <c r="J217" s="37"/>
      <c r="K217" s="37"/>
      <c r="L217" s="40"/>
      <c r="M217" s="189"/>
      <c r="N217" s="190"/>
      <c r="O217" s="65"/>
      <c r="P217" s="65"/>
      <c r="Q217" s="65"/>
      <c r="R217" s="65"/>
      <c r="S217" s="65"/>
      <c r="T217" s="66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8" t="s">
        <v>197</v>
      </c>
      <c r="AU217" s="18" t="s">
        <v>81</v>
      </c>
    </row>
    <row r="218" spans="1:65" s="13" customFormat="1" ht="10.199999999999999">
      <c r="B218" s="191"/>
      <c r="C218" s="192"/>
      <c r="D218" s="193" t="s">
        <v>199</v>
      </c>
      <c r="E218" s="194" t="s">
        <v>19</v>
      </c>
      <c r="F218" s="195" t="s">
        <v>394</v>
      </c>
      <c r="G218" s="192"/>
      <c r="H218" s="196">
        <v>4.5</v>
      </c>
      <c r="I218" s="197"/>
      <c r="J218" s="192"/>
      <c r="K218" s="192"/>
      <c r="L218" s="198"/>
      <c r="M218" s="199"/>
      <c r="N218" s="200"/>
      <c r="O218" s="200"/>
      <c r="P218" s="200"/>
      <c r="Q218" s="200"/>
      <c r="R218" s="200"/>
      <c r="S218" s="200"/>
      <c r="T218" s="201"/>
      <c r="AT218" s="202" t="s">
        <v>199</v>
      </c>
      <c r="AU218" s="202" t="s">
        <v>81</v>
      </c>
      <c r="AV218" s="13" t="s">
        <v>81</v>
      </c>
      <c r="AW218" s="13" t="s">
        <v>33</v>
      </c>
      <c r="AX218" s="13" t="s">
        <v>77</v>
      </c>
      <c r="AY218" s="202" t="s">
        <v>189</v>
      </c>
    </row>
    <row r="219" spans="1:65" s="2" customFormat="1" ht="37.799999999999997" customHeight="1">
      <c r="A219" s="35"/>
      <c r="B219" s="36"/>
      <c r="C219" s="172" t="s">
        <v>395</v>
      </c>
      <c r="D219" s="172" t="s">
        <v>191</v>
      </c>
      <c r="E219" s="173" t="s">
        <v>396</v>
      </c>
      <c r="F219" s="174" t="s">
        <v>397</v>
      </c>
      <c r="G219" s="175" t="s">
        <v>269</v>
      </c>
      <c r="H219" s="176">
        <v>1</v>
      </c>
      <c r="I219" s="177"/>
      <c r="J219" s="178">
        <f>ROUND(I219*H219,2)</f>
        <v>0</v>
      </c>
      <c r="K219" s="179"/>
      <c r="L219" s="40"/>
      <c r="M219" s="180" t="s">
        <v>19</v>
      </c>
      <c r="N219" s="181" t="s">
        <v>43</v>
      </c>
      <c r="O219" s="65"/>
      <c r="P219" s="182">
        <f>O219*H219</f>
        <v>0</v>
      </c>
      <c r="Q219" s="182">
        <v>0</v>
      </c>
      <c r="R219" s="182">
        <f>Q219*H219</f>
        <v>0</v>
      </c>
      <c r="S219" s="182">
        <v>1.9E-2</v>
      </c>
      <c r="T219" s="183">
        <f>S219*H219</f>
        <v>1.9E-2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4" t="s">
        <v>195</v>
      </c>
      <c r="AT219" s="184" t="s">
        <v>191</v>
      </c>
      <c r="AU219" s="184" t="s">
        <v>81</v>
      </c>
      <c r="AY219" s="18" t="s">
        <v>189</v>
      </c>
      <c r="BE219" s="185">
        <f>IF(N219="základní",J219,0)</f>
        <v>0</v>
      </c>
      <c r="BF219" s="185">
        <f>IF(N219="snížená",J219,0)</f>
        <v>0</v>
      </c>
      <c r="BG219" s="185">
        <f>IF(N219="zákl. přenesená",J219,0)</f>
        <v>0</v>
      </c>
      <c r="BH219" s="185">
        <f>IF(N219="sníž. přenesená",J219,0)</f>
        <v>0</v>
      </c>
      <c r="BI219" s="185">
        <f>IF(N219="nulová",J219,0)</f>
        <v>0</v>
      </c>
      <c r="BJ219" s="18" t="s">
        <v>77</v>
      </c>
      <c r="BK219" s="185">
        <f>ROUND(I219*H219,2)</f>
        <v>0</v>
      </c>
      <c r="BL219" s="18" t="s">
        <v>195</v>
      </c>
      <c r="BM219" s="184" t="s">
        <v>398</v>
      </c>
    </row>
    <row r="220" spans="1:65" s="2" customFormat="1" ht="10.199999999999999">
      <c r="A220" s="35"/>
      <c r="B220" s="36"/>
      <c r="C220" s="37"/>
      <c r="D220" s="186" t="s">
        <v>197</v>
      </c>
      <c r="E220" s="37"/>
      <c r="F220" s="187" t="s">
        <v>399</v>
      </c>
      <c r="G220" s="37"/>
      <c r="H220" s="37"/>
      <c r="I220" s="188"/>
      <c r="J220" s="37"/>
      <c r="K220" s="37"/>
      <c r="L220" s="40"/>
      <c r="M220" s="189"/>
      <c r="N220" s="190"/>
      <c r="O220" s="65"/>
      <c r="P220" s="65"/>
      <c r="Q220" s="65"/>
      <c r="R220" s="65"/>
      <c r="S220" s="65"/>
      <c r="T220" s="66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8" t="s">
        <v>197</v>
      </c>
      <c r="AU220" s="18" t="s">
        <v>81</v>
      </c>
    </row>
    <row r="221" spans="1:65" s="2" customFormat="1" ht="76.349999999999994" customHeight="1">
      <c r="A221" s="35"/>
      <c r="B221" s="36"/>
      <c r="C221" s="172" t="s">
        <v>400</v>
      </c>
      <c r="D221" s="172" t="s">
        <v>191</v>
      </c>
      <c r="E221" s="173" t="s">
        <v>401</v>
      </c>
      <c r="F221" s="174" t="s">
        <v>402</v>
      </c>
      <c r="G221" s="175" t="s">
        <v>194</v>
      </c>
      <c r="H221" s="176">
        <v>22.712</v>
      </c>
      <c r="I221" s="177"/>
      <c r="J221" s="178">
        <f>ROUND(I221*H221,2)</f>
        <v>0</v>
      </c>
      <c r="K221" s="179"/>
      <c r="L221" s="40"/>
      <c r="M221" s="180" t="s">
        <v>19</v>
      </c>
      <c r="N221" s="181" t="s">
        <v>43</v>
      </c>
      <c r="O221" s="65"/>
      <c r="P221" s="182">
        <f>O221*H221</f>
        <v>0</v>
      </c>
      <c r="Q221" s="182">
        <v>0</v>
      </c>
      <c r="R221" s="182">
        <f>Q221*H221</f>
        <v>0</v>
      </c>
      <c r="S221" s="182">
        <v>0</v>
      </c>
      <c r="T221" s="183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84" t="s">
        <v>195</v>
      </c>
      <c r="AT221" s="184" t="s">
        <v>191</v>
      </c>
      <c r="AU221" s="184" t="s">
        <v>81</v>
      </c>
      <c r="AY221" s="18" t="s">
        <v>189</v>
      </c>
      <c r="BE221" s="185">
        <f>IF(N221="základní",J221,0)</f>
        <v>0</v>
      </c>
      <c r="BF221" s="185">
        <f>IF(N221="snížená",J221,0)</f>
        <v>0</v>
      </c>
      <c r="BG221" s="185">
        <f>IF(N221="zákl. přenesená",J221,0)</f>
        <v>0</v>
      </c>
      <c r="BH221" s="185">
        <f>IF(N221="sníž. přenesená",J221,0)</f>
        <v>0</v>
      </c>
      <c r="BI221" s="185">
        <f>IF(N221="nulová",J221,0)</f>
        <v>0</v>
      </c>
      <c r="BJ221" s="18" t="s">
        <v>77</v>
      </c>
      <c r="BK221" s="185">
        <f>ROUND(I221*H221,2)</f>
        <v>0</v>
      </c>
      <c r="BL221" s="18" t="s">
        <v>195</v>
      </c>
      <c r="BM221" s="184" t="s">
        <v>403</v>
      </c>
    </row>
    <row r="222" spans="1:65" s="2" customFormat="1" ht="10.199999999999999">
      <c r="A222" s="35"/>
      <c r="B222" s="36"/>
      <c r="C222" s="37"/>
      <c r="D222" s="186" t="s">
        <v>197</v>
      </c>
      <c r="E222" s="37"/>
      <c r="F222" s="187" t="s">
        <v>404</v>
      </c>
      <c r="G222" s="37"/>
      <c r="H222" s="37"/>
      <c r="I222" s="188"/>
      <c r="J222" s="37"/>
      <c r="K222" s="37"/>
      <c r="L222" s="40"/>
      <c r="M222" s="189"/>
      <c r="N222" s="190"/>
      <c r="O222" s="65"/>
      <c r="P222" s="65"/>
      <c r="Q222" s="65"/>
      <c r="R222" s="65"/>
      <c r="S222" s="65"/>
      <c r="T222" s="66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8" t="s">
        <v>197</v>
      </c>
      <c r="AU222" s="18" t="s">
        <v>81</v>
      </c>
    </row>
    <row r="223" spans="1:65" s="13" customFormat="1" ht="10.199999999999999">
      <c r="B223" s="191"/>
      <c r="C223" s="192"/>
      <c r="D223" s="193" t="s">
        <v>199</v>
      </c>
      <c r="E223" s="194" t="s">
        <v>19</v>
      </c>
      <c r="F223" s="195" t="s">
        <v>405</v>
      </c>
      <c r="G223" s="192"/>
      <c r="H223" s="196">
        <v>22.712</v>
      </c>
      <c r="I223" s="197"/>
      <c r="J223" s="192"/>
      <c r="K223" s="192"/>
      <c r="L223" s="198"/>
      <c r="M223" s="199"/>
      <c r="N223" s="200"/>
      <c r="O223" s="200"/>
      <c r="P223" s="200"/>
      <c r="Q223" s="200"/>
      <c r="R223" s="200"/>
      <c r="S223" s="200"/>
      <c r="T223" s="201"/>
      <c r="AT223" s="202" t="s">
        <v>199</v>
      </c>
      <c r="AU223" s="202" t="s">
        <v>81</v>
      </c>
      <c r="AV223" s="13" t="s">
        <v>81</v>
      </c>
      <c r="AW223" s="13" t="s">
        <v>33</v>
      </c>
      <c r="AX223" s="13" t="s">
        <v>77</v>
      </c>
      <c r="AY223" s="202" t="s">
        <v>189</v>
      </c>
    </row>
    <row r="224" spans="1:65" s="12" customFormat="1" ht="22.8" customHeight="1">
      <c r="B224" s="156"/>
      <c r="C224" s="157"/>
      <c r="D224" s="158" t="s">
        <v>71</v>
      </c>
      <c r="E224" s="170" t="s">
        <v>406</v>
      </c>
      <c r="F224" s="170" t="s">
        <v>407</v>
      </c>
      <c r="G224" s="157"/>
      <c r="H224" s="157"/>
      <c r="I224" s="160"/>
      <c r="J224" s="171">
        <f>BK224</f>
        <v>0</v>
      </c>
      <c r="K224" s="157"/>
      <c r="L224" s="162"/>
      <c r="M224" s="163"/>
      <c r="N224" s="164"/>
      <c r="O224" s="164"/>
      <c r="P224" s="165">
        <f>SUM(P225:P248)</f>
        <v>0</v>
      </c>
      <c r="Q224" s="164"/>
      <c r="R224" s="165">
        <f>SUM(R225:R248)</f>
        <v>0</v>
      </c>
      <c r="S224" s="164"/>
      <c r="T224" s="166">
        <f>SUM(T225:T248)</f>
        <v>0</v>
      </c>
      <c r="AR224" s="167" t="s">
        <v>77</v>
      </c>
      <c r="AT224" s="168" t="s">
        <v>71</v>
      </c>
      <c r="AU224" s="168" t="s">
        <v>77</v>
      </c>
      <c r="AY224" s="167" t="s">
        <v>189</v>
      </c>
      <c r="BK224" s="169">
        <f>SUM(BK225:BK248)</f>
        <v>0</v>
      </c>
    </row>
    <row r="225" spans="1:65" s="2" customFormat="1" ht="37.799999999999997" customHeight="1">
      <c r="A225" s="35"/>
      <c r="B225" s="36"/>
      <c r="C225" s="172" t="s">
        <v>408</v>
      </c>
      <c r="D225" s="172" t="s">
        <v>191</v>
      </c>
      <c r="E225" s="173" t="s">
        <v>409</v>
      </c>
      <c r="F225" s="174" t="s">
        <v>410</v>
      </c>
      <c r="G225" s="175" t="s">
        <v>239</v>
      </c>
      <c r="H225" s="176">
        <v>38.688000000000002</v>
      </c>
      <c r="I225" s="177"/>
      <c r="J225" s="178">
        <f>ROUND(I225*H225,2)</f>
        <v>0</v>
      </c>
      <c r="K225" s="179"/>
      <c r="L225" s="40"/>
      <c r="M225" s="180" t="s">
        <v>19</v>
      </c>
      <c r="N225" s="181" t="s">
        <v>43</v>
      </c>
      <c r="O225" s="65"/>
      <c r="P225" s="182">
        <f>O225*H225</f>
        <v>0</v>
      </c>
      <c r="Q225" s="182">
        <v>0</v>
      </c>
      <c r="R225" s="182">
        <f>Q225*H225</f>
        <v>0</v>
      </c>
      <c r="S225" s="182">
        <v>0</v>
      </c>
      <c r="T225" s="183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84" t="s">
        <v>195</v>
      </c>
      <c r="AT225" s="184" t="s">
        <v>191</v>
      </c>
      <c r="AU225" s="184" t="s">
        <v>81</v>
      </c>
      <c r="AY225" s="18" t="s">
        <v>189</v>
      </c>
      <c r="BE225" s="185">
        <f>IF(N225="základní",J225,0)</f>
        <v>0</v>
      </c>
      <c r="BF225" s="185">
        <f>IF(N225="snížená",J225,0)</f>
        <v>0</v>
      </c>
      <c r="BG225" s="185">
        <f>IF(N225="zákl. přenesená",J225,0)</f>
        <v>0</v>
      </c>
      <c r="BH225" s="185">
        <f>IF(N225="sníž. přenesená",J225,0)</f>
        <v>0</v>
      </c>
      <c r="BI225" s="185">
        <f>IF(N225="nulová",J225,0)</f>
        <v>0</v>
      </c>
      <c r="BJ225" s="18" t="s">
        <v>77</v>
      </c>
      <c r="BK225" s="185">
        <f>ROUND(I225*H225,2)</f>
        <v>0</v>
      </c>
      <c r="BL225" s="18" t="s">
        <v>195</v>
      </c>
      <c r="BM225" s="184" t="s">
        <v>411</v>
      </c>
    </row>
    <row r="226" spans="1:65" s="2" customFormat="1" ht="10.199999999999999">
      <c r="A226" s="35"/>
      <c r="B226" s="36"/>
      <c r="C226" s="37"/>
      <c r="D226" s="186" t="s">
        <v>197</v>
      </c>
      <c r="E226" s="37"/>
      <c r="F226" s="187" t="s">
        <v>412</v>
      </c>
      <c r="G226" s="37"/>
      <c r="H226" s="37"/>
      <c r="I226" s="188"/>
      <c r="J226" s="37"/>
      <c r="K226" s="37"/>
      <c r="L226" s="40"/>
      <c r="M226" s="189"/>
      <c r="N226" s="190"/>
      <c r="O226" s="65"/>
      <c r="P226" s="65"/>
      <c r="Q226" s="65"/>
      <c r="R226" s="65"/>
      <c r="S226" s="65"/>
      <c r="T226" s="66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8" t="s">
        <v>197</v>
      </c>
      <c r="AU226" s="18" t="s">
        <v>81</v>
      </c>
    </row>
    <row r="227" spans="1:65" s="2" customFormat="1" ht="33" customHeight="1">
      <c r="A227" s="35"/>
      <c r="B227" s="36"/>
      <c r="C227" s="172" t="s">
        <v>413</v>
      </c>
      <c r="D227" s="172" t="s">
        <v>191</v>
      </c>
      <c r="E227" s="173" t="s">
        <v>414</v>
      </c>
      <c r="F227" s="174" t="s">
        <v>415</v>
      </c>
      <c r="G227" s="175" t="s">
        <v>239</v>
      </c>
      <c r="H227" s="176">
        <v>33.813000000000002</v>
      </c>
      <c r="I227" s="177"/>
      <c r="J227" s="178">
        <f>ROUND(I227*H227,2)</f>
        <v>0</v>
      </c>
      <c r="K227" s="179"/>
      <c r="L227" s="40"/>
      <c r="M227" s="180" t="s">
        <v>19</v>
      </c>
      <c r="N227" s="181" t="s">
        <v>43</v>
      </c>
      <c r="O227" s="65"/>
      <c r="P227" s="182">
        <f>O227*H227</f>
        <v>0</v>
      </c>
      <c r="Q227" s="182">
        <v>0</v>
      </c>
      <c r="R227" s="182">
        <f>Q227*H227</f>
        <v>0</v>
      </c>
      <c r="S227" s="182">
        <v>0</v>
      </c>
      <c r="T227" s="183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4" t="s">
        <v>195</v>
      </c>
      <c r="AT227" s="184" t="s">
        <v>191</v>
      </c>
      <c r="AU227" s="184" t="s">
        <v>81</v>
      </c>
      <c r="AY227" s="18" t="s">
        <v>189</v>
      </c>
      <c r="BE227" s="185">
        <f>IF(N227="základní",J227,0)</f>
        <v>0</v>
      </c>
      <c r="BF227" s="185">
        <f>IF(N227="snížená",J227,0)</f>
        <v>0</v>
      </c>
      <c r="BG227" s="185">
        <f>IF(N227="zákl. přenesená",J227,0)</f>
        <v>0</v>
      </c>
      <c r="BH227" s="185">
        <f>IF(N227="sníž. přenesená",J227,0)</f>
        <v>0</v>
      </c>
      <c r="BI227" s="185">
        <f>IF(N227="nulová",J227,0)</f>
        <v>0</v>
      </c>
      <c r="BJ227" s="18" t="s">
        <v>77</v>
      </c>
      <c r="BK227" s="185">
        <f>ROUND(I227*H227,2)</f>
        <v>0</v>
      </c>
      <c r="BL227" s="18" t="s">
        <v>195</v>
      </c>
      <c r="BM227" s="184" t="s">
        <v>416</v>
      </c>
    </row>
    <row r="228" spans="1:65" s="2" customFormat="1" ht="10.199999999999999">
      <c r="A228" s="35"/>
      <c r="B228" s="36"/>
      <c r="C228" s="37"/>
      <c r="D228" s="186" t="s">
        <v>197</v>
      </c>
      <c r="E228" s="37"/>
      <c r="F228" s="187" t="s">
        <v>417</v>
      </c>
      <c r="G228" s="37"/>
      <c r="H228" s="37"/>
      <c r="I228" s="188"/>
      <c r="J228" s="37"/>
      <c r="K228" s="37"/>
      <c r="L228" s="40"/>
      <c r="M228" s="189"/>
      <c r="N228" s="190"/>
      <c r="O228" s="65"/>
      <c r="P228" s="65"/>
      <c r="Q228" s="65"/>
      <c r="R228" s="65"/>
      <c r="S228" s="65"/>
      <c r="T228" s="66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8" t="s">
        <v>197</v>
      </c>
      <c r="AU228" s="18" t="s">
        <v>81</v>
      </c>
    </row>
    <row r="229" spans="1:65" s="13" customFormat="1" ht="10.199999999999999">
      <c r="B229" s="191"/>
      <c r="C229" s="192"/>
      <c r="D229" s="193" t="s">
        <v>199</v>
      </c>
      <c r="E229" s="194" t="s">
        <v>19</v>
      </c>
      <c r="F229" s="195" t="s">
        <v>418</v>
      </c>
      <c r="G229" s="192"/>
      <c r="H229" s="196">
        <v>38.688000000000002</v>
      </c>
      <c r="I229" s="197"/>
      <c r="J229" s="192"/>
      <c r="K229" s="192"/>
      <c r="L229" s="198"/>
      <c r="M229" s="199"/>
      <c r="N229" s="200"/>
      <c r="O229" s="200"/>
      <c r="P229" s="200"/>
      <c r="Q229" s="200"/>
      <c r="R229" s="200"/>
      <c r="S229" s="200"/>
      <c r="T229" s="201"/>
      <c r="AT229" s="202" t="s">
        <v>199</v>
      </c>
      <c r="AU229" s="202" t="s">
        <v>81</v>
      </c>
      <c r="AV229" s="13" t="s">
        <v>81</v>
      </c>
      <c r="AW229" s="13" t="s">
        <v>33</v>
      </c>
      <c r="AX229" s="13" t="s">
        <v>72</v>
      </c>
      <c r="AY229" s="202" t="s">
        <v>189</v>
      </c>
    </row>
    <row r="230" spans="1:65" s="13" customFormat="1" ht="10.199999999999999">
      <c r="B230" s="191"/>
      <c r="C230" s="192"/>
      <c r="D230" s="193" t="s">
        <v>199</v>
      </c>
      <c r="E230" s="194" t="s">
        <v>19</v>
      </c>
      <c r="F230" s="195" t="s">
        <v>419</v>
      </c>
      <c r="G230" s="192"/>
      <c r="H230" s="196">
        <v>-4.875</v>
      </c>
      <c r="I230" s="197"/>
      <c r="J230" s="192"/>
      <c r="K230" s="192"/>
      <c r="L230" s="198"/>
      <c r="M230" s="199"/>
      <c r="N230" s="200"/>
      <c r="O230" s="200"/>
      <c r="P230" s="200"/>
      <c r="Q230" s="200"/>
      <c r="R230" s="200"/>
      <c r="S230" s="200"/>
      <c r="T230" s="201"/>
      <c r="AT230" s="202" t="s">
        <v>199</v>
      </c>
      <c r="AU230" s="202" t="s">
        <v>81</v>
      </c>
      <c r="AV230" s="13" t="s">
        <v>81</v>
      </c>
      <c r="AW230" s="13" t="s">
        <v>33</v>
      </c>
      <c r="AX230" s="13" t="s">
        <v>72</v>
      </c>
      <c r="AY230" s="202" t="s">
        <v>189</v>
      </c>
    </row>
    <row r="231" spans="1:65" s="14" customFormat="1" ht="10.199999999999999">
      <c r="B231" s="203"/>
      <c r="C231" s="204"/>
      <c r="D231" s="193" t="s">
        <v>199</v>
      </c>
      <c r="E231" s="205" t="s">
        <v>113</v>
      </c>
      <c r="F231" s="206" t="s">
        <v>201</v>
      </c>
      <c r="G231" s="204"/>
      <c r="H231" s="207">
        <v>33.813000000000002</v>
      </c>
      <c r="I231" s="208"/>
      <c r="J231" s="204"/>
      <c r="K231" s="204"/>
      <c r="L231" s="209"/>
      <c r="M231" s="210"/>
      <c r="N231" s="211"/>
      <c r="O231" s="211"/>
      <c r="P231" s="211"/>
      <c r="Q231" s="211"/>
      <c r="R231" s="211"/>
      <c r="S231" s="211"/>
      <c r="T231" s="212"/>
      <c r="AT231" s="213" t="s">
        <v>199</v>
      </c>
      <c r="AU231" s="213" t="s">
        <v>81</v>
      </c>
      <c r="AV231" s="14" t="s">
        <v>202</v>
      </c>
      <c r="AW231" s="14" t="s">
        <v>33</v>
      </c>
      <c r="AX231" s="14" t="s">
        <v>77</v>
      </c>
      <c r="AY231" s="213" t="s">
        <v>189</v>
      </c>
    </row>
    <row r="232" spans="1:65" s="2" customFormat="1" ht="49.05" customHeight="1">
      <c r="A232" s="35"/>
      <c r="B232" s="36"/>
      <c r="C232" s="172" t="s">
        <v>420</v>
      </c>
      <c r="D232" s="172" t="s">
        <v>191</v>
      </c>
      <c r="E232" s="173" t="s">
        <v>421</v>
      </c>
      <c r="F232" s="174" t="s">
        <v>422</v>
      </c>
      <c r="G232" s="175" t="s">
        <v>239</v>
      </c>
      <c r="H232" s="176">
        <v>33.813000000000002</v>
      </c>
      <c r="I232" s="177"/>
      <c r="J232" s="178">
        <f>ROUND(I232*H232,2)</f>
        <v>0</v>
      </c>
      <c r="K232" s="179"/>
      <c r="L232" s="40"/>
      <c r="M232" s="180" t="s">
        <v>19</v>
      </c>
      <c r="N232" s="181" t="s">
        <v>43</v>
      </c>
      <c r="O232" s="65"/>
      <c r="P232" s="182">
        <f>O232*H232</f>
        <v>0</v>
      </c>
      <c r="Q232" s="182">
        <v>0</v>
      </c>
      <c r="R232" s="182">
        <f>Q232*H232</f>
        <v>0</v>
      </c>
      <c r="S232" s="182">
        <v>0</v>
      </c>
      <c r="T232" s="183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84" t="s">
        <v>195</v>
      </c>
      <c r="AT232" s="184" t="s">
        <v>191</v>
      </c>
      <c r="AU232" s="184" t="s">
        <v>81</v>
      </c>
      <c r="AY232" s="18" t="s">
        <v>189</v>
      </c>
      <c r="BE232" s="185">
        <f>IF(N232="základní",J232,0)</f>
        <v>0</v>
      </c>
      <c r="BF232" s="185">
        <f>IF(N232="snížená",J232,0)</f>
        <v>0</v>
      </c>
      <c r="BG232" s="185">
        <f>IF(N232="zákl. přenesená",J232,0)</f>
        <v>0</v>
      </c>
      <c r="BH232" s="185">
        <f>IF(N232="sníž. přenesená",J232,0)</f>
        <v>0</v>
      </c>
      <c r="BI232" s="185">
        <f>IF(N232="nulová",J232,0)</f>
        <v>0</v>
      </c>
      <c r="BJ232" s="18" t="s">
        <v>77</v>
      </c>
      <c r="BK232" s="185">
        <f>ROUND(I232*H232,2)</f>
        <v>0</v>
      </c>
      <c r="BL232" s="18" t="s">
        <v>195</v>
      </c>
      <c r="BM232" s="184" t="s">
        <v>423</v>
      </c>
    </row>
    <row r="233" spans="1:65" s="2" customFormat="1" ht="10.199999999999999">
      <c r="A233" s="35"/>
      <c r="B233" s="36"/>
      <c r="C233" s="37"/>
      <c r="D233" s="186" t="s">
        <v>197</v>
      </c>
      <c r="E233" s="37"/>
      <c r="F233" s="187" t="s">
        <v>424</v>
      </c>
      <c r="G233" s="37"/>
      <c r="H233" s="37"/>
      <c r="I233" s="188"/>
      <c r="J233" s="37"/>
      <c r="K233" s="37"/>
      <c r="L233" s="40"/>
      <c r="M233" s="189"/>
      <c r="N233" s="190"/>
      <c r="O233" s="65"/>
      <c r="P233" s="65"/>
      <c r="Q233" s="65"/>
      <c r="R233" s="65"/>
      <c r="S233" s="65"/>
      <c r="T233" s="66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8" t="s">
        <v>197</v>
      </c>
      <c r="AU233" s="18" t="s">
        <v>81</v>
      </c>
    </row>
    <row r="234" spans="1:65" s="13" customFormat="1" ht="10.199999999999999">
      <c r="B234" s="191"/>
      <c r="C234" s="192"/>
      <c r="D234" s="193" t="s">
        <v>199</v>
      </c>
      <c r="E234" s="194" t="s">
        <v>19</v>
      </c>
      <c r="F234" s="195" t="s">
        <v>113</v>
      </c>
      <c r="G234" s="192"/>
      <c r="H234" s="196">
        <v>33.813000000000002</v>
      </c>
      <c r="I234" s="197"/>
      <c r="J234" s="192"/>
      <c r="K234" s="192"/>
      <c r="L234" s="198"/>
      <c r="M234" s="199"/>
      <c r="N234" s="200"/>
      <c r="O234" s="200"/>
      <c r="P234" s="200"/>
      <c r="Q234" s="200"/>
      <c r="R234" s="200"/>
      <c r="S234" s="200"/>
      <c r="T234" s="201"/>
      <c r="AT234" s="202" t="s">
        <v>199</v>
      </c>
      <c r="AU234" s="202" t="s">
        <v>81</v>
      </c>
      <c r="AV234" s="13" t="s">
        <v>81</v>
      </c>
      <c r="AW234" s="13" t="s">
        <v>33</v>
      </c>
      <c r="AX234" s="13" t="s">
        <v>77</v>
      </c>
      <c r="AY234" s="202" t="s">
        <v>189</v>
      </c>
    </row>
    <row r="235" spans="1:65" s="2" customFormat="1" ht="44.25" customHeight="1">
      <c r="A235" s="35"/>
      <c r="B235" s="36"/>
      <c r="C235" s="172" t="s">
        <v>425</v>
      </c>
      <c r="D235" s="172" t="s">
        <v>191</v>
      </c>
      <c r="E235" s="173" t="s">
        <v>426</v>
      </c>
      <c r="F235" s="174" t="s">
        <v>427</v>
      </c>
      <c r="G235" s="175" t="s">
        <v>239</v>
      </c>
      <c r="H235" s="176">
        <v>5.3819999999999997</v>
      </c>
      <c r="I235" s="177"/>
      <c r="J235" s="178">
        <f>ROUND(I235*H235,2)</f>
        <v>0</v>
      </c>
      <c r="K235" s="179"/>
      <c r="L235" s="40"/>
      <c r="M235" s="180" t="s">
        <v>19</v>
      </c>
      <c r="N235" s="181" t="s">
        <v>43</v>
      </c>
      <c r="O235" s="65"/>
      <c r="P235" s="182">
        <f>O235*H235</f>
        <v>0</v>
      </c>
      <c r="Q235" s="182">
        <v>0</v>
      </c>
      <c r="R235" s="182">
        <f>Q235*H235</f>
        <v>0</v>
      </c>
      <c r="S235" s="182">
        <v>0</v>
      </c>
      <c r="T235" s="183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84" t="s">
        <v>195</v>
      </c>
      <c r="AT235" s="184" t="s">
        <v>191</v>
      </c>
      <c r="AU235" s="184" t="s">
        <v>81</v>
      </c>
      <c r="AY235" s="18" t="s">
        <v>189</v>
      </c>
      <c r="BE235" s="185">
        <f>IF(N235="základní",J235,0)</f>
        <v>0</v>
      </c>
      <c r="BF235" s="185">
        <f>IF(N235="snížená",J235,0)</f>
        <v>0</v>
      </c>
      <c r="BG235" s="185">
        <f>IF(N235="zákl. přenesená",J235,0)</f>
        <v>0</v>
      </c>
      <c r="BH235" s="185">
        <f>IF(N235="sníž. přenesená",J235,0)</f>
        <v>0</v>
      </c>
      <c r="BI235" s="185">
        <f>IF(N235="nulová",J235,0)</f>
        <v>0</v>
      </c>
      <c r="BJ235" s="18" t="s">
        <v>77</v>
      </c>
      <c r="BK235" s="185">
        <f>ROUND(I235*H235,2)</f>
        <v>0</v>
      </c>
      <c r="BL235" s="18" t="s">
        <v>195</v>
      </c>
      <c r="BM235" s="184" t="s">
        <v>428</v>
      </c>
    </row>
    <row r="236" spans="1:65" s="2" customFormat="1" ht="10.199999999999999">
      <c r="A236" s="35"/>
      <c r="B236" s="36"/>
      <c r="C236" s="37"/>
      <c r="D236" s="186" t="s">
        <v>197</v>
      </c>
      <c r="E236" s="37"/>
      <c r="F236" s="187" t="s">
        <v>429</v>
      </c>
      <c r="G236" s="37"/>
      <c r="H236" s="37"/>
      <c r="I236" s="188"/>
      <c r="J236" s="37"/>
      <c r="K236" s="37"/>
      <c r="L236" s="40"/>
      <c r="M236" s="189"/>
      <c r="N236" s="190"/>
      <c r="O236" s="65"/>
      <c r="P236" s="65"/>
      <c r="Q236" s="65"/>
      <c r="R236" s="65"/>
      <c r="S236" s="65"/>
      <c r="T236" s="66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18" t="s">
        <v>197</v>
      </c>
      <c r="AU236" s="18" t="s">
        <v>81</v>
      </c>
    </row>
    <row r="237" spans="1:65" s="13" customFormat="1" ht="10.199999999999999">
      <c r="B237" s="191"/>
      <c r="C237" s="192"/>
      <c r="D237" s="193" t="s">
        <v>199</v>
      </c>
      <c r="E237" s="194" t="s">
        <v>19</v>
      </c>
      <c r="F237" s="195" t="s">
        <v>430</v>
      </c>
      <c r="G237" s="192"/>
      <c r="H237" s="196">
        <v>5.3819999999999997</v>
      </c>
      <c r="I237" s="197"/>
      <c r="J237" s="192"/>
      <c r="K237" s="192"/>
      <c r="L237" s="198"/>
      <c r="M237" s="199"/>
      <c r="N237" s="200"/>
      <c r="O237" s="200"/>
      <c r="P237" s="200"/>
      <c r="Q237" s="200"/>
      <c r="R237" s="200"/>
      <c r="S237" s="200"/>
      <c r="T237" s="201"/>
      <c r="AT237" s="202" t="s">
        <v>199</v>
      </c>
      <c r="AU237" s="202" t="s">
        <v>81</v>
      </c>
      <c r="AV237" s="13" t="s">
        <v>81</v>
      </c>
      <c r="AW237" s="13" t="s">
        <v>33</v>
      </c>
      <c r="AX237" s="13" t="s">
        <v>77</v>
      </c>
      <c r="AY237" s="202" t="s">
        <v>189</v>
      </c>
    </row>
    <row r="238" spans="1:65" s="2" customFormat="1" ht="37.799999999999997" customHeight="1">
      <c r="A238" s="35"/>
      <c r="B238" s="36"/>
      <c r="C238" s="172" t="s">
        <v>431</v>
      </c>
      <c r="D238" s="172" t="s">
        <v>191</v>
      </c>
      <c r="E238" s="173" t="s">
        <v>432</v>
      </c>
      <c r="F238" s="174" t="s">
        <v>433</v>
      </c>
      <c r="G238" s="175" t="s">
        <v>239</v>
      </c>
      <c r="H238" s="176">
        <v>7.2590000000000003</v>
      </c>
      <c r="I238" s="177"/>
      <c r="J238" s="178">
        <f>ROUND(I238*H238,2)</f>
        <v>0</v>
      </c>
      <c r="K238" s="179"/>
      <c r="L238" s="40"/>
      <c r="M238" s="180" t="s">
        <v>19</v>
      </c>
      <c r="N238" s="181" t="s">
        <v>43</v>
      </c>
      <c r="O238" s="65"/>
      <c r="P238" s="182">
        <f>O238*H238</f>
        <v>0</v>
      </c>
      <c r="Q238" s="182">
        <v>0</v>
      </c>
      <c r="R238" s="182">
        <f>Q238*H238</f>
        <v>0</v>
      </c>
      <c r="S238" s="182">
        <v>0</v>
      </c>
      <c r="T238" s="183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84" t="s">
        <v>195</v>
      </c>
      <c r="AT238" s="184" t="s">
        <v>191</v>
      </c>
      <c r="AU238" s="184" t="s">
        <v>81</v>
      </c>
      <c r="AY238" s="18" t="s">
        <v>189</v>
      </c>
      <c r="BE238" s="185">
        <f>IF(N238="základní",J238,0)</f>
        <v>0</v>
      </c>
      <c r="BF238" s="185">
        <f>IF(N238="snížená",J238,0)</f>
        <v>0</v>
      </c>
      <c r="BG238" s="185">
        <f>IF(N238="zákl. přenesená",J238,0)</f>
        <v>0</v>
      </c>
      <c r="BH238" s="185">
        <f>IF(N238="sníž. přenesená",J238,0)</f>
        <v>0</v>
      </c>
      <c r="BI238" s="185">
        <f>IF(N238="nulová",J238,0)</f>
        <v>0</v>
      </c>
      <c r="BJ238" s="18" t="s">
        <v>77</v>
      </c>
      <c r="BK238" s="185">
        <f>ROUND(I238*H238,2)</f>
        <v>0</v>
      </c>
      <c r="BL238" s="18" t="s">
        <v>195</v>
      </c>
      <c r="BM238" s="184" t="s">
        <v>434</v>
      </c>
    </row>
    <row r="239" spans="1:65" s="2" customFormat="1" ht="10.199999999999999">
      <c r="A239" s="35"/>
      <c r="B239" s="36"/>
      <c r="C239" s="37"/>
      <c r="D239" s="186" t="s">
        <v>197</v>
      </c>
      <c r="E239" s="37"/>
      <c r="F239" s="187" t="s">
        <v>435</v>
      </c>
      <c r="G239" s="37"/>
      <c r="H239" s="37"/>
      <c r="I239" s="188"/>
      <c r="J239" s="37"/>
      <c r="K239" s="37"/>
      <c r="L239" s="40"/>
      <c r="M239" s="189"/>
      <c r="N239" s="190"/>
      <c r="O239" s="65"/>
      <c r="P239" s="65"/>
      <c r="Q239" s="65"/>
      <c r="R239" s="65"/>
      <c r="S239" s="65"/>
      <c r="T239" s="66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8" t="s">
        <v>197</v>
      </c>
      <c r="AU239" s="18" t="s">
        <v>81</v>
      </c>
    </row>
    <row r="240" spans="1:65" s="13" customFormat="1" ht="10.199999999999999">
      <c r="B240" s="191"/>
      <c r="C240" s="192"/>
      <c r="D240" s="193" t="s">
        <v>199</v>
      </c>
      <c r="E240" s="194" t="s">
        <v>19</v>
      </c>
      <c r="F240" s="195" t="s">
        <v>436</v>
      </c>
      <c r="G240" s="192"/>
      <c r="H240" s="196">
        <v>7.2590000000000003</v>
      </c>
      <c r="I240" s="197"/>
      <c r="J240" s="192"/>
      <c r="K240" s="192"/>
      <c r="L240" s="198"/>
      <c r="M240" s="199"/>
      <c r="N240" s="200"/>
      <c r="O240" s="200"/>
      <c r="P240" s="200"/>
      <c r="Q240" s="200"/>
      <c r="R240" s="200"/>
      <c r="S240" s="200"/>
      <c r="T240" s="201"/>
      <c r="AT240" s="202" t="s">
        <v>199</v>
      </c>
      <c r="AU240" s="202" t="s">
        <v>81</v>
      </c>
      <c r="AV240" s="13" t="s">
        <v>81</v>
      </c>
      <c r="AW240" s="13" t="s">
        <v>33</v>
      </c>
      <c r="AX240" s="13" t="s">
        <v>77</v>
      </c>
      <c r="AY240" s="202" t="s">
        <v>189</v>
      </c>
    </row>
    <row r="241" spans="1:65" s="2" customFormat="1" ht="44.25" customHeight="1">
      <c r="A241" s="35"/>
      <c r="B241" s="36"/>
      <c r="C241" s="172" t="s">
        <v>437</v>
      </c>
      <c r="D241" s="172" t="s">
        <v>191</v>
      </c>
      <c r="E241" s="173" t="s">
        <v>438</v>
      </c>
      <c r="F241" s="174" t="s">
        <v>439</v>
      </c>
      <c r="G241" s="175" t="s">
        <v>239</v>
      </c>
      <c r="H241" s="176">
        <v>0.439</v>
      </c>
      <c r="I241" s="177"/>
      <c r="J241" s="178">
        <f>ROUND(I241*H241,2)</f>
        <v>0</v>
      </c>
      <c r="K241" s="179"/>
      <c r="L241" s="40"/>
      <c r="M241" s="180" t="s">
        <v>19</v>
      </c>
      <c r="N241" s="181" t="s">
        <v>43</v>
      </c>
      <c r="O241" s="65"/>
      <c r="P241" s="182">
        <f>O241*H241</f>
        <v>0</v>
      </c>
      <c r="Q241" s="182">
        <v>0</v>
      </c>
      <c r="R241" s="182">
        <f>Q241*H241</f>
        <v>0</v>
      </c>
      <c r="S241" s="182">
        <v>0</v>
      </c>
      <c r="T241" s="183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84" t="s">
        <v>195</v>
      </c>
      <c r="AT241" s="184" t="s">
        <v>191</v>
      </c>
      <c r="AU241" s="184" t="s">
        <v>81</v>
      </c>
      <c r="AY241" s="18" t="s">
        <v>189</v>
      </c>
      <c r="BE241" s="185">
        <f>IF(N241="základní",J241,0)</f>
        <v>0</v>
      </c>
      <c r="BF241" s="185">
        <f>IF(N241="snížená",J241,0)</f>
        <v>0</v>
      </c>
      <c r="BG241" s="185">
        <f>IF(N241="zákl. přenesená",J241,0)</f>
        <v>0</v>
      </c>
      <c r="BH241" s="185">
        <f>IF(N241="sníž. přenesená",J241,0)</f>
        <v>0</v>
      </c>
      <c r="BI241" s="185">
        <f>IF(N241="nulová",J241,0)</f>
        <v>0</v>
      </c>
      <c r="BJ241" s="18" t="s">
        <v>77</v>
      </c>
      <c r="BK241" s="185">
        <f>ROUND(I241*H241,2)</f>
        <v>0</v>
      </c>
      <c r="BL241" s="18" t="s">
        <v>195</v>
      </c>
      <c r="BM241" s="184" t="s">
        <v>440</v>
      </c>
    </row>
    <row r="242" spans="1:65" s="2" customFormat="1" ht="10.199999999999999">
      <c r="A242" s="35"/>
      <c r="B242" s="36"/>
      <c r="C242" s="37"/>
      <c r="D242" s="186" t="s">
        <v>197</v>
      </c>
      <c r="E242" s="37"/>
      <c r="F242" s="187" t="s">
        <v>441</v>
      </c>
      <c r="G242" s="37"/>
      <c r="H242" s="37"/>
      <c r="I242" s="188"/>
      <c r="J242" s="37"/>
      <c r="K242" s="37"/>
      <c r="L242" s="40"/>
      <c r="M242" s="189"/>
      <c r="N242" s="190"/>
      <c r="O242" s="65"/>
      <c r="P242" s="65"/>
      <c r="Q242" s="65"/>
      <c r="R242" s="65"/>
      <c r="S242" s="65"/>
      <c r="T242" s="66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8" t="s">
        <v>197</v>
      </c>
      <c r="AU242" s="18" t="s">
        <v>81</v>
      </c>
    </row>
    <row r="243" spans="1:65" s="13" customFormat="1" ht="10.199999999999999">
      <c r="B243" s="191"/>
      <c r="C243" s="192"/>
      <c r="D243" s="193" t="s">
        <v>199</v>
      </c>
      <c r="E243" s="194" t="s">
        <v>19</v>
      </c>
      <c r="F243" s="195" t="s">
        <v>442</v>
      </c>
      <c r="G243" s="192"/>
      <c r="H243" s="196">
        <v>0.439</v>
      </c>
      <c r="I243" s="197"/>
      <c r="J243" s="192"/>
      <c r="K243" s="192"/>
      <c r="L243" s="198"/>
      <c r="M243" s="199"/>
      <c r="N243" s="200"/>
      <c r="O243" s="200"/>
      <c r="P243" s="200"/>
      <c r="Q243" s="200"/>
      <c r="R243" s="200"/>
      <c r="S243" s="200"/>
      <c r="T243" s="201"/>
      <c r="AT243" s="202" t="s">
        <v>199</v>
      </c>
      <c r="AU243" s="202" t="s">
        <v>81</v>
      </c>
      <c r="AV243" s="13" t="s">
        <v>81</v>
      </c>
      <c r="AW243" s="13" t="s">
        <v>33</v>
      </c>
      <c r="AX243" s="13" t="s">
        <v>77</v>
      </c>
      <c r="AY243" s="202" t="s">
        <v>189</v>
      </c>
    </row>
    <row r="244" spans="1:65" s="2" customFormat="1" ht="44.25" customHeight="1">
      <c r="A244" s="35"/>
      <c r="B244" s="36"/>
      <c r="C244" s="172" t="s">
        <v>443</v>
      </c>
      <c r="D244" s="172" t="s">
        <v>191</v>
      </c>
      <c r="E244" s="173" t="s">
        <v>444</v>
      </c>
      <c r="F244" s="174" t="s">
        <v>445</v>
      </c>
      <c r="G244" s="175" t="s">
        <v>239</v>
      </c>
      <c r="H244" s="176">
        <v>15.294</v>
      </c>
      <c r="I244" s="177"/>
      <c r="J244" s="178">
        <f>ROUND(I244*H244,2)</f>
        <v>0</v>
      </c>
      <c r="K244" s="179"/>
      <c r="L244" s="40"/>
      <c r="M244" s="180" t="s">
        <v>19</v>
      </c>
      <c r="N244" s="181" t="s">
        <v>43</v>
      </c>
      <c r="O244" s="65"/>
      <c r="P244" s="182">
        <f>O244*H244</f>
        <v>0</v>
      </c>
      <c r="Q244" s="182">
        <v>0</v>
      </c>
      <c r="R244" s="182">
        <f>Q244*H244</f>
        <v>0</v>
      </c>
      <c r="S244" s="182">
        <v>0</v>
      </c>
      <c r="T244" s="183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84" t="s">
        <v>195</v>
      </c>
      <c r="AT244" s="184" t="s">
        <v>191</v>
      </c>
      <c r="AU244" s="184" t="s">
        <v>81</v>
      </c>
      <c r="AY244" s="18" t="s">
        <v>189</v>
      </c>
      <c r="BE244" s="185">
        <f>IF(N244="základní",J244,0)</f>
        <v>0</v>
      </c>
      <c r="BF244" s="185">
        <f>IF(N244="snížená",J244,0)</f>
        <v>0</v>
      </c>
      <c r="BG244" s="185">
        <f>IF(N244="zákl. přenesená",J244,0)</f>
        <v>0</v>
      </c>
      <c r="BH244" s="185">
        <f>IF(N244="sníž. přenesená",J244,0)</f>
        <v>0</v>
      </c>
      <c r="BI244" s="185">
        <f>IF(N244="nulová",J244,0)</f>
        <v>0</v>
      </c>
      <c r="BJ244" s="18" t="s">
        <v>77</v>
      </c>
      <c r="BK244" s="185">
        <f>ROUND(I244*H244,2)</f>
        <v>0</v>
      </c>
      <c r="BL244" s="18" t="s">
        <v>195</v>
      </c>
      <c r="BM244" s="184" t="s">
        <v>446</v>
      </c>
    </row>
    <row r="245" spans="1:65" s="2" customFormat="1" ht="10.199999999999999">
      <c r="A245" s="35"/>
      <c r="B245" s="36"/>
      <c r="C245" s="37"/>
      <c r="D245" s="186" t="s">
        <v>197</v>
      </c>
      <c r="E245" s="37"/>
      <c r="F245" s="187" t="s">
        <v>447</v>
      </c>
      <c r="G245" s="37"/>
      <c r="H245" s="37"/>
      <c r="I245" s="188"/>
      <c r="J245" s="37"/>
      <c r="K245" s="37"/>
      <c r="L245" s="40"/>
      <c r="M245" s="189"/>
      <c r="N245" s="190"/>
      <c r="O245" s="65"/>
      <c r="P245" s="65"/>
      <c r="Q245" s="65"/>
      <c r="R245" s="65"/>
      <c r="S245" s="65"/>
      <c r="T245" s="66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8" t="s">
        <v>197</v>
      </c>
      <c r="AU245" s="18" t="s">
        <v>81</v>
      </c>
    </row>
    <row r="246" spans="1:65" s="13" customFormat="1" ht="10.199999999999999">
      <c r="B246" s="191"/>
      <c r="C246" s="192"/>
      <c r="D246" s="193" t="s">
        <v>199</v>
      </c>
      <c r="E246" s="194" t="s">
        <v>19</v>
      </c>
      <c r="F246" s="195" t="s">
        <v>448</v>
      </c>
      <c r="G246" s="192"/>
      <c r="H246" s="196">
        <v>15.294</v>
      </c>
      <c r="I246" s="197"/>
      <c r="J246" s="192"/>
      <c r="K246" s="192"/>
      <c r="L246" s="198"/>
      <c r="M246" s="199"/>
      <c r="N246" s="200"/>
      <c r="O246" s="200"/>
      <c r="P246" s="200"/>
      <c r="Q246" s="200"/>
      <c r="R246" s="200"/>
      <c r="S246" s="200"/>
      <c r="T246" s="201"/>
      <c r="AT246" s="202" t="s">
        <v>199</v>
      </c>
      <c r="AU246" s="202" t="s">
        <v>81</v>
      </c>
      <c r="AV246" s="13" t="s">
        <v>81</v>
      </c>
      <c r="AW246" s="13" t="s">
        <v>33</v>
      </c>
      <c r="AX246" s="13" t="s">
        <v>77</v>
      </c>
      <c r="AY246" s="202" t="s">
        <v>189</v>
      </c>
    </row>
    <row r="247" spans="1:65" s="2" customFormat="1" ht="44.25" customHeight="1">
      <c r="A247" s="35"/>
      <c r="B247" s="36"/>
      <c r="C247" s="172" t="s">
        <v>449</v>
      </c>
      <c r="D247" s="172" t="s">
        <v>191</v>
      </c>
      <c r="E247" s="173" t="s">
        <v>450</v>
      </c>
      <c r="F247" s="174" t="s">
        <v>451</v>
      </c>
      <c r="G247" s="175" t="s">
        <v>239</v>
      </c>
      <c r="H247" s="176">
        <v>5.4379999999999997</v>
      </c>
      <c r="I247" s="177"/>
      <c r="J247" s="178">
        <f>ROUND(I247*H247,2)</f>
        <v>0</v>
      </c>
      <c r="K247" s="179"/>
      <c r="L247" s="40"/>
      <c r="M247" s="180" t="s">
        <v>19</v>
      </c>
      <c r="N247" s="181" t="s">
        <v>43</v>
      </c>
      <c r="O247" s="65"/>
      <c r="P247" s="182">
        <f>O247*H247</f>
        <v>0</v>
      </c>
      <c r="Q247" s="182">
        <v>0</v>
      </c>
      <c r="R247" s="182">
        <f>Q247*H247</f>
        <v>0</v>
      </c>
      <c r="S247" s="182">
        <v>0</v>
      </c>
      <c r="T247" s="183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4" t="s">
        <v>195</v>
      </c>
      <c r="AT247" s="184" t="s">
        <v>191</v>
      </c>
      <c r="AU247" s="184" t="s">
        <v>81</v>
      </c>
      <c r="AY247" s="18" t="s">
        <v>189</v>
      </c>
      <c r="BE247" s="185">
        <f>IF(N247="základní",J247,0)</f>
        <v>0</v>
      </c>
      <c r="BF247" s="185">
        <f>IF(N247="snížená",J247,0)</f>
        <v>0</v>
      </c>
      <c r="BG247" s="185">
        <f>IF(N247="zákl. přenesená",J247,0)</f>
        <v>0</v>
      </c>
      <c r="BH247" s="185">
        <f>IF(N247="sníž. přenesená",J247,0)</f>
        <v>0</v>
      </c>
      <c r="BI247" s="185">
        <f>IF(N247="nulová",J247,0)</f>
        <v>0</v>
      </c>
      <c r="BJ247" s="18" t="s">
        <v>77</v>
      </c>
      <c r="BK247" s="185">
        <f>ROUND(I247*H247,2)</f>
        <v>0</v>
      </c>
      <c r="BL247" s="18" t="s">
        <v>195</v>
      </c>
      <c r="BM247" s="184" t="s">
        <v>452</v>
      </c>
    </row>
    <row r="248" spans="1:65" s="2" customFormat="1" ht="10.199999999999999">
      <c r="A248" s="35"/>
      <c r="B248" s="36"/>
      <c r="C248" s="37"/>
      <c r="D248" s="186" t="s">
        <v>197</v>
      </c>
      <c r="E248" s="37"/>
      <c r="F248" s="187" t="s">
        <v>453</v>
      </c>
      <c r="G248" s="37"/>
      <c r="H248" s="37"/>
      <c r="I248" s="188"/>
      <c r="J248" s="37"/>
      <c r="K248" s="37"/>
      <c r="L248" s="40"/>
      <c r="M248" s="189"/>
      <c r="N248" s="190"/>
      <c r="O248" s="65"/>
      <c r="P248" s="65"/>
      <c r="Q248" s="65"/>
      <c r="R248" s="65"/>
      <c r="S248" s="65"/>
      <c r="T248" s="66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18" t="s">
        <v>197</v>
      </c>
      <c r="AU248" s="18" t="s">
        <v>81</v>
      </c>
    </row>
    <row r="249" spans="1:65" s="12" customFormat="1" ht="22.8" customHeight="1">
      <c r="B249" s="156"/>
      <c r="C249" s="157"/>
      <c r="D249" s="158" t="s">
        <v>71</v>
      </c>
      <c r="E249" s="170" t="s">
        <v>454</v>
      </c>
      <c r="F249" s="170" t="s">
        <v>455</v>
      </c>
      <c r="G249" s="157"/>
      <c r="H249" s="157"/>
      <c r="I249" s="160"/>
      <c r="J249" s="171">
        <f>BK249</f>
        <v>0</v>
      </c>
      <c r="K249" s="157"/>
      <c r="L249" s="162"/>
      <c r="M249" s="163"/>
      <c r="N249" s="164"/>
      <c r="O249" s="164"/>
      <c r="P249" s="165">
        <f>SUM(P250:P251)</f>
        <v>0</v>
      </c>
      <c r="Q249" s="164"/>
      <c r="R249" s="165">
        <f>SUM(R250:R251)</f>
        <v>0</v>
      </c>
      <c r="S249" s="164"/>
      <c r="T249" s="166">
        <f>SUM(T250:T251)</f>
        <v>0</v>
      </c>
      <c r="AR249" s="167" t="s">
        <v>77</v>
      </c>
      <c r="AT249" s="168" t="s">
        <v>71</v>
      </c>
      <c r="AU249" s="168" t="s">
        <v>77</v>
      </c>
      <c r="AY249" s="167" t="s">
        <v>189</v>
      </c>
      <c r="BK249" s="169">
        <f>SUM(BK250:BK251)</f>
        <v>0</v>
      </c>
    </row>
    <row r="250" spans="1:65" s="2" customFormat="1" ht="62.7" customHeight="1">
      <c r="A250" s="35"/>
      <c r="B250" s="36"/>
      <c r="C250" s="172" t="s">
        <v>456</v>
      </c>
      <c r="D250" s="172" t="s">
        <v>191</v>
      </c>
      <c r="E250" s="173" t="s">
        <v>457</v>
      </c>
      <c r="F250" s="174" t="s">
        <v>458</v>
      </c>
      <c r="G250" s="175" t="s">
        <v>239</v>
      </c>
      <c r="H250" s="176">
        <v>8.5429999999999993</v>
      </c>
      <c r="I250" s="177"/>
      <c r="J250" s="178">
        <f>ROUND(I250*H250,2)</f>
        <v>0</v>
      </c>
      <c r="K250" s="179"/>
      <c r="L250" s="40"/>
      <c r="M250" s="180" t="s">
        <v>19</v>
      </c>
      <c r="N250" s="181" t="s">
        <v>43</v>
      </c>
      <c r="O250" s="65"/>
      <c r="P250" s="182">
        <f>O250*H250</f>
        <v>0</v>
      </c>
      <c r="Q250" s="182">
        <v>0</v>
      </c>
      <c r="R250" s="182">
        <f>Q250*H250</f>
        <v>0</v>
      </c>
      <c r="S250" s="182">
        <v>0</v>
      </c>
      <c r="T250" s="183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84" t="s">
        <v>195</v>
      </c>
      <c r="AT250" s="184" t="s">
        <v>191</v>
      </c>
      <c r="AU250" s="184" t="s">
        <v>81</v>
      </c>
      <c r="AY250" s="18" t="s">
        <v>189</v>
      </c>
      <c r="BE250" s="185">
        <f>IF(N250="základní",J250,0)</f>
        <v>0</v>
      </c>
      <c r="BF250" s="185">
        <f>IF(N250="snížená",J250,0)</f>
        <v>0</v>
      </c>
      <c r="BG250" s="185">
        <f>IF(N250="zákl. přenesená",J250,0)</f>
        <v>0</v>
      </c>
      <c r="BH250" s="185">
        <f>IF(N250="sníž. přenesená",J250,0)</f>
        <v>0</v>
      </c>
      <c r="BI250" s="185">
        <f>IF(N250="nulová",J250,0)</f>
        <v>0</v>
      </c>
      <c r="BJ250" s="18" t="s">
        <v>77</v>
      </c>
      <c r="BK250" s="185">
        <f>ROUND(I250*H250,2)</f>
        <v>0</v>
      </c>
      <c r="BL250" s="18" t="s">
        <v>195</v>
      </c>
      <c r="BM250" s="184" t="s">
        <v>459</v>
      </c>
    </row>
    <row r="251" spans="1:65" s="2" customFormat="1" ht="10.199999999999999">
      <c r="A251" s="35"/>
      <c r="B251" s="36"/>
      <c r="C251" s="37"/>
      <c r="D251" s="186" t="s">
        <v>197</v>
      </c>
      <c r="E251" s="37"/>
      <c r="F251" s="187" t="s">
        <v>460</v>
      </c>
      <c r="G251" s="37"/>
      <c r="H251" s="37"/>
      <c r="I251" s="188"/>
      <c r="J251" s="37"/>
      <c r="K251" s="37"/>
      <c r="L251" s="40"/>
      <c r="M251" s="189"/>
      <c r="N251" s="190"/>
      <c r="O251" s="65"/>
      <c r="P251" s="65"/>
      <c r="Q251" s="65"/>
      <c r="R251" s="65"/>
      <c r="S251" s="65"/>
      <c r="T251" s="66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8" t="s">
        <v>197</v>
      </c>
      <c r="AU251" s="18" t="s">
        <v>81</v>
      </c>
    </row>
    <row r="252" spans="1:65" s="12" customFormat="1" ht="25.95" customHeight="1">
      <c r="B252" s="156"/>
      <c r="C252" s="157"/>
      <c r="D252" s="158" t="s">
        <v>71</v>
      </c>
      <c r="E252" s="159" t="s">
        <v>461</v>
      </c>
      <c r="F252" s="159" t="s">
        <v>462</v>
      </c>
      <c r="G252" s="157"/>
      <c r="H252" s="157"/>
      <c r="I252" s="160"/>
      <c r="J252" s="161">
        <f>BK252</f>
        <v>0</v>
      </c>
      <c r="K252" s="157"/>
      <c r="L252" s="162"/>
      <c r="M252" s="163"/>
      <c r="N252" s="164"/>
      <c r="O252" s="164"/>
      <c r="P252" s="165">
        <f>P253+P262+P283+P315+P350+P504+P624+P642+P676</f>
        <v>0</v>
      </c>
      <c r="Q252" s="164"/>
      <c r="R252" s="165">
        <f>R253+R262+R283+R315+R350+R504+R624+R642+R676</f>
        <v>31.275453500000001</v>
      </c>
      <c r="S252" s="164"/>
      <c r="T252" s="166">
        <f>T253+T262+T283+T315+T350+T504+T624+T642+T676</f>
        <v>27.630213560000005</v>
      </c>
      <c r="AR252" s="167" t="s">
        <v>81</v>
      </c>
      <c r="AT252" s="168" t="s">
        <v>71</v>
      </c>
      <c r="AU252" s="168" t="s">
        <v>72</v>
      </c>
      <c r="AY252" s="167" t="s">
        <v>189</v>
      </c>
      <c r="BK252" s="169">
        <f>BK253+BK262+BK283+BK315+BK350+BK504+BK624+BK642+BK676</f>
        <v>0</v>
      </c>
    </row>
    <row r="253" spans="1:65" s="12" customFormat="1" ht="22.8" customHeight="1">
      <c r="B253" s="156"/>
      <c r="C253" s="157"/>
      <c r="D253" s="158" t="s">
        <v>71</v>
      </c>
      <c r="E253" s="170" t="s">
        <v>463</v>
      </c>
      <c r="F253" s="170" t="s">
        <v>464</v>
      </c>
      <c r="G253" s="157"/>
      <c r="H253" s="157"/>
      <c r="I253" s="160"/>
      <c r="J253" s="171">
        <f>BK253</f>
        <v>0</v>
      </c>
      <c r="K253" s="157"/>
      <c r="L253" s="162"/>
      <c r="M253" s="163"/>
      <c r="N253" s="164"/>
      <c r="O253" s="164"/>
      <c r="P253" s="165">
        <f>SUM(P254:P261)</f>
        <v>0</v>
      </c>
      <c r="Q253" s="164"/>
      <c r="R253" s="165">
        <f>SUM(R254:R261)</f>
        <v>0</v>
      </c>
      <c r="S253" s="164"/>
      <c r="T253" s="166">
        <f>SUM(T254:T261)</f>
        <v>0.38448666000000004</v>
      </c>
      <c r="AR253" s="167" t="s">
        <v>81</v>
      </c>
      <c r="AT253" s="168" t="s">
        <v>71</v>
      </c>
      <c r="AU253" s="168" t="s">
        <v>77</v>
      </c>
      <c r="AY253" s="167" t="s">
        <v>189</v>
      </c>
      <c r="BK253" s="169">
        <f>SUM(BK254:BK261)</f>
        <v>0</v>
      </c>
    </row>
    <row r="254" spans="1:65" s="2" customFormat="1" ht="33" customHeight="1">
      <c r="A254" s="35"/>
      <c r="B254" s="36"/>
      <c r="C254" s="172" t="s">
        <v>465</v>
      </c>
      <c r="D254" s="172" t="s">
        <v>191</v>
      </c>
      <c r="E254" s="173" t="s">
        <v>466</v>
      </c>
      <c r="F254" s="174" t="s">
        <v>467</v>
      </c>
      <c r="G254" s="175" t="s">
        <v>269</v>
      </c>
      <c r="H254" s="176">
        <v>23</v>
      </c>
      <c r="I254" s="177"/>
      <c r="J254" s="178">
        <f>ROUND(I254*H254,2)</f>
        <v>0</v>
      </c>
      <c r="K254" s="179"/>
      <c r="L254" s="40"/>
      <c r="M254" s="180" t="s">
        <v>19</v>
      </c>
      <c r="N254" s="181" t="s">
        <v>43</v>
      </c>
      <c r="O254" s="65"/>
      <c r="P254" s="182">
        <f>O254*H254</f>
        <v>0</v>
      </c>
      <c r="Q254" s="182">
        <v>0</v>
      </c>
      <c r="R254" s="182">
        <f>Q254*H254</f>
        <v>0</v>
      </c>
      <c r="S254" s="182">
        <v>2.9999999999999997E-4</v>
      </c>
      <c r="T254" s="183">
        <f>S254*H254</f>
        <v>6.899999999999999E-3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84" t="s">
        <v>286</v>
      </c>
      <c r="AT254" s="184" t="s">
        <v>191</v>
      </c>
      <c r="AU254" s="184" t="s">
        <v>81</v>
      </c>
      <c r="AY254" s="18" t="s">
        <v>189</v>
      </c>
      <c r="BE254" s="185">
        <f>IF(N254="základní",J254,0)</f>
        <v>0</v>
      </c>
      <c r="BF254" s="185">
        <f>IF(N254="snížená",J254,0)</f>
        <v>0</v>
      </c>
      <c r="BG254" s="185">
        <f>IF(N254="zákl. přenesená",J254,0)</f>
        <v>0</v>
      </c>
      <c r="BH254" s="185">
        <f>IF(N254="sníž. přenesená",J254,0)</f>
        <v>0</v>
      </c>
      <c r="BI254" s="185">
        <f>IF(N254="nulová",J254,0)</f>
        <v>0</v>
      </c>
      <c r="BJ254" s="18" t="s">
        <v>77</v>
      </c>
      <c r="BK254" s="185">
        <f>ROUND(I254*H254,2)</f>
        <v>0</v>
      </c>
      <c r="BL254" s="18" t="s">
        <v>286</v>
      </c>
      <c r="BM254" s="184" t="s">
        <v>468</v>
      </c>
    </row>
    <row r="255" spans="1:65" s="2" customFormat="1" ht="10.199999999999999">
      <c r="A255" s="35"/>
      <c r="B255" s="36"/>
      <c r="C255" s="37"/>
      <c r="D255" s="186" t="s">
        <v>197</v>
      </c>
      <c r="E255" s="37"/>
      <c r="F255" s="187" t="s">
        <v>469</v>
      </c>
      <c r="G255" s="37"/>
      <c r="H255" s="37"/>
      <c r="I255" s="188"/>
      <c r="J255" s="37"/>
      <c r="K255" s="37"/>
      <c r="L255" s="40"/>
      <c r="M255" s="189"/>
      <c r="N255" s="190"/>
      <c r="O255" s="65"/>
      <c r="P255" s="65"/>
      <c r="Q255" s="65"/>
      <c r="R255" s="65"/>
      <c r="S255" s="65"/>
      <c r="T255" s="66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8" t="s">
        <v>197</v>
      </c>
      <c r="AU255" s="18" t="s">
        <v>81</v>
      </c>
    </row>
    <row r="256" spans="1:65" s="13" customFormat="1" ht="10.199999999999999">
      <c r="B256" s="191"/>
      <c r="C256" s="192"/>
      <c r="D256" s="193" t="s">
        <v>199</v>
      </c>
      <c r="E256" s="194" t="s">
        <v>19</v>
      </c>
      <c r="F256" s="195" t="s">
        <v>85</v>
      </c>
      <c r="G256" s="192"/>
      <c r="H256" s="196">
        <v>23</v>
      </c>
      <c r="I256" s="197"/>
      <c r="J256" s="192"/>
      <c r="K256" s="192"/>
      <c r="L256" s="198"/>
      <c r="M256" s="199"/>
      <c r="N256" s="200"/>
      <c r="O256" s="200"/>
      <c r="P256" s="200"/>
      <c r="Q256" s="200"/>
      <c r="R256" s="200"/>
      <c r="S256" s="200"/>
      <c r="T256" s="201"/>
      <c r="AT256" s="202" t="s">
        <v>199</v>
      </c>
      <c r="AU256" s="202" t="s">
        <v>81</v>
      </c>
      <c r="AV256" s="13" t="s">
        <v>81</v>
      </c>
      <c r="AW256" s="13" t="s">
        <v>33</v>
      </c>
      <c r="AX256" s="13" t="s">
        <v>77</v>
      </c>
      <c r="AY256" s="202" t="s">
        <v>189</v>
      </c>
    </row>
    <row r="257" spans="1:65" s="2" customFormat="1" ht="33" customHeight="1">
      <c r="A257" s="35"/>
      <c r="B257" s="36"/>
      <c r="C257" s="172" t="s">
        <v>470</v>
      </c>
      <c r="D257" s="172" t="s">
        <v>191</v>
      </c>
      <c r="E257" s="173" t="s">
        <v>471</v>
      </c>
      <c r="F257" s="174" t="s">
        <v>472</v>
      </c>
      <c r="G257" s="175" t="s">
        <v>194</v>
      </c>
      <c r="H257" s="176">
        <v>572.101</v>
      </c>
      <c r="I257" s="177"/>
      <c r="J257" s="178">
        <f>ROUND(I257*H257,2)</f>
        <v>0</v>
      </c>
      <c r="K257" s="179"/>
      <c r="L257" s="40"/>
      <c r="M257" s="180" t="s">
        <v>19</v>
      </c>
      <c r="N257" s="181" t="s">
        <v>43</v>
      </c>
      <c r="O257" s="65"/>
      <c r="P257" s="182">
        <f>O257*H257</f>
        <v>0</v>
      </c>
      <c r="Q257" s="182">
        <v>0</v>
      </c>
      <c r="R257" s="182">
        <f>Q257*H257</f>
        <v>0</v>
      </c>
      <c r="S257" s="182">
        <v>6.6E-4</v>
      </c>
      <c r="T257" s="183">
        <f>S257*H257</f>
        <v>0.37758666000000002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84" t="s">
        <v>286</v>
      </c>
      <c r="AT257" s="184" t="s">
        <v>191</v>
      </c>
      <c r="AU257" s="184" t="s">
        <v>81</v>
      </c>
      <c r="AY257" s="18" t="s">
        <v>189</v>
      </c>
      <c r="BE257" s="185">
        <f>IF(N257="základní",J257,0)</f>
        <v>0</v>
      </c>
      <c r="BF257" s="185">
        <f>IF(N257="snížená",J257,0)</f>
        <v>0</v>
      </c>
      <c r="BG257" s="185">
        <f>IF(N257="zákl. přenesená",J257,0)</f>
        <v>0</v>
      </c>
      <c r="BH257" s="185">
        <f>IF(N257="sníž. přenesená",J257,0)</f>
        <v>0</v>
      </c>
      <c r="BI257" s="185">
        <f>IF(N257="nulová",J257,0)</f>
        <v>0</v>
      </c>
      <c r="BJ257" s="18" t="s">
        <v>77</v>
      </c>
      <c r="BK257" s="185">
        <f>ROUND(I257*H257,2)</f>
        <v>0</v>
      </c>
      <c r="BL257" s="18" t="s">
        <v>286</v>
      </c>
      <c r="BM257" s="184" t="s">
        <v>473</v>
      </c>
    </row>
    <row r="258" spans="1:65" s="2" customFormat="1" ht="10.199999999999999">
      <c r="A258" s="35"/>
      <c r="B258" s="36"/>
      <c r="C258" s="37"/>
      <c r="D258" s="186" t="s">
        <v>197</v>
      </c>
      <c r="E258" s="37"/>
      <c r="F258" s="187" t="s">
        <v>474</v>
      </c>
      <c r="G258" s="37"/>
      <c r="H258" s="37"/>
      <c r="I258" s="188"/>
      <c r="J258" s="37"/>
      <c r="K258" s="37"/>
      <c r="L258" s="40"/>
      <c r="M258" s="189"/>
      <c r="N258" s="190"/>
      <c r="O258" s="65"/>
      <c r="P258" s="65"/>
      <c r="Q258" s="65"/>
      <c r="R258" s="65"/>
      <c r="S258" s="65"/>
      <c r="T258" s="66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T258" s="18" t="s">
        <v>197</v>
      </c>
      <c r="AU258" s="18" t="s">
        <v>81</v>
      </c>
    </row>
    <row r="259" spans="1:65" s="13" customFormat="1" ht="10.199999999999999">
      <c r="B259" s="191"/>
      <c r="C259" s="192"/>
      <c r="D259" s="193" t="s">
        <v>199</v>
      </c>
      <c r="E259" s="194" t="s">
        <v>19</v>
      </c>
      <c r="F259" s="195" t="s">
        <v>91</v>
      </c>
      <c r="G259" s="192"/>
      <c r="H259" s="196">
        <v>572.101</v>
      </c>
      <c r="I259" s="197"/>
      <c r="J259" s="192"/>
      <c r="K259" s="192"/>
      <c r="L259" s="198"/>
      <c r="M259" s="199"/>
      <c r="N259" s="200"/>
      <c r="O259" s="200"/>
      <c r="P259" s="200"/>
      <c r="Q259" s="200"/>
      <c r="R259" s="200"/>
      <c r="S259" s="200"/>
      <c r="T259" s="201"/>
      <c r="AT259" s="202" t="s">
        <v>199</v>
      </c>
      <c r="AU259" s="202" t="s">
        <v>81</v>
      </c>
      <c r="AV259" s="13" t="s">
        <v>81</v>
      </c>
      <c r="AW259" s="13" t="s">
        <v>33</v>
      </c>
      <c r="AX259" s="13" t="s">
        <v>77</v>
      </c>
      <c r="AY259" s="202" t="s">
        <v>189</v>
      </c>
    </row>
    <row r="260" spans="1:65" s="2" customFormat="1" ht="44.25" customHeight="1">
      <c r="A260" s="35"/>
      <c r="B260" s="36"/>
      <c r="C260" s="172" t="s">
        <v>475</v>
      </c>
      <c r="D260" s="172" t="s">
        <v>191</v>
      </c>
      <c r="E260" s="173" t="s">
        <v>476</v>
      </c>
      <c r="F260" s="174" t="s">
        <v>477</v>
      </c>
      <c r="G260" s="175" t="s">
        <v>478</v>
      </c>
      <c r="H260" s="214"/>
      <c r="I260" s="177"/>
      <c r="J260" s="178">
        <f>ROUND(I260*H260,2)</f>
        <v>0</v>
      </c>
      <c r="K260" s="179"/>
      <c r="L260" s="40"/>
      <c r="M260" s="180" t="s">
        <v>19</v>
      </c>
      <c r="N260" s="181" t="s">
        <v>43</v>
      </c>
      <c r="O260" s="65"/>
      <c r="P260" s="182">
        <f>O260*H260</f>
        <v>0</v>
      </c>
      <c r="Q260" s="182">
        <v>0</v>
      </c>
      <c r="R260" s="182">
        <f>Q260*H260</f>
        <v>0</v>
      </c>
      <c r="S260" s="182">
        <v>0</v>
      </c>
      <c r="T260" s="183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84" t="s">
        <v>286</v>
      </c>
      <c r="AT260" s="184" t="s">
        <v>191</v>
      </c>
      <c r="AU260" s="184" t="s">
        <v>81</v>
      </c>
      <c r="AY260" s="18" t="s">
        <v>189</v>
      </c>
      <c r="BE260" s="185">
        <f>IF(N260="základní",J260,0)</f>
        <v>0</v>
      </c>
      <c r="BF260" s="185">
        <f>IF(N260="snížená",J260,0)</f>
        <v>0</v>
      </c>
      <c r="BG260" s="185">
        <f>IF(N260="zákl. přenesená",J260,0)</f>
        <v>0</v>
      </c>
      <c r="BH260" s="185">
        <f>IF(N260="sníž. přenesená",J260,0)</f>
        <v>0</v>
      </c>
      <c r="BI260" s="185">
        <f>IF(N260="nulová",J260,0)</f>
        <v>0</v>
      </c>
      <c r="BJ260" s="18" t="s">
        <v>77</v>
      </c>
      <c r="BK260" s="185">
        <f>ROUND(I260*H260,2)</f>
        <v>0</v>
      </c>
      <c r="BL260" s="18" t="s">
        <v>286</v>
      </c>
      <c r="BM260" s="184" t="s">
        <v>479</v>
      </c>
    </row>
    <row r="261" spans="1:65" s="2" customFormat="1" ht="10.199999999999999">
      <c r="A261" s="35"/>
      <c r="B261" s="36"/>
      <c r="C261" s="37"/>
      <c r="D261" s="186" t="s">
        <v>197</v>
      </c>
      <c r="E261" s="37"/>
      <c r="F261" s="187" t="s">
        <v>480</v>
      </c>
      <c r="G261" s="37"/>
      <c r="H261" s="37"/>
      <c r="I261" s="188"/>
      <c r="J261" s="37"/>
      <c r="K261" s="37"/>
      <c r="L261" s="40"/>
      <c r="M261" s="189"/>
      <c r="N261" s="190"/>
      <c r="O261" s="65"/>
      <c r="P261" s="65"/>
      <c r="Q261" s="65"/>
      <c r="R261" s="65"/>
      <c r="S261" s="65"/>
      <c r="T261" s="66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8" t="s">
        <v>197</v>
      </c>
      <c r="AU261" s="18" t="s">
        <v>81</v>
      </c>
    </row>
    <row r="262" spans="1:65" s="12" customFormat="1" ht="22.8" customHeight="1">
      <c r="B262" s="156"/>
      <c r="C262" s="157"/>
      <c r="D262" s="158" t="s">
        <v>71</v>
      </c>
      <c r="E262" s="170" t="s">
        <v>481</v>
      </c>
      <c r="F262" s="170" t="s">
        <v>482</v>
      </c>
      <c r="G262" s="157"/>
      <c r="H262" s="157"/>
      <c r="I262" s="160"/>
      <c r="J262" s="171">
        <f>BK262</f>
        <v>0</v>
      </c>
      <c r="K262" s="157"/>
      <c r="L262" s="162"/>
      <c r="M262" s="163"/>
      <c r="N262" s="164"/>
      <c r="O262" s="164"/>
      <c r="P262" s="165">
        <f>SUM(P263:P282)</f>
        <v>0</v>
      </c>
      <c r="Q262" s="164"/>
      <c r="R262" s="165">
        <f>SUM(R263:R282)</f>
        <v>19.117439999999998</v>
      </c>
      <c r="S262" s="164"/>
      <c r="T262" s="166">
        <f>SUM(T263:T282)</f>
        <v>15.294000000000002</v>
      </c>
      <c r="AR262" s="167" t="s">
        <v>81</v>
      </c>
      <c r="AT262" s="168" t="s">
        <v>71</v>
      </c>
      <c r="AU262" s="168" t="s">
        <v>77</v>
      </c>
      <c r="AY262" s="167" t="s">
        <v>189</v>
      </c>
      <c r="BK262" s="169">
        <f>SUM(BK263:BK282)</f>
        <v>0</v>
      </c>
    </row>
    <row r="263" spans="1:65" s="2" customFormat="1" ht="49.05" customHeight="1">
      <c r="A263" s="35"/>
      <c r="B263" s="36"/>
      <c r="C263" s="172" t="s">
        <v>139</v>
      </c>
      <c r="D263" s="172" t="s">
        <v>191</v>
      </c>
      <c r="E263" s="173" t="s">
        <v>483</v>
      </c>
      <c r="F263" s="174" t="s">
        <v>484</v>
      </c>
      <c r="G263" s="175" t="s">
        <v>194</v>
      </c>
      <c r="H263" s="176">
        <v>435</v>
      </c>
      <c r="I263" s="177"/>
      <c r="J263" s="178">
        <f>ROUND(I263*H263,2)</f>
        <v>0</v>
      </c>
      <c r="K263" s="179"/>
      <c r="L263" s="40"/>
      <c r="M263" s="180" t="s">
        <v>19</v>
      </c>
      <c r="N263" s="181" t="s">
        <v>43</v>
      </c>
      <c r="O263" s="65"/>
      <c r="P263" s="182">
        <f>O263*H263</f>
        <v>0</v>
      </c>
      <c r="Q263" s="182">
        <v>0</v>
      </c>
      <c r="R263" s="182">
        <f>Q263*H263</f>
        <v>0</v>
      </c>
      <c r="S263" s="182">
        <v>3.5000000000000003E-2</v>
      </c>
      <c r="T263" s="183">
        <f>S263*H263</f>
        <v>15.225000000000001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84" t="s">
        <v>286</v>
      </c>
      <c r="AT263" s="184" t="s">
        <v>191</v>
      </c>
      <c r="AU263" s="184" t="s">
        <v>81</v>
      </c>
      <c r="AY263" s="18" t="s">
        <v>189</v>
      </c>
      <c r="BE263" s="185">
        <f>IF(N263="základní",J263,0)</f>
        <v>0</v>
      </c>
      <c r="BF263" s="185">
        <f>IF(N263="snížená",J263,0)</f>
        <v>0</v>
      </c>
      <c r="BG263" s="185">
        <f>IF(N263="zákl. přenesená",J263,0)</f>
        <v>0</v>
      </c>
      <c r="BH263" s="185">
        <f>IF(N263="sníž. přenesená",J263,0)</f>
        <v>0</v>
      </c>
      <c r="BI263" s="185">
        <f>IF(N263="nulová",J263,0)</f>
        <v>0</v>
      </c>
      <c r="BJ263" s="18" t="s">
        <v>77</v>
      </c>
      <c r="BK263" s="185">
        <f>ROUND(I263*H263,2)</f>
        <v>0</v>
      </c>
      <c r="BL263" s="18" t="s">
        <v>286</v>
      </c>
      <c r="BM263" s="184" t="s">
        <v>485</v>
      </c>
    </row>
    <row r="264" spans="1:65" s="2" customFormat="1" ht="10.199999999999999">
      <c r="A264" s="35"/>
      <c r="B264" s="36"/>
      <c r="C264" s="37"/>
      <c r="D264" s="186" t="s">
        <v>197</v>
      </c>
      <c r="E264" s="37"/>
      <c r="F264" s="187" t="s">
        <v>486</v>
      </c>
      <c r="G264" s="37"/>
      <c r="H264" s="37"/>
      <c r="I264" s="188"/>
      <c r="J264" s="37"/>
      <c r="K264" s="37"/>
      <c r="L264" s="40"/>
      <c r="M264" s="189"/>
      <c r="N264" s="190"/>
      <c r="O264" s="65"/>
      <c r="P264" s="65"/>
      <c r="Q264" s="65"/>
      <c r="R264" s="65"/>
      <c r="S264" s="65"/>
      <c r="T264" s="66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T264" s="18" t="s">
        <v>197</v>
      </c>
      <c r="AU264" s="18" t="s">
        <v>81</v>
      </c>
    </row>
    <row r="265" spans="1:65" s="2" customFormat="1" ht="44.25" customHeight="1">
      <c r="A265" s="35"/>
      <c r="B265" s="36"/>
      <c r="C265" s="172" t="s">
        <v>487</v>
      </c>
      <c r="D265" s="172" t="s">
        <v>191</v>
      </c>
      <c r="E265" s="173" t="s">
        <v>488</v>
      </c>
      <c r="F265" s="174" t="s">
        <v>489</v>
      </c>
      <c r="G265" s="175" t="s">
        <v>194</v>
      </c>
      <c r="H265" s="176">
        <v>455.053</v>
      </c>
      <c r="I265" s="177"/>
      <c r="J265" s="178">
        <f>ROUND(I265*H265,2)</f>
        <v>0</v>
      </c>
      <c r="K265" s="179"/>
      <c r="L265" s="40"/>
      <c r="M265" s="180" t="s">
        <v>19</v>
      </c>
      <c r="N265" s="181" t="s">
        <v>43</v>
      </c>
      <c r="O265" s="65"/>
      <c r="P265" s="182">
        <f>O265*H265</f>
        <v>0</v>
      </c>
      <c r="Q265" s="182">
        <v>0</v>
      </c>
      <c r="R265" s="182">
        <f>Q265*H265</f>
        <v>0</v>
      </c>
      <c r="S265" s="182">
        <v>0</v>
      </c>
      <c r="T265" s="183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84" t="s">
        <v>286</v>
      </c>
      <c r="AT265" s="184" t="s">
        <v>191</v>
      </c>
      <c r="AU265" s="184" t="s">
        <v>81</v>
      </c>
      <c r="AY265" s="18" t="s">
        <v>189</v>
      </c>
      <c r="BE265" s="185">
        <f>IF(N265="základní",J265,0)</f>
        <v>0</v>
      </c>
      <c r="BF265" s="185">
        <f>IF(N265="snížená",J265,0)</f>
        <v>0</v>
      </c>
      <c r="BG265" s="185">
        <f>IF(N265="zákl. přenesená",J265,0)</f>
        <v>0</v>
      </c>
      <c r="BH265" s="185">
        <f>IF(N265="sníž. přenesená",J265,0)</f>
        <v>0</v>
      </c>
      <c r="BI265" s="185">
        <f>IF(N265="nulová",J265,0)</f>
        <v>0</v>
      </c>
      <c r="BJ265" s="18" t="s">
        <v>77</v>
      </c>
      <c r="BK265" s="185">
        <f>ROUND(I265*H265,2)</f>
        <v>0</v>
      </c>
      <c r="BL265" s="18" t="s">
        <v>286</v>
      </c>
      <c r="BM265" s="184" t="s">
        <v>490</v>
      </c>
    </row>
    <row r="266" spans="1:65" s="2" customFormat="1" ht="10.199999999999999">
      <c r="A266" s="35"/>
      <c r="B266" s="36"/>
      <c r="C266" s="37"/>
      <c r="D266" s="186" t="s">
        <v>197</v>
      </c>
      <c r="E266" s="37"/>
      <c r="F266" s="187" t="s">
        <v>491</v>
      </c>
      <c r="G266" s="37"/>
      <c r="H266" s="37"/>
      <c r="I266" s="188"/>
      <c r="J266" s="37"/>
      <c r="K266" s="37"/>
      <c r="L266" s="40"/>
      <c r="M266" s="189"/>
      <c r="N266" s="190"/>
      <c r="O266" s="65"/>
      <c r="P266" s="65"/>
      <c r="Q266" s="65"/>
      <c r="R266" s="65"/>
      <c r="S266" s="65"/>
      <c r="T266" s="66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T266" s="18" t="s">
        <v>197</v>
      </c>
      <c r="AU266" s="18" t="s">
        <v>81</v>
      </c>
    </row>
    <row r="267" spans="1:65" s="13" customFormat="1" ht="10.199999999999999">
      <c r="B267" s="191"/>
      <c r="C267" s="192"/>
      <c r="D267" s="193" t="s">
        <v>199</v>
      </c>
      <c r="E267" s="194" t="s">
        <v>19</v>
      </c>
      <c r="F267" s="195" t="s">
        <v>492</v>
      </c>
      <c r="G267" s="192"/>
      <c r="H267" s="196">
        <v>427.03300000000002</v>
      </c>
      <c r="I267" s="197"/>
      <c r="J267" s="192"/>
      <c r="K267" s="192"/>
      <c r="L267" s="198"/>
      <c r="M267" s="199"/>
      <c r="N267" s="200"/>
      <c r="O267" s="200"/>
      <c r="P267" s="200"/>
      <c r="Q267" s="200"/>
      <c r="R267" s="200"/>
      <c r="S267" s="200"/>
      <c r="T267" s="201"/>
      <c r="AT267" s="202" t="s">
        <v>199</v>
      </c>
      <c r="AU267" s="202" t="s">
        <v>81</v>
      </c>
      <c r="AV267" s="13" t="s">
        <v>81</v>
      </c>
      <c r="AW267" s="13" t="s">
        <v>33</v>
      </c>
      <c r="AX267" s="13" t="s">
        <v>72</v>
      </c>
      <c r="AY267" s="202" t="s">
        <v>189</v>
      </c>
    </row>
    <row r="268" spans="1:65" s="13" customFormat="1" ht="10.199999999999999">
      <c r="B268" s="191"/>
      <c r="C268" s="192"/>
      <c r="D268" s="193" t="s">
        <v>199</v>
      </c>
      <c r="E268" s="194" t="s">
        <v>19</v>
      </c>
      <c r="F268" s="195" t="s">
        <v>493</v>
      </c>
      <c r="G268" s="192"/>
      <c r="H268" s="196">
        <v>28.02</v>
      </c>
      <c r="I268" s="197"/>
      <c r="J268" s="192"/>
      <c r="K268" s="192"/>
      <c r="L268" s="198"/>
      <c r="M268" s="199"/>
      <c r="N268" s="200"/>
      <c r="O268" s="200"/>
      <c r="P268" s="200"/>
      <c r="Q268" s="200"/>
      <c r="R268" s="200"/>
      <c r="S268" s="200"/>
      <c r="T268" s="201"/>
      <c r="AT268" s="202" t="s">
        <v>199</v>
      </c>
      <c r="AU268" s="202" t="s">
        <v>81</v>
      </c>
      <c r="AV268" s="13" t="s">
        <v>81</v>
      </c>
      <c r="AW268" s="13" t="s">
        <v>33</v>
      </c>
      <c r="AX268" s="13" t="s">
        <v>72</v>
      </c>
      <c r="AY268" s="202" t="s">
        <v>189</v>
      </c>
    </row>
    <row r="269" spans="1:65" s="14" customFormat="1" ht="10.199999999999999">
      <c r="B269" s="203"/>
      <c r="C269" s="204"/>
      <c r="D269" s="193" t="s">
        <v>199</v>
      </c>
      <c r="E269" s="205" t="s">
        <v>107</v>
      </c>
      <c r="F269" s="206" t="s">
        <v>201</v>
      </c>
      <c r="G269" s="204"/>
      <c r="H269" s="207">
        <v>455.053</v>
      </c>
      <c r="I269" s="208"/>
      <c r="J269" s="204"/>
      <c r="K269" s="204"/>
      <c r="L269" s="209"/>
      <c r="M269" s="210"/>
      <c r="N269" s="211"/>
      <c r="O269" s="211"/>
      <c r="P269" s="211"/>
      <c r="Q269" s="211"/>
      <c r="R269" s="211"/>
      <c r="S269" s="211"/>
      <c r="T269" s="212"/>
      <c r="AT269" s="213" t="s">
        <v>199</v>
      </c>
      <c r="AU269" s="213" t="s">
        <v>81</v>
      </c>
      <c r="AV269" s="14" t="s">
        <v>202</v>
      </c>
      <c r="AW269" s="14" t="s">
        <v>33</v>
      </c>
      <c r="AX269" s="14" t="s">
        <v>77</v>
      </c>
      <c r="AY269" s="213" t="s">
        <v>189</v>
      </c>
    </row>
    <row r="270" spans="1:65" s="2" customFormat="1" ht="33" customHeight="1">
      <c r="A270" s="35"/>
      <c r="B270" s="36"/>
      <c r="C270" s="215" t="s">
        <v>494</v>
      </c>
      <c r="D270" s="215" t="s">
        <v>495</v>
      </c>
      <c r="E270" s="216" t="s">
        <v>496</v>
      </c>
      <c r="F270" s="217" t="s">
        <v>497</v>
      </c>
      <c r="G270" s="218" t="s">
        <v>194</v>
      </c>
      <c r="H270" s="219">
        <v>477.80599999999998</v>
      </c>
      <c r="I270" s="220"/>
      <c r="J270" s="221">
        <f>ROUND(I270*H270,2)</f>
        <v>0</v>
      </c>
      <c r="K270" s="222"/>
      <c r="L270" s="223"/>
      <c r="M270" s="224" t="s">
        <v>19</v>
      </c>
      <c r="N270" s="225" t="s">
        <v>43</v>
      </c>
      <c r="O270" s="65"/>
      <c r="P270" s="182">
        <f>O270*H270</f>
        <v>0</v>
      </c>
      <c r="Q270" s="182">
        <v>0.04</v>
      </c>
      <c r="R270" s="182">
        <f>Q270*H270</f>
        <v>19.11224</v>
      </c>
      <c r="S270" s="182">
        <v>0</v>
      </c>
      <c r="T270" s="183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84" t="s">
        <v>373</v>
      </c>
      <c r="AT270" s="184" t="s">
        <v>495</v>
      </c>
      <c r="AU270" s="184" t="s">
        <v>81</v>
      </c>
      <c r="AY270" s="18" t="s">
        <v>189</v>
      </c>
      <c r="BE270" s="185">
        <f>IF(N270="základní",J270,0)</f>
        <v>0</v>
      </c>
      <c r="BF270" s="185">
        <f>IF(N270="snížená",J270,0)</f>
        <v>0</v>
      </c>
      <c r="BG270" s="185">
        <f>IF(N270="zákl. přenesená",J270,0)</f>
        <v>0</v>
      </c>
      <c r="BH270" s="185">
        <f>IF(N270="sníž. přenesená",J270,0)</f>
        <v>0</v>
      </c>
      <c r="BI270" s="185">
        <f>IF(N270="nulová",J270,0)</f>
        <v>0</v>
      </c>
      <c r="BJ270" s="18" t="s">
        <v>77</v>
      </c>
      <c r="BK270" s="185">
        <f>ROUND(I270*H270,2)</f>
        <v>0</v>
      </c>
      <c r="BL270" s="18" t="s">
        <v>286</v>
      </c>
      <c r="BM270" s="184" t="s">
        <v>498</v>
      </c>
    </row>
    <row r="271" spans="1:65" s="13" customFormat="1" ht="10.199999999999999">
      <c r="B271" s="191"/>
      <c r="C271" s="192"/>
      <c r="D271" s="193" t="s">
        <v>199</v>
      </c>
      <c r="E271" s="194" t="s">
        <v>19</v>
      </c>
      <c r="F271" s="195" t="s">
        <v>499</v>
      </c>
      <c r="G271" s="192"/>
      <c r="H271" s="196">
        <v>477.80599999999998</v>
      </c>
      <c r="I271" s="197"/>
      <c r="J271" s="192"/>
      <c r="K271" s="192"/>
      <c r="L271" s="198"/>
      <c r="M271" s="199"/>
      <c r="N271" s="200"/>
      <c r="O271" s="200"/>
      <c r="P271" s="200"/>
      <c r="Q271" s="200"/>
      <c r="R271" s="200"/>
      <c r="S271" s="200"/>
      <c r="T271" s="201"/>
      <c r="AT271" s="202" t="s">
        <v>199</v>
      </c>
      <c r="AU271" s="202" t="s">
        <v>81</v>
      </c>
      <c r="AV271" s="13" t="s">
        <v>81</v>
      </c>
      <c r="AW271" s="13" t="s">
        <v>33</v>
      </c>
      <c r="AX271" s="13" t="s">
        <v>77</v>
      </c>
      <c r="AY271" s="202" t="s">
        <v>189</v>
      </c>
    </row>
    <row r="272" spans="1:65" s="2" customFormat="1" ht="37.799999999999997" customHeight="1">
      <c r="A272" s="35"/>
      <c r="B272" s="36"/>
      <c r="C272" s="172" t="s">
        <v>500</v>
      </c>
      <c r="D272" s="172" t="s">
        <v>191</v>
      </c>
      <c r="E272" s="173" t="s">
        <v>501</v>
      </c>
      <c r="F272" s="174" t="s">
        <v>502</v>
      </c>
      <c r="G272" s="175" t="s">
        <v>269</v>
      </c>
      <c r="H272" s="176">
        <v>23</v>
      </c>
      <c r="I272" s="177"/>
      <c r="J272" s="178">
        <f>ROUND(I272*H272,2)</f>
        <v>0</v>
      </c>
      <c r="K272" s="179"/>
      <c r="L272" s="40"/>
      <c r="M272" s="180" t="s">
        <v>19</v>
      </c>
      <c r="N272" s="181" t="s">
        <v>43</v>
      </c>
      <c r="O272" s="65"/>
      <c r="P272" s="182">
        <f>O272*H272</f>
        <v>0</v>
      </c>
      <c r="Q272" s="182">
        <v>0</v>
      </c>
      <c r="R272" s="182">
        <f>Q272*H272</f>
        <v>0</v>
      </c>
      <c r="S272" s="182">
        <v>3.0000000000000001E-3</v>
      </c>
      <c r="T272" s="183">
        <f>S272*H272</f>
        <v>6.9000000000000006E-2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84" t="s">
        <v>286</v>
      </c>
      <c r="AT272" s="184" t="s">
        <v>191</v>
      </c>
      <c r="AU272" s="184" t="s">
        <v>81</v>
      </c>
      <c r="AY272" s="18" t="s">
        <v>189</v>
      </c>
      <c r="BE272" s="185">
        <f>IF(N272="základní",J272,0)</f>
        <v>0</v>
      </c>
      <c r="BF272" s="185">
        <f>IF(N272="snížená",J272,0)</f>
        <v>0</v>
      </c>
      <c r="BG272" s="185">
        <f>IF(N272="zákl. přenesená",J272,0)</f>
        <v>0</v>
      </c>
      <c r="BH272" s="185">
        <f>IF(N272="sníž. přenesená",J272,0)</f>
        <v>0</v>
      </c>
      <c r="BI272" s="185">
        <f>IF(N272="nulová",J272,0)</f>
        <v>0</v>
      </c>
      <c r="BJ272" s="18" t="s">
        <v>77</v>
      </c>
      <c r="BK272" s="185">
        <f>ROUND(I272*H272,2)</f>
        <v>0</v>
      </c>
      <c r="BL272" s="18" t="s">
        <v>286</v>
      </c>
      <c r="BM272" s="184" t="s">
        <v>503</v>
      </c>
    </row>
    <row r="273" spans="1:65" s="2" customFormat="1" ht="10.199999999999999">
      <c r="A273" s="35"/>
      <c r="B273" s="36"/>
      <c r="C273" s="37"/>
      <c r="D273" s="186" t="s">
        <v>197</v>
      </c>
      <c r="E273" s="37"/>
      <c r="F273" s="187" t="s">
        <v>504</v>
      </c>
      <c r="G273" s="37"/>
      <c r="H273" s="37"/>
      <c r="I273" s="188"/>
      <c r="J273" s="37"/>
      <c r="K273" s="37"/>
      <c r="L273" s="40"/>
      <c r="M273" s="189"/>
      <c r="N273" s="190"/>
      <c r="O273" s="65"/>
      <c r="P273" s="65"/>
      <c r="Q273" s="65"/>
      <c r="R273" s="65"/>
      <c r="S273" s="65"/>
      <c r="T273" s="66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8" t="s">
        <v>197</v>
      </c>
      <c r="AU273" s="18" t="s">
        <v>81</v>
      </c>
    </row>
    <row r="274" spans="1:65" s="13" customFormat="1" ht="10.199999999999999">
      <c r="B274" s="191"/>
      <c r="C274" s="192"/>
      <c r="D274" s="193" t="s">
        <v>199</v>
      </c>
      <c r="E274" s="194" t="s">
        <v>19</v>
      </c>
      <c r="F274" s="195" t="s">
        <v>85</v>
      </c>
      <c r="G274" s="192"/>
      <c r="H274" s="196">
        <v>23</v>
      </c>
      <c r="I274" s="197"/>
      <c r="J274" s="192"/>
      <c r="K274" s="192"/>
      <c r="L274" s="198"/>
      <c r="M274" s="199"/>
      <c r="N274" s="200"/>
      <c r="O274" s="200"/>
      <c r="P274" s="200"/>
      <c r="Q274" s="200"/>
      <c r="R274" s="200"/>
      <c r="S274" s="200"/>
      <c r="T274" s="201"/>
      <c r="AT274" s="202" t="s">
        <v>199</v>
      </c>
      <c r="AU274" s="202" t="s">
        <v>81</v>
      </c>
      <c r="AV274" s="13" t="s">
        <v>81</v>
      </c>
      <c r="AW274" s="13" t="s">
        <v>33</v>
      </c>
      <c r="AX274" s="13" t="s">
        <v>77</v>
      </c>
      <c r="AY274" s="202" t="s">
        <v>189</v>
      </c>
    </row>
    <row r="275" spans="1:65" s="2" customFormat="1" ht="37.799999999999997" customHeight="1">
      <c r="A275" s="35"/>
      <c r="B275" s="36"/>
      <c r="C275" s="172" t="s">
        <v>505</v>
      </c>
      <c r="D275" s="172" t="s">
        <v>191</v>
      </c>
      <c r="E275" s="173" t="s">
        <v>506</v>
      </c>
      <c r="F275" s="174" t="s">
        <v>507</v>
      </c>
      <c r="G275" s="175" t="s">
        <v>269</v>
      </c>
      <c r="H275" s="176">
        <v>13</v>
      </c>
      <c r="I275" s="177"/>
      <c r="J275" s="178">
        <f>ROUND(I275*H275,2)</f>
        <v>0</v>
      </c>
      <c r="K275" s="179"/>
      <c r="L275" s="40"/>
      <c r="M275" s="180" t="s">
        <v>19</v>
      </c>
      <c r="N275" s="181" t="s">
        <v>43</v>
      </c>
      <c r="O275" s="65"/>
      <c r="P275" s="182">
        <f>O275*H275</f>
        <v>0</v>
      </c>
      <c r="Q275" s="182">
        <v>0</v>
      </c>
      <c r="R275" s="182">
        <f>Q275*H275</f>
        <v>0</v>
      </c>
      <c r="S275" s="182">
        <v>0</v>
      </c>
      <c r="T275" s="183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84" t="s">
        <v>286</v>
      </c>
      <c r="AT275" s="184" t="s">
        <v>191</v>
      </c>
      <c r="AU275" s="184" t="s">
        <v>81</v>
      </c>
      <c r="AY275" s="18" t="s">
        <v>189</v>
      </c>
      <c r="BE275" s="185">
        <f>IF(N275="základní",J275,0)</f>
        <v>0</v>
      </c>
      <c r="BF275" s="185">
        <f>IF(N275="snížená",J275,0)</f>
        <v>0</v>
      </c>
      <c r="BG275" s="185">
        <f>IF(N275="zákl. přenesená",J275,0)</f>
        <v>0</v>
      </c>
      <c r="BH275" s="185">
        <f>IF(N275="sníž. přenesená",J275,0)</f>
        <v>0</v>
      </c>
      <c r="BI275" s="185">
        <f>IF(N275="nulová",J275,0)</f>
        <v>0</v>
      </c>
      <c r="BJ275" s="18" t="s">
        <v>77</v>
      </c>
      <c r="BK275" s="185">
        <f>ROUND(I275*H275,2)</f>
        <v>0</v>
      </c>
      <c r="BL275" s="18" t="s">
        <v>286</v>
      </c>
      <c r="BM275" s="184" t="s">
        <v>508</v>
      </c>
    </row>
    <row r="276" spans="1:65" s="2" customFormat="1" ht="10.199999999999999">
      <c r="A276" s="35"/>
      <c r="B276" s="36"/>
      <c r="C276" s="37"/>
      <c r="D276" s="186" t="s">
        <v>197</v>
      </c>
      <c r="E276" s="37"/>
      <c r="F276" s="187" t="s">
        <v>509</v>
      </c>
      <c r="G276" s="37"/>
      <c r="H276" s="37"/>
      <c r="I276" s="188"/>
      <c r="J276" s="37"/>
      <c r="K276" s="37"/>
      <c r="L276" s="40"/>
      <c r="M276" s="189"/>
      <c r="N276" s="190"/>
      <c r="O276" s="65"/>
      <c r="P276" s="65"/>
      <c r="Q276" s="65"/>
      <c r="R276" s="65"/>
      <c r="S276" s="65"/>
      <c r="T276" s="66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T276" s="18" t="s">
        <v>197</v>
      </c>
      <c r="AU276" s="18" t="s">
        <v>81</v>
      </c>
    </row>
    <row r="277" spans="1:65" s="2" customFormat="1" ht="49.05" customHeight="1">
      <c r="A277" s="35"/>
      <c r="B277" s="36"/>
      <c r="C277" s="215" t="s">
        <v>510</v>
      </c>
      <c r="D277" s="215" t="s">
        <v>495</v>
      </c>
      <c r="E277" s="216" t="s">
        <v>511</v>
      </c>
      <c r="F277" s="217" t="s">
        <v>512</v>
      </c>
      <c r="G277" s="218" t="s">
        <v>269</v>
      </c>
      <c r="H277" s="219">
        <v>10</v>
      </c>
      <c r="I277" s="220"/>
      <c r="J277" s="221">
        <f>ROUND(I277*H277,2)</f>
        <v>0</v>
      </c>
      <c r="K277" s="222"/>
      <c r="L277" s="223"/>
      <c r="M277" s="224" t="s">
        <v>19</v>
      </c>
      <c r="N277" s="225" t="s">
        <v>43</v>
      </c>
      <c r="O277" s="65"/>
      <c r="P277" s="182">
        <f>O277*H277</f>
        <v>0</v>
      </c>
      <c r="Q277" s="182">
        <v>4.0000000000000002E-4</v>
      </c>
      <c r="R277" s="182">
        <f>Q277*H277</f>
        <v>4.0000000000000001E-3</v>
      </c>
      <c r="S277" s="182">
        <v>0</v>
      </c>
      <c r="T277" s="183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84" t="s">
        <v>373</v>
      </c>
      <c r="AT277" s="184" t="s">
        <v>495</v>
      </c>
      <c r="AU277" s="184" t="s">
        <v>81</v>
      </c>
      <c r="AY277" s="18" t="s">
        <v>189</v>
      </c>
      <c r="BE277" s="185">
        <f>IF(N277="základní",J277,0)</f>
        <v>0</v>
      </c>
      <c r="BF277" s="185">
        <f>IF(N277="snížená",J277,0)</f>
        <v>0</v>
      </c>
      <c r="BG277" s="185">
        <f>IF(N277="zákl. přenesená",J277,0)</f>
        <v>0</v>
      </c>
      <c r="BH277" s="185">
        <f>IF(N277="sníž. přenesená",J277,0)</f>
        <v>0</v>
      </c>
      <c r="BI277" s="185">
        <f>IF(N277="nulová",J277,0)</f>
        <v>0</v>
      </c>
      <c r="BJ277" s="18" t="s">
        <v>77</v>
      </c>
      <c r="BK277" s="185">
        <f>ROUND(I277*H277,2)</f>
        <v>0</v>
      </c>
      <c r="BL277" s="18" t="s">
        <v>286</v>
      </c>
      <c r="BM277" s="184" t="s">
        <v>513</v>
      </c>
    </row>
    <row r="278" spans="1:65" s="2" customFormat="1" ht="49.05" customHeight="1">
      <c r="A278" s="35"/>
      <c r="B278" s="36"/>
      <c r="C278" s="215" t="s">
        <v>514</v>
      </c>
      <c r="D278" s="215" t="s">
        <v>495</v>
      </c>
      <c r="E278" s="216" t="s">
        <v>515</v>
      </c>
      <c r="F278" s="217" t="s">
        <v>516</v>
      </c>
      <c r="G278" s="218" t="s">
        <v>269</v>
      </c>
      <c r="H278" s="219">
        <v>1</v>
      </c>
      <c r="I278" s="220"/>
      <c r="J278" s="221">
        <f>ROUND(I278*H278,2)</f>
        <v>0</v>
      </c>
      <c r="K278" s="222"/>
      <c r="L278" s="223"/>
      <c r="M278" s="224" t="s">
        <v>19</v>
      </c>
      <c r="N278" s="225" t="s">
        <v>43</v>
      </c>
      <c r="O278" s="65"/>
      <c r="P278" s="182">
        <f>O278*H278</f>
        <v>0</v>
      </c>
      <c r="Q278" s="182">
        <v>4.0000000000000002E-4</v>
      </c>
      <c r="R278" s="182">
        <f>Q278*H278</f>
        <v>4.0000000000000002E-4</v>
      </c>
      <c r="S278" s="182">
        <v>0</v>
      </c>
      <c r="T278" s="183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84" t="s">
        <v>373</v>
      </c>
      <c r="AT278" s="184" t="s">
        <v>495</v>
      </c>
      <c r="AU278" s="184" t="s">
        <v>81</v>
      </c>
      <c r="AY278" s="18" t="s">
        <v>189</v>
      </c>
      <c r="BE278" s="185">
        <f>IF(N278="základní",J278,0)</f>
        <v>0</v>
      </c>
      <c r="BF278" s="185">
        <f>IF(N278="snížená",J278,0)</f>
        <v>0</v>
      </c>
      <c r="BG278" s="185">
        <f>IF(N278="zákl. přenesená",J278,0)</f>
        <v>0</v>
      </c>
      <c r="BH278" s="185">
        <f>IF(N278="sníž. přenesená",J278,0)</f>
        <v>0</v>
      </c>
      <c r="BI278" s="185">
        <f>IF(N278="nulová",J278,0)</f>
        <v>0</v>
      </c>
      <c r="BJ278" s="18" t="s">
        <v>77</v>
      </c>
      <c r="BK278" s="185">
        <f>ROUND(I278*H278,2)</f>
        <v>0</v>
      </c>
      <c r="BL278" s="18" t="s">
        <v>286</v>
      </c>
      <c r="BM278" s="184" t="s">
        <v>517</v>
      </c>
    </row>
    <row r="279" spans="1:65" s="2" customFormat="1" ht="49.05" customHeight="1">
      <c r="A279" s="35"/>
      <c r="B279" s="36"/>
      <c r="C279" s="215" t="s">
        <v>518</v>
      </c>
      <c r="D279" s="215" t="s">
        <v>495</v>
      </c>
      <c r="E279" s="216" t="s">
        <v>519</v>
      </c>
      <c r="F279" s="217" t="s">
        <v>520</v>
      </c>
      <c r="G279" s="218" t="s">
        <v>269</v>
      </c>
      <c r="H279" s="219">
        <v>1</v>
      </c>
      <c r="I279" s="220"/>
      <c r="J279" s="221">
        <f>ROUND(I279*H279,2)</f>
        <v>0</v>
      </c>
      <c r="K279" s="222"/>
      <c r="L279" s="223"/>
      <c r="M279" s="224" t="s">
        <v>19</v>
      </c>
      <c r="N279" s="225" t="s">
        <v>43</v>
      </c>
      <c r="O279" s="65"/>
      <c r="P279" s="182">
        <f>O279*H279</f>
        <v>0</v>
      </c>
      <c r="Q279" s="182">
        <v>4.0000000000000002E-4</v>
      </c>
      <c r="R279" s="182">
        <f>Q279*H279</f>
        <v>4.0000000000000002E-4</v>
      </c>
      <c r="S279" s="182">
        <v>0</v>
      </c>
      <c r="T279" s="183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84" t="s">
        <v>373</v>
      </c>
      <c r="AT279" s="184" t="s">
        <v>495</v>
      </c>
      <c r="AU279" s="184" t="s">
        <v>81</v>
      </c>
      <c r="AY279" s="18" t="s">
        <v>189</v>
      </c>
      <c r="BE279" s="185">
        <f>IF(N279="základní",J279,0)</f>
        <v>0</v>
      </c>
      <c r="BF279" s="185">
        <f>IF(N279="snížená",J279,0)</f>
        <v>0</v>
      </c>
      <c r="BG279" s="185">
        <f>IF(N279="zákl. přenesená",J279,0)</f>
        <v>0</v>
      </c>
      <c r="BH279" s="185">
        <f>IF(N279="sníž. přenesená",J279,0)</f>
        <v>0</v>
      </c>
      <c r="BI279" s="185">
        <f>IF(N279="nulová",J279,0)</f>
        <v>0</v>
      </c>
      <c r="BJ279" s="18" t="s">
        <v>77</v>
      </c>
      <c r="BK279" s="185">
        <f>ROUND(I279*H279,2)</f>
        <v>0</v>
      </c>
      <c r="BL279" s="18" t="s">
        <v>286</v>
      </c>
      <c r="BM279" s="184" t="s">
        <v>521</v>
      </c>
    </row>
    <row r="280" spans="1:65" s="2" customFormat="1" ht="49.05" customHeight="1">
      <c r="A280" s="35"/>
      <c r="B280" s="36"/>
      <c r="C280" s="215" t="s">
        <v>522</v>
      </c>
      <c r="D280" s="215" t="s">
        <v>495</v>
      </c>
      <c r="E280" s="216" t="s">
        <v>523</v>
      </c>
      <c r="F280" s="217" t="s">
        <v>524</v>
      </c>
      <c r="G280" s="218" t="s">
        <v>269</v>
      </c>
      <c r="H280" s="219">
        <v>1</v>
      </c>
      <c r="I280" s="220"/>
      <c r="J280" s="221">
        <f>ROUND(I280*H280,2)</f>
        <v>0</v>
      </c>
      <c r="K280" s="222"/>
      <c r="L280" s="223"/>
      <c r="M280" s="224" t="s">
        <v>19</v>
      </c>
      <c r="N280" s="225" t="s">
        <v>43</v>
      </c>
      <c r="O280" s="65"/>
      <c r="P280" s="182">
        <f>O280*H280</f>
        <v>0</v>
      </c>
      <c r="Q280" s="182">
        <v>4.0000000000000002E-4</v>
      </c>
      <c r="R280" s="182">
        <f>Q280*H280</f>
        <v>4.0000000000000002E-4</v>
      </c>
      <c r="S280" s="182">
        <v>0</v>
      </c>
      <c r="T280" s="183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84" t="s">
        <v>373</v>
      </c>
      <c r="AT280" s="184" t="s">
        <v>495</v>
      </c>
      <c r="AU280" s="184" t="s">
        <v>81</v>
      </c>
      <c r="AY280" s="18" t="s">
        <v>189</v>
      </c>
      <c r="BE280" s="185">
        <f>IF(N280="základní",J280,0)</f>
        <v>0</v>
      </c>
      <c r="BF280" s="185">
        <f>IF(N280="snížená",J280,0)</f>
        <v>0</v>
      </c>
      <c r="BG280" s="185">
        <f>IF(N280="zákl. přenesená",J280,0)</f>
        <v>0</v>
      </c>
      <c r="BH280" s="185">
        <f>IF(N280="sníž. přenesená",J280,0)</f>
        <v>0</v>
      </c>
      <c r="BI280" s="185">
        <f>IF(N280="nulová",J280,0)</f>
        <v>0</v>
      </c>
      <c r="BJ280" s="18" t="s">
        <v>77</v>
      </c>
      <c r="BK280" s="185">
        <f>ROUND(I280*H280,2)</f>
        <v>0</v>
      </c>
      <c r="BL280" s="18" t="s">
        <v>286</v>
      </c>
      <c r="BM280" s="184" t="s">
        <v>525</v>
      </c>
    </row>
    <row r="281" spans="1:65" s="2" customFormat="1" ht="49.05" customHeight="1">
      <c r="A281" s="35"/>
      <c r="B281" s="36"/>
      <c r="C281" s="172" t="s">
        <v>526</v>
      </c>
      <c r="D281" s="172" t="s">
        <v>191</v>
      </c>
      <c r="E281" s="173" t="s">
        <v>527</v>
      </c>
      <c r="F281" s="174" t="s">
        <v>528</v>
      </c>
      <c r="G281" s="175" t="s">
        <v>478</v>
      </c>
      <c r="H281" s="214"/>
      <c r="I281" s="177"/>
      <c r="J281" s="178">
        <f>ROUND(I281*H281,2)</f>
        <v>0</v>
      </c>
      <c r="K281" s="179"/>
      <c r="L281" s="40"/>
      <c r="M281" s="180" t="s">
        <v>19</v>
      </c>
      <c r="N281" s="181" t="s">
        <v>43</v>
      </c>
      <c r="O281" s="65"/>
      <c r="P281" s="182">
        <f>O281*H281</f>
        <v>0</v>
      </c>
      <c r="Q281" s="182">
        <v>0</v>
      </c>
      <c r="R281" s="182">
        <f>Q281*H281</f>
        <v>0</v>
      </c>
      <c r="S281" s="182">
        <v>0</v>
      </c>
      <c r="T281" s="183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84" t="s">
        <v>286</v>
      </c>
      <c r="AT281" s="184" t="s">
        <v>191</v>
      </c>
      <c r="AU281" s="184" t="s">
        <v>81</v>
      </c>
      <c r="AY281" s="18" t="s">
        <v>189</v>
      </c>
      <c r="BE281" s="185">
        <f>IF(N281="základní",J281,0)</f>
        <v>0</v>
      </c>
      <c r="BF281" s="185">
        <f>IF(N281="snížená",J281,0)</f>
        <v>0</v>
      </c>
      <c r="BG281" s="185">
        <f>IF(N281="zákl. přenesená",J281,0)</f>
        <v>0</v>
      </c>
      <c r="BH281" s="185">
        <f>IF(N281="sníž. přenesená",J281,0)</f>
        <v>0</v>
      </c>
      <c r="BI281" s="185">
        <f>IF(N281="nulová",J281,0)</f>
        <v>0</v>
      </c>
      <c r="BJ281" s="18" t="s">
        <v>77</v>
      </c>
      <c r="BK281" s="185">
        <f>ROUND(I281*H281,2)</f>
        <v>0</v>
      </c>
      <c r="BL281" s="18" t="s">
        <v>286</v>
      </c>
      <c r="BM281" s="184" t="s">
        <v>529</v>
      </c>
    </row>
    <row r="282" spans="1:65" s="2" customFormat="1" ht="10.199999999999999">
      <c r="A282" s="35"/>
      <c r="B282" s="36"/>
      <c r="C282" s="37"/>
      <c r="D282" s="186" t="s">
        <v>197</v>
      </c>
      <c r="E282" s="37"/>
      <c r="F282" s="187" t="s">
        <v>530</v>
      </c>
      <c r="G282" s="37"/>
      <c r="H282" s="37"/>
      <c r="I282" s="188"/>
      <c r="J282" s="37"/>
      <c r="K282" s="37"/>
      <c r="L282" s="40"/>
      <c r="M282" s="189"/>
      <c r="N282" s="190"/>
      <c r="O282" s="65"/>
      <c r="P282" s="65"/>
      <c r="Q282" s="65"/>
      <c r="R282" s="65"/>
      <c r="S282" s="65"/>
      <c r="T282" s="66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18" t="s">
        <v>197</v>
      </c>
      <c r="AU282" s="18" t="s">
        <v>81</v>
      </c>
    </row>
    <row r="283" spans="1:65" s="12" customFormat="1" ht="22.8" customHeight="1">
      <c r="B283" s="156"/>
      <c r="C283" s="157"/>
      <c r="D283" s="158" t="s">
        <v>71</v>
      </c>
      <c r="E283" s="170" t="s">
        <v>531</v>
      </c>
      <c r="F283" s="170" t="s">
        <v>532</v>
      </c>
      <c r="G283" s="157"/>
      <c r="H283" s="157"/>
      <c r="I283" s="160"/>
      <c r="J283" s="171">
        <f>BK283</f>
        <v>0</v>
      </c>
      <c r="K283" s="157"/>
      <c r="L283" s="162"/>
      <c r="M283" s="163"/>
      <c r="N283" s="164"/>
      <c r="O283" s="164"/>
      <c r="P283" s="165">
        <f>SUM(P284:P314)</f>
        <v>0</v>
      </c>
      <c r="Q283" s="164"/>
      <c r="R283" s="165">
        <f>SUM(R284:R314)</f>
        <v>0.18578800000000001</v>
      </c>
      <c r="S283" s="164"/>
      <c r="T283" s="166">
        <f>SUM(T284:T314)</f>
        <v>5.4704000000000003E-2</v>
      </c>
      <c r="AR283" s="167" t="s">
        <v>81</v>
      </c>
      <c r="AT283" s="168" t="s">
        <v>71</v>
      </c>
      <c r="AU283" s="168" t="s">
        <v>77</v>
      </c>
      <c r="AY283" s="167" t="s">
        <v>189</v>
      </c>
      <c r="BK283" s="169">
        <f>SUM(BK284:BK314)</f>
        <v>0</v>
      </c>
    </row>
    <row r="284" spans="1:65" s="2" customFormat="1" ht="24.15" customHeight="1">
      <c r="A284" s="35"/>
      <c r="B284" s="36"/>
      <c r="C284" s="172" t="s">
        <v>533</v>
      </c>
      <c r="D284" s="172" t="s">
        <v>191</v>
      </c>
      <c r="E284" s="173" t="s">
        <v>534</v>
      </c>
      <c r="F284" s="174" t="s">
        <v>535</v>
      </c>
      <c r="G284" s="175" t="s">
        <v>364</v>
      </c>
      <c r="H284" s="176">
        <v>17.600000000000001</v>
      </c>
      <c r="I284" s="177"/>
      <c r="J284" s="178">
        <f>ROUND(I284*H284,2)</f>
        <v>0</v>
      </c>
      <c r="K284" s="179"/>
      <c r="L284" s="40"/>
      <c r="M284" s="180" t="s">
        <v>19</v>
      </c>
      <c r="N284" s="181" t="s">
        <v>43</v>
      </c>
      <c r="O284" s="65"/>
      <c r="P284" s="182">
        <f>O284*H284</f>
        <v>0</v>
      </c>
      <c r="Q284" s="182">
        <v>0</v>
      </c>
      <c r="R284" s="182">
        <f>Q284*H284</f>
        <v>0</v>
      </c>
      <c r="S284" s="182">
        <v>2.63E-3</v>
      </c>
      <c r="T284" s="183">
        <f>S284*H284</f>
        <v>4.6288000000000003E-2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84" t="s">
        <v>286</v>
      </c>
      <c r="AT284" s="184" t="s">
        <v>191</v>
      </c>
      <c r="AU284" s="184" t="s">
        <v>81</v>
      </c>
      <c r="AY284" s="18" t="s">
        <v>189</v>
      </c>
      <c r="BE284" s="185">
        <f>IF(N284="základní",J284,0)</f>
        <v>0</v>
      </c>
      <c r="BF284" s="185">
        <f>IF(N284="snížená",J284,0)</f>
        <v>0</v>
      </c>
      <c r="BG284" s="185">
        <f>IF(N284="zákl. přenesená",J284,0)</f>
        <v>0</v>
      </c>
      <c r="BH284" s="185">
        <f>IF(N284="sníž. přenesená",J284,0)</f>
        <v>0</v>
      </c>
      <c r="BI284" s="185">
        <f>IF(N284="nulová",J284,0)</f>
        <v>0</v>
      </c>
      <c r="BJ284" s="18" t="s">
        <v>77</v>
      </c>
      <c r="BK284" s="185">
        <f>ROUND(I284*H284,2)</f>
        <v>0</v>
      </c>
      <c r="BL284" s="18" t="s">
        <v>286</v>
      </c>
      <c r="BM284" s="184" t="s">
        <v>536</v>
      </c>
    </row>
    <row r="285" spans="1:65" s="2" customFormat="1" ht="10.199999999999999">
      <c r="A285" s="35"/>
      <c r="B285" s="36"/>
      <c r="C285" s="37"/>
      <c r="D285" s="186" t="s">
        <v>197</v>
      </c>
      <c r="E285" s="37"/>
      <c r="F285" s="187" t="s">
        <v>537</v>
      </c>
      <c r="G285" s="37"/>
      <c r="H285" s="37"/>
      <c r="I285" s="188"/>
      <c r="J285" s="37"/>
      <c r="K285" s="37"/>
      <c r="L285" s="40"/>
      <c r="M285" s="189"/>
      <c r="N285" s="190"/>
      <c r="O285" s="65"/>
      <c r="P285" s="65"/>
      <c r="Q285" s="65"/>
      <c r="R285" s="65"/>
      <c r="S285" s="65"/>
      <c r="T285" s="66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8" t="s">
        <v>197</v>
      </c>
      <c r="AU285" s="18" t="s">
        <v>81</v>
      </c>
    </row>
    <row r="286" spans="1:65" s="13" customFormat="1" ht="10.199999999999999">
      <c r="B286" s="191"/>
      <c r="C286" s="192"/>
      <c r="D286" s="193" t="s">
        <v>199</v>
      </c>
      <c r="E286" s="194" t="s">
        <v>19</v>
      </c>
      <c r="F286" s="195" t="s">
        <v>538</v>
      </c>
      <c r="G286" s="192"/>
      <c r="H286" s="196">
        <v>16</v>
      </c>
      <c r="I286" s="197"/>
      <c r="J286" s="192"/>
      <c r="K286" s="192"/>
      <c r="L286" s="198"/>
      <c r="M286" s="199"/>
      <c r="N286" s="200"/>
      <c r="O286" s="200"/>
      <c r="P286" s="200"/>
      <c r="Q286" s="200"/>
      <c r="R286" s="200"/>
      <c r="S286" s="200"/>
      <c r="T286" s="201"/>
      <c r="AT286" s="202" t="s">
        <v>199</v>
      </c>
      <c r="AU286" s="202" t="s">
        <v>81</v>
      </c>
      <c r="AV286" s="13" t="s">
        <v>81</v>
      </c>
      <c r="AW286" s="13" t="s">
        <v>33</v>
      </c>
      <c r="AX286" s="13" t="s">
        <v>72</v>
      </c>
      <c r="AY286" s="202" t="s">
        <v>189</v>
      </c>
    </row>
    <row r="287" spans="1:65" s="13" customFormat="1" ht="10.199999999999999">
      <c r="B287" s="191"/>
      <c r="C287" s="192"/>
      <c r="D287" s="193" t="s">
        <v>199</v>
      </c>
      <c r="E287" s="194" t="s">
        <v>19</v>
      </c>
      <c r="F287" s="195" t="s">
        <v>539</v>
      </c>
      <c r="G287" s="192"/>
      <c r="H287" s="196">
        <v>1.6</v>
      </c>
      <c r="I287" s="197"/>
      <c r="J287" s="192"/>
      <c r="K287" s="192"/>
      <c r="L287" s="198"/>
      <c r="M287" s="199"/>
      <c r="N287" s="200"/>
      <c r="O287" s="200"/>
      <c r="P287" s="200"/>
      <c r="Q287" s="200"/>
      <c r="R287" s="200"/>
      <c r="S287" s="200"/>
      <c r="T287" s="201"/>
      <c r="AT287" s="202" t="s">
        <v>199</v>
      </c>
      <c r="AU287" s="202" t="s">
        <v>81</v>
      </c>
      <c r="AV287" s="13" t="s">
        <v>81</v>
      </c>
      <c r="AW287" s="13" t="s">
        <v>33</v>
      </c>
      <c r="AX287" s="13" t="s">
        <v>72</v>
      </c>
      <c r="AY287" s="202" t="s">
        <v>189</v>
      </c>
    </row>
    <row r="288" spans="1:65" s="14" customFormat="1" ht="10.199999999999999">
      <c r="B288" s="203"/>
      <c r="C288" s="204"/>
      <c r="D288" s="193" t="s">
        <v>199</v>
      </c>
      <c r="E288" s="205" t="s">
        <v>19</v>
      </c>
      <c r="F288" s="206" t="s">
        <v>201</v>
      </c>
      <c r="G288" s="204"/>
      <c r="H288" s="207">
        <v>17.600000000000001</v>
      </c>
      <c r="I288" s="208"/>
      <c r="J288" s="204"/>
      <c r="K288" s="204"/>
      <c r="L288" s="209"/>
      <c r="M288" s="210"/>
      <c r="N288" s="211"/>
      <c r="O288" s="211"/>
      <c r="P288" s="211"/>
      <c r="Q288" s="211"/>
      <c r="R288" s="211"/>
      <c r="S288" s="211"/>
      <c r="T288" s="212"/>
      <c r="AT288" s="213" t="s">
        <v>199</v>
      </c>
      <c r="AU288" s="213" t="s">
        <v>81</v>
      </c>
      <c r="AV288" s="14" t="s">
        <v>202</v>
      </c>
      <c r="AW288" s="14" t="s">
        <v>33</v>
      </c>
      <c r="AX288" s="14" t="s">
        <v>77</v>
      </c>
      <c r="AY288" s="213" t="s">
        <v>189</v>
      </c>
    </row>
    <row r="289" spans="1:65" s="2" customFormat="1" ht="24.15" customHeight="1">
      <c r="A289" s="35"/>
      <c r="B289" s="36"/>
      <c r="C289" s="172" t="s">
        <v>540</v>
      </c>
      <c r="D289" s="172" t="s">
        <v>191</v>
      </c>
      <c r="E289" s="173" t="s">
        <v>541</v>
      </c>
      <c r="F289" s="174" t="s">
        <v>542</v>
      </c>
      <c r="G289" s="175" t="s">
        <v>364</v>
      </c>
      <c r="H289" s="176">
        <v>3.2</v>
      </c>
      <c r="I289" s="177"/>
      <c r="J289" s="178">
        <f>ROUND(I289*H289,2)</f>
        <v>0</v>
      </c>
      <c r="K289" s="179"/>
      <c r="L289" s="40"/>
      <c r="M289" s="180" t="s">
        <v>19</v>
      </c>
      <c r="N289" s="181" t="s">
        <v>43</v>
      </c>
      <c r="O289" s="65"/>
      <c r="P289" s="182">
        <f>O289*H289</f>
        <v>0</v>
      </c>
      <c r="Q289" s="182">
        <v>0</v>
      </c>
      <c r="R289" s="182">
        <f>Q289*H289</f>
        <v>0</v>
      </c>
      <c r="S289" s="182">
        <v>2.63E-3</v>
      </c>
      <c r="T289" s="183">
        <f>S289*H289</f>
        <v>8.4159999999999999E-3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84" t="s">
        <v>286</v>
      </c>
      <c r="AT289" s="184" t="s">
        <v>191</v>
      </c>
      <c r="AU289" s="184" t="s">
        <v>81</v>
      </c>
      <c r="AY289" s="18" t="s">
        <v>189</v>
      </c>
      <c r="BE289" s="185">
        <f>IF(N289="základní",J289,0)</f>
        <v>0</v>
      </c>
      <c r="BF289" s="185">
        <f>IF(N289="snížená",J289,0)</f>
        <v>0</v>
      </c>
      <c r="BG289" s="185">
        <f>IF(N289="zákl. přenesená",J289,0)</f>
        <v>0</v>
      </c>
      <c r="BH289" s="185">
        <f>IF(N289="sníž. přenesená",J289,0)</f>
        <v>0</v>
      </c>
      <c r="BI289" s="185">
        <f>IF(N289="nulová",J289,0)</f>
        <v>0</v>
      </c>
      <c r="BJ289" s="18" t="s">
        <v>77</v>
      </c>
      <c r="BK289" s="185">
        <f>ROUND(I289*H289,2)</f>
        <v>0</v>
      </c>
      <c r="BL289" s="18" t="s">
        <v>286</v>
      </c>
      <c r="BM289" s="184" t="s">
        <v>543</v>
      </c>
    </row>
    <row r="290" spans="1:65" s="13" customFormat="1" ht="10.199999999999999">
      <c r="B290" s="191"/>
      <c r="C290" s="192"/>
      <c r="D290" s="193" t="s">
        <v>199</v>
      </c>
      <c r="E290" s="194" t="s">
        <v>19</v>
      </c>
      <c r="F290" s="195" t="s">
        <v>544</v>
      </c>
      <c r="G290" s="192"/>
      <c r="H290" s="196">
        <v>1.6</v>
      </c>
      <c r="I290" s="197"/>
      <c r="J290" s="192"/>
      <c r="K290" s="192"/>
      <c r="L290" s="198"/>
      <c r="M290" s="199"/>
      <c r="N290" s="200"/>
      <c r="O290" s="200"/>
      <c r="P290" s="200"/>
      <c r="Q290" s="200"/>
      <c r="R290" s="200"/>
      <c r="S290" s="200"/>
      <c r="T290" s="201"/>
      <c r="AT290" s="202" t="s">
        <v>199</v>
      </c>
      <c r="AU290" s="202" t="s">
        <v>81</v>
      </c>
      <c r="AV290" s="13" t="s">
        <v>81</v>
      </c>
      <c r="AW290" s="13" t="s">
        <v>33</v>
      </c>
      <c r="AX290" s="13" t="s">
        <v>72</v>
      </c>
      <c r="AY290" s="202" t="s">
        <v>189</v>
      </c>
    </row>
    <row r="291" spans="1:65" s="13" customFormat="1" ht="10.199999999999999">
      <c r="B291" s="191"/>
      <c r="C291" s="192"/>
      <c r="D291" s="193" t="s">
        <v>199</v>
      </c>
      <c r="E291" s="194" t="s">
        <v>19</v>
      </c>
      <c r="F291" s="195" t="s">
        <v>545</v>
      </c>
      <c r="G291" s="192"/>
      <c r="H291" s="196">
        <v>1.6</v>
      </c>
      <c r="I291" s="197"/>
      <c r="J291" s="192"/>
      <c r="K291" s="192"/>
      <c r="L291" s="198"/>
      <c r="M291" s="199"/>
      <c r="N291" s="200"/>
      <c r="O291" s="200"/>
      <c r="P291" s="200"/>
      <c r="Q291" s="200"/>
      <c r="R291" s="200"/>
      <c r="S291" s="200"/>
      <c r="T291" s="201"/>
      <c r="AT291" s="202" t="s">
        <v>199</v>
      </c>
      <c r="AU291" s="202" t="s">
        <v>81</v>
      </c>
      <c r="AV291" s="13" t="s">
        <v>81</v>
      </c>
      <c r="AW291" s="13" t="s">
        <v>33</v>
      </c>
      <c r="AX291" s="13" t="s">
        <v>72</v>
      </c>
      <c r="AY291" s="202" t="s">
        <v>189</v>
      </c>
    </row>
    <row r="292" spans="1:65" s="14" customFormat="1" ht="10.199999999999999">
      <c r="B292" s="203"/>
      <c r="C292" s="204"/>
      <c r="D292" s="193" t="s">
        <v>199</v>
      </c>
      <c r="E292" s="205" t="s">
        <v>19</v>
      </c>
      <c r="F292" s="206" t="s">
        <v>201</v>
      </c>
      <c r="G292" s="204"/>
      <c r="H292" s="207">
        <v>3.2</v>
      </c>
      <c r="I292" s="208"/>
      <c r="J292" s="204"/>
      <c r="K292" s="204"/>
      <c r="L292" s="209"/>
      <c r="M292" s="210"/>
      <c r="N292" s="211"/>
      <c r="O292" s="211"/>
      <c r="P292" s="211"/>
      <c r="Q292" s="211"/>
      <c r="R292" s="211"/>
      <c r="S292" s="211"/>
      <c r="T292" s="212"/>
      <c r="AT292" s="213" t="s">
        <v>199</v>
      </c>
      <c r="AU292" s="213" t="s">
        <v>81</v>
      </c>
      <c r="AV292" s="14" t="s">
        <v>202</v>
      </c>
      <c r="AW292" s="14" t="s">
        <v>33</v>
      </c>
      <c r="AX292" s="14" t="s">
        <v>77</v>
      </c>
      <c r="AY292" s="213" t="s">
        <v>189</v>
      </c>
    </row>
    <row r="293" spans="1:65" s="2" customFormat="1" ht="16.5" customHeight="1">
      <c r="A293" s="35"/>
      <c r="B293" s="36"/>
      <c r="C293" s="172" t="s">
        <v>546</v>
      </c>
      <c r="D293" s="172" t="s">
        <v>191</v>
      </c>
      <c r="E293" s="173" t="s">
        <v>547</v>
      </c>
      <c r="F293" s="174" t="s">
        <v>548</v>
      </c>
      <c r="G293" s="175" t="s">
        <v>364</v>
      </c>
      <c r="H293" s="176">
        <v>16</v>
      </c>
      <c r="I293" s="177"/>
      <c r="J293" s="178">
        <f>ROUND(I293*H293,2)</f>
        <v>0</v>
      </c>
      <c r="K293" s="179"/>
      <c r="L293" s="40"/>
      <c r="M293" s="180" t="s">
        <v>19</v>
      </c>
      <c r="N293" s="181" t="s">
        <v>43</v>
      </c>
      <c r="O293" s="65"/>
      <c r="P293" s="182">
        <f>O293*H293</f>
        <v>0</v>
      </c>
      <c r="Q293" s="182">
        <v>1.91E-3</v>
      </c>
      <c r="R293" s="182">
        <f>Q293*H293</f>
        <v>3.056E-2</v>
      </c>
      <c r="S293" s="182">
        <v>0</v>
      </c>
      <c r="T293" s="183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84" t="s">
        <v>286</v>
      </c>
      <c r="AT293" s="184" t="s">
        <v>191</v>
      </c>
      <c r="AU293" s="184" t="s">
        <v>81</v>
      </c>
      <c r="AY293" s="18" t="s">
        <v>189</v>
      </c>
      <c r="BE293" s="185">
        <f>IF(N293="základní",J293,0)</f>
        <v>0</v>
      </c>
      <c r="BF293" s="185">
        <f>IF(N293="snížená",J293,0)</f>
        <v>0</v>
      </c>
      <c r="BG293" s="185">
        <f>IF(N293="zákl. přenesená",J293,0)</f>
        <v>0</v>
      </c>
      <c r="BH293" s="185">
        <f>IF(N293="sníž. přenesená",J293,0)</f>
        <v>0</v>
      </c>
      <c r="BI293" s="185">
        <f>IF(N293="nulová",J293,0)</f>
        <v>0</v>
      </c>
      <c r="BJ293" s="18" t="s">
        <v>77</v>
      </c>
      <c r="BK293" s="185">
        <f>ROUND(I293*H293,2)</f>
        <v>0</v>
      </c>
      <c r="BL293" s="18" t="s">
        <v>286</v>
      </c>
      <c r="BM293" s="184" t="s">
        <v>549</v>
      </c>
    </row>
    <row r="294" spans="1:65" s="13" customFormat="1" ht="10.199999999999999">
      <c r="B294" s="191"/>
      <c r="C294" s="192"/>
      <c r="D294" s="193" t="s">
        <v>199</v>
      </c>
      <c r="E294" s="194" t="s">
        <v>19</v>
      </c>
      <c r="F294" s="195" t="s">
        <v>550</v>
      </c>
      <c r="G294" s="192"/>
      <c r="H294" s="196">
        <v>16</v>
      </c>
      <c r="I294" s="197"/>
      <c r="J294" s="192"/>
      <c r="K294" s="192"/>
      <c r="L294" s="198"/>
      <c r="M294" s="199"/>
      <c r="N294" s="200"/>
      <c r="O294" s="200"/>
      <c r="P294" s="200"/>
      <c r="Q294" s="200"/>
      <c r="R294" s="200"/>
      <c r="S294" s="200"/>
      <c r="T294" s="201"/>
      <c r="AT294" s="202" t="s">
        <v>199</v>
      </c>
      <c r="AU294" s="202" t="s">
        <v>81</v>
      </c>
      <c r="AV294" s="13" t="s">
        <v>81</v>
      </c>
      <c r="AW294" s="13" t="s">
        <v>33</v>
      </c>
      <c r="AX294" s="13" t="s">
        <v>77</v>
      </c>
      <c r="AY294" s="202" t="s">
        <v>189</v>
      </c>
    </row>
    <row r="295" spans="1:65" s="2" customFormat="1" ht="16.5" customHeight="1">
      <c r="A295" s="35"/>
      <c r="B295" s="36"/>
      <c r="C295" s="172" t="s">
        <v>551</v>
      </c>
      <c r="D295" s="172" t="s">
        <v>191</v>
      </c>
      <c r="E295" s="173" t="s">
        <v>552</v>
      </c>
      <c r="F295" s="174" t="s">
        <v>553</v>
      </c>
      <c r="G295" s="175" t="s">
        <v>364</v>
      </c>
      <c r="H295" s="176">
        <v>1.6</v>
      </c>
      <c r="I295" s="177"/>
      <c r="J295" s="178">
        <f>ROUND(I295*H295,2)</f>
        <v>0</v>
      </c>
      <c r="K295" s="179"/>
      <c r="L295" s="40"/>
      <c r="M295" s="180" t="s">
        <v>19</v>
      </c>
      <c r="N295" s="181" t="s">
        <v>43</v>
      </c>
      <c r="O295" s="65"/>
      <c r="P295" s="182">
        <f>O295*H295</f>
        <v>0</v>
      </c>
      <c r="Q295" s="182">
        <v>3.0799999999999998E-3</v>
      </c>
      <c r="R295" s="182">
        <f>Q295*H295</f>
        <v>4.9280000000000001E-3</v>
      </c>
      <c r="S295" s="182">
        <v>0</v>
      </c>
      <c r="T295" s="183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84" t="s">
        <v>286</v>
      </c>
      <c r="AT295" s="184" t="s">
        <v>191</v>
      </c>
      <c r="AU295" s="184" t="s">
        <v>81</v>
      </c>
      <c r="AY295" s="18" t="s">
        <v>189</v>
      </c>
      <c r="BE295" s="185">
        <f>IF(N295="základní",J295,0)</f>
        <v>0</v>
      </c>
      <c r="BF295" s="185">
        <f>IF(N295="snížená",J295,0)</f>
        <v>0</v>
      </c>
      <c r="BG295" s="185">
        <f>IF(N295="zákl. přenesená",J295,0)</f>
        <v>0</v>
      </c>
      <c r="BH295" s="185">
        <f>IF(N295="sníž. přenesená",J295,0)</f>
        <v>0</v>
      </c>
      <c r="BI295" s="185">
        <f>IF(N295="nulová",J295,0)</f>
        <v>0</v>
      </c>
      <c r="BJ295" s="18" t="s">
        <v>77</v>
      </c>
      <c r="BK295" s="185">
        <f>ROUND(I295*H295,2)</f>
        <v>0</v>
      </c>
      <c r="BL295" s="18" t="s">
        <v>286</v>
      </c>
      <c r="BM295" s="184" t="s">
        <v>554</v>
      </c>
    </row>
    <row r="296" spans="1:65" s="2" customFormat="1" ht="10.199999999999999">
      <c r="A296" s="35"/>
      <c r="B296" s="36"/>
      <c r="C296" s="37"/>
      <c r="D296" s="186" t="s">
        <v>197</v>
      </c>
      <c r="E296" s="37"/>
      <c r="F296" s="187" t="s">
        <v>555</v>
      </c>
      <c r="G296" s="37"/>
      <c r="H296" s="37"/>
      <c r="I296" s="188"/>
      <c r="J296" s="37"/>
      <c r="K296" s="37"/>
      <c r="L296" s="40"/>
      <c r="M296" s="189"/>
      <c r="N296" s="190"/>
      <c r="O296" s="65"/>
      <c r="P296" s="65"/>
      <c r="Q296" s="65"/>
      <c r="R296" s="65"/>
      <c r="S296" s="65"/>
      <c r="T296" s="66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T296" s="18" t="s">
        <v>197</v>
      </c>
      <c r="AU296" s="18" t="s">
        <v>81</v>
      </c>
    </row>
    <row r="297" spans="1:65" s="2" customFormat="1" ht="16.5" customHeight="1">
      <c r="A297" s="35"/>
      <c r="B297" s="36"/>
      <c r="C297" s="172" t="s">
        <v>556</v>
      </c>
      <c r="D297" s="172" t="s">
        <v>191</v>
      </c>
      <c r="E297" s="173" t="s">
        <v>557</v>
      </c>
      <c r="F297" s="174" t="s">
        <v>558</v>
      </c>
      <c r="G297" s="175" t="s">
        <v>364</v>
      </c>
      <c r="H297" s="176">
        <v>2</v>
      </c>
      <c r="I297" s="177"/>
      <c r="J297" s="178">
        <f>ROUND(I297*H297,2)</f>
        <v>0</v>
      </c>
      <c r="K297" s="179"/>
      <c r="L297" s="40"/>
      <c r="M297" s="180" t="s">
        <v>19</v>
      </c>
      <c r="N297" s="181" t="s">
        <v>43</v>
      </c>
      <c r="O297" s="65"/>
      <c r="P297" s="182">
        <f>O297*H297</f>
        <v>0</v>
      </c>
      <c r="Q297" s="182">
        <v>4.9199999999999999E-3</v>
      </c>
      <c r="R297" s="182">
        <f>Q297*H297</f>
        <v>9.8399999999999998E-3</v>
      </c>
      <c r="S297" s="182">
        <v>0</v>
      </c>
      <c r="T297" s="183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84" t="s">
        <v>286</v>
      </c>
      <c r="AT297" s="184" t="s">
        <v>191</v>
      </c>
      <c r="AU297" s="184" t="s">
        <v>81</v>
      </c>
      <c r="AY297" s="18" t="s">
        <v>189</v>
      </c>
      <c r="BE297" s="185">
        <f>IF(N297="základní",J297,0)</f>
        <v>0</v>
      </c>
      <c r="BF297" s="185">
        <f>IF(N297="snížená",J297,0)</f>
        <v>0</v>
      </c>
      <c r="BG297" s="185">
        <f>IF(N297="zákl. přenesená",J297,0)</f>
        <v>0</v>
      </c>
      <c r="BH297" s="185">
        <f>IF(N297="sníž. přenesená",J297,0)</f>
        <v>0</v>
      </c>
      <c r="BI297" s="185">
        <f>IF(N297="nulová",J297,0)</f>
        <v>0</v>
      </c>
      <c r="BJ297" s="18" t="s">
        <v>77</v>
      </c>
      <c r="BK297" s="185">
        <f>ROUND(I297*H297,2)</f>
        <v>0</v>
      </c>
      <c r="BL297" s="18" t="s">
        <v>286</v>
      </c>
      <c r="BM297" s="184" t="s">
        <v>559</v>
      </c>
    </row>
    <row r="298" spans="1:65" s="2" customFormat="1" ht="10.199999999999999">
      <c r="A298" s="35"/>
      <c r="B298" s="36"/>
      <c r="C298" s="37"/>
      <c r="D298" s="186" t="s">
        <v>197</v>
      </c>
      <c r="E298" s="37"/>
      <c r="F298" s="187" t="s">
        <v>560</v>
      </c>
      <c r="G298" s="37"/>
      <c r="H298" s="37"/>
      <c r="I298" s="188"/>
      <c r="J298" s="37"/>
      <c r="K298" s="37"/>
      <c r="L298" s="40"/>
      <c r="M298" s="189"/>
      <c r="N298" s="190"/>
      <c r="O298" s="65"/>
      <c r="P298" s="65"/>
      <c r="Q298" s="65"/>
      <c r="R298" s="65"/>
      <c r="S298" s="65"/>
      <c r="T298" s="66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T298" s="18" t="s">
        <v>197</v>
      </c>
      <c r="AU298" s="18" t="s">
        <v>81</v>
      </c>
    </row>
    <row r="299" spans="1:65" s="2" customFormat="1" ht="16.5" customHeight="1">
      <c r="A299" s="35"/>
      <c r="B299" s="36"/>
      <c r="C299" s="172" t="s">
        <v>561</v>
      </c>
      <c r="D299" s="172" t="s">
        <v>191</v>
      </c>
      <c r="E299" s="173" t="s">
        <v>562</v>
      </c>
      <c r="F299" s="174" t="s">
        <v>563</v>
      </c>
      <c r="G299" s="175" t="s">
        <v>364</v>
      </c>
      <c r="H299" s="176">
        <v>2</v>
      </c>
      <c r="I299" s="177"/>
      <c r="J299" s="178">
        <f>ROUND(I299*H299,2)</f>
        <v>0</v>
      </c>
      <c r="K299" s="179"/>
      <c r="L299" s="40"/>
      <c r="M299" s="180" t="s">
        <v>19</v>
      </c>
      <c r="N299" s="181" t="s">
        <v>43</v>
      </c>
      <c r="O299" s="65"/>
      <c r="P299" s="182">
        <f>O299*H299</f>
        <v>0</v>
      </c>
      <c r="Q299" s="182">
        <v>8.4799999999999997E-3</v>
      </c>
      <c r="R299" s="182">
        <f>Q299*H299</f>
        <v>1.6959999999999999E-2</v>
      </c>
      <c r="S299" s="182">
        <v>0</v>
      </c>
      <c r="T299" s="183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84" t="s">
        <v>286</v>
      </c>
      <c r="AT299" s="184" t="s">
        <v>191</v>
      </c>
      <c r="AU299" s="184" t="s">
        <v>81</v>
      </c>
      <c r="AY299" s="18" t="s">
        <v>189</v>
      </c>
      <c r="BE299" s="185">
        <f>IF(N299="základní",J299,0)</f>
        <v>0</v>
      </c>
      <c r="BF299" s="185">
        <f>IF(N299="snížená",J299,0)</f>
        <v>0</v>
      </c>
      <c r="BG299" s="185">
        <f>IF(N299="zákl. přenesená",J299,0)</f>
        <v>0</v>
      </c>
      <c r="BH299" s="185">
        <f>IF(N299="sníž. přenesená",J299,0)</f>
        <v>0</v>
      </c>
      <c r="BI299" s="185">
        <f>IF(N299="nulová",J299,0)</f>
        <v>0</v>
      </c>
      <c r="BJ299" s="18" t="s">
        <v>77</v>
      </c>
      <c r="BK299" s="185">
        <f>ROUND(I299*H299,2)</f>
        <v>0</v>
      </c>
      <c r="BL299" s="18" t="s">
        <v>286</v>
      </c>
      <c r="BM299" s="184" t="s">
        <v>564</v>
      </c>
    </row>
    <row r="300" spans="1:65" s="2" customFormat="1" ht="10.199999999999999">
      <c r="A300" s="35"/>
      <c r="B300" s="36"/>
      <c r="C300" s="37"/>
      <c r="D300" s="186" t="s">
        <v>197</v>
      </c>
      <c r="E300" s="37"/>
      <c r="F300" s="187" t="s">
        <v>565</v>
      </c>
      <c r="G300" s="37"/>
      <c r="H300" s="37"/>
      <c r="I300" s="188"/>
      <c r="J300" s="37"/>
      <c r="K300" s="37"/>
      <c r="L300" s="40"/>
      <c r="M300" s="189"/>
      <c r="N300" s="190"/>
      <c r="O300" s="65"/>
      <c r="P300" s="65"/>
      <c r="Q300" s="65"/>
      <c r="R300" s="65"/>
      <c r="S300" s="65"/>
      <c r="T300" s="66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T300" s="18" t="s">
        <v>197</v>
      </c>
      <c r="AU300" s="18" t="s">
        <v>81</v>
      </c>
    </row>
    <row r="301" spans="1:65" s="2" customFormat="1" ht="16.5" customHeight="1">
      <c r="A301" s="35"/>
      <c r="B301" s="36"/>
      <c r="C301" s="172" t="s">
        <v>566</v>
      </c>
      <c r="D301" s="172" t="s">
        <v>191</v>
      </c>
      <c r="E301" s="173" t="s">
        <v>567</v>
      </c>
      <c r="F301" s="174" t="s">
        <v>568</v>
      </c>
      <c r="G301" s="175" t="s">
        <v>269</v>
      </c>
      <c r="H301" s="176">
        <v>10</v>
      </c>
      <c r="I301" s="177"/>
      <c r="J301" s="178">
        <f>ROUND(I301*H301,2)</f>
        <v>0</v>
      </c>
      <c r="K301" s="179"/>
      <c r="L301" s="40"/>
      <c r="M301" s="180" t="s">
        <v>19</v>
      </c>
      <c r="N301" s="181" t="s">
        <v>43</v>
      </c>
      <c r="O301" s="65"/>
      <c r="P301" s="182">
        <f>O301*H301</f>
        <v>0</v>
      </c>
      <c r="Q301" s="182">
        <v>0</v>
      </c>
      <c r="R301" s="182">
        <f>Q301*H301</f>
        <v>0</v>
      </c>
      <c r="S301" s="182">
        <v>0</v>
      </c>
      <c r="T301" s="183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84" t="s">
        <v>195</v>
      </c>
      <c r="AT301" s="184" t="s">
        <v>191</v>
      </c>
      <c r="AU301" s="184" t="s">
        <v>81</v>
      </c>
      <c r="AY301" s="18" t="s">
        <v>189</v>
      </c>
      <c r="BE301" s="185">
        <f>IF(N301="základní",J301,0)</f>
        <v>0</v>
      </c>
      <c r="BF301" s="185">
        <f>IF(N301="snížená",J301,0)</f>
        <v>0</v>
      </c>
      <c r="BG301" s="185">
        <f>IF(N301="zákl. přenesená",J301,0)</f>
        <v>0</v>
      </c>
      <c r="BH301" s="185">
        <f>IF(N301="sníž. přenesená",J301,0)</f>
        <v>0</v>
      </c>
      <c r="BI301" s="185">
        <f>IF(N301="nulová",J301,0)</f>
        <v>0</v>
      </c>
      <c r="BJ301" s="18" t="s">
        <v>77</v>
      </c>
      <c r="BK301" s="185">
        <f>ROUND(I301*H301,2)</f>
        <v>0</v>
      </c>
      <c r="BL301" s="18" t="s">
        <v>195</v>
      </c>
      <c r="BM301" s="184" t="s">
        <v>569</v>
      </c>
    </row>
    <row r="302" spans="1:65" s="2" customFormat="1" ht="10.199999999999999">
      <c r="A302" s="35"/>
      <c r="B302" s="36"/>
      <c r="C302" s="37"/>
      <c r="D302" s="186" t="s">
        <v>197</v>
      </c>
      <c r="E302" s="37"/>
      <c r="F302" s="187" t="s">
        <v>570</v>
      </c>
      <c r="G302" s="37"/>
      <c r="H302" s="37"/>
      <c r="I302" s="188"/>
      <c r="J302" s="37"/>
      <c r="K302" s="37"/>
      <c r="L302" s="40"/>
      <c r="M302" s="189"/>
      <c r="N302" s="190"/>
      <c r="O302" s="65"/>
      <c r="P302" s="65"/>
      <c r="Q302" s="65"/>
      <c r="R302" s="65"/>
      <c r="S302" s="65"/>
      <c r="T302" s="66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T302" s="18" t="s">
        <v>197</v>
      </c>
      <c r="AU302" s="18" t="s">
        <v>81</v>
      </c>
    </row>
    <row r="303" spans="1:65" s="2" customFormat="1" ht="33" customHeight="1">
      <c r="A303" s="35"/>
      <c r="B303" s="36"/>
      <c r="C303" s="215" t="s">
        <v>571</v>
      </c>
      <c r="D303" s="215" t="s">
        <v>495</v>
      </c>
      <c r="E303" s="216" t="s">
        <v>572</v>
      </c>
      <c r="F303" s="217" t="s">
        <v>573</v>
      </c>
      <c r="G303" s="218" t="s">
        <v>269</v>
      </c>
      <c r="H303" s="219">
        <v>10</v>
      </c>
      <c r="I303" s="220"/>
      <c r="J303" s="221">
        <f>ROUND(I303*H303,2)</f>
        <v>0</v>
      </c>
      <c r="K303" s="222"/>
      <c r="L303" s="223"/>
      <c r="M303" s="224" t="s">
        <v>19</v>
      </c>
      <c r="N303" s="225" t="s">
        <v>43</v>
      </c>
      <c r="O303" s="65"/>
      <c r="P303" s="182">
        <f>O303*H303</f>
        <v>0</v>
      </c>
      <c r="Q303" s="182">
        <v>9.4999999999999998E-3</v>
      </c>
      <c r="R303" s="182">
        <f>Q303*H303</f>
        <v>9.5000000000000001E-2</v>
      </c>
      <c r="S303" s="182">
        <v>0</v>
      </c>
      <c r="T303" s="183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84" t="s">
        <v>236</v>
      </c>
      <c r="AT303" s="184" t="s">
        <v>495</v>
      </c>
      <c r="AU303" s="184" t="s">
        <v>81</v>
      </c>
      <c r="AY303" s="18" t="s">
        <v>189</v>
      </c>
      <c r="BE303" s="185">
        <f>IF(N303="základní",J303,0)</f>
        <v>0</v>
      </c>
      <c r="BF303" s="185">
        <f>IF(N303="snížená",J303,0)</f>
        <v>0</v>
      </c>
      <c r="BG303" s="185">
        <f>IF(N303="zákl. přenesená",J303,0)</f>
        <v>0</v>
      </c>
      <c r="BH303" s="185">
        <f>IF(N303="sníž. přenesená",J303,0)</f>
        <v>0</v>
      </c>
      <c r="BI303" s="185">
        <f>IF(N303="nulová",J303,0)</f>
        <v>0</v>
      </c>
      <c r="BJ303" s="18" t="s">
        <v>77</v>
      </c>
      <c r="BK303" s="185">
        <f>ROUND(I303*H303,2)</f>
        <v>0</v>
      </c>
      <c r="BL303" s="18" t="s">
        <v>195</v>
      </c>
      <c r="BM303" s="184" t="s">
        <v>574</v>
      </c>
    </row>
    <row r="304" spans="1:65" s="2" customFormat="1" ht="16.5" customHeight="1">
      <c r="A304" s="35"/>
      <c r="B304" s="36"/>
      <c r="C304" s="172" t="s">
        <v>575</v>
      </c>
      <c r="D304" s="172" t="s">
        <v>191</v>
      </c>
      <c r="E304" s="173" t="s">
        <v>576</v>
      </c>
      <c r="F304" s="174" t="s">
        <v>577</v>
      </c>
      <c r="G304" s="175" t="s">
        <v>269</v>
      </c>
      <c r="H304" s="176">
        <v>1</v>
      </c>
      <c r="I304" s="177"/>
      <c r="J304" s="178">
        <f>ROUND(I304*H304,2)</f>
        <v>0</v>
      </c>
      <c r="K304" s="179"/>
      <c r="L304" s="40"/>
      <c r="M304" s="180" t="s">
        <v>19</v>
      </c>
      <c r="N304" s="181" t="s">
        <v>43</v>
      </c>
      <c r="O304" s="65"/>
      <c r="P304" s="182">
        <f>O304*H304</f>
        <v>0</v>
      </c>
      <c r="Q304" s="182">
        <v>0</v>
      </c>
      <c r="R304" s="182">
        <f>Q304*H304</f>
        <v>0</v>
      </c>
      <c r="S304" s="182">
        <v>0</v>
      </c>
      <c r="T304" s="183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84" t="s">
        <v>195</v>
      </c>
      <c r="AT304" s="184" t="s">
        <v>191</v>
      </c>
      <c r="AU304" s="184" t="s">
        <v>81</v>
      </c>
      <c r="AY304" s="18" t="s">
        <v>189</v>
      </c>
      <c r="BE304" s="185">
        <f>IF(N304="základní",J304,0)</f>
        <v>0</v>
      </c>
      <c r="BF304" s="185">
        <f>IF(N304="snížená",J304,0)</f>
        <v>0</v>
      </c>
      <c r="BG304" s="185">
        <f>IF(N304="zákl. přenesená",J304,0)</f>
        <v>0</v>
      </c>
      <c r="BH304" s="185">
        <f>IF(N304="sníž. přenesená",J304,0)</f>
        <v>0</v>
      </c>
      <c r="BI304" s="185">
        <f>IF(N304="nulová",J304,0)</f>
        <v>0</v>
      </c>
      <c r="BJ304" s="18" t="s">
        <v>77</v>
      </c>
      <c r="BK304" s="185">
        <f>ROUND(I304*H304,2)</f>
        <v>0</v>
      </c>
      <c r="BL304" s="18" t="s">
        <v>195</v>
      </c>
      <c r="BM304" s="184" t="s">
        <v>578</v>
      </c>
    </row>
    <row r="305" spans="1:65" s="2" customFormat="1" ht="10.199999999999999">
      <c r="A305" s="35"/>
      <c r="B305" s="36"/>
      <c r="C305" s="37"/>
      <c r="D305" s="186" t="s">
        <v>197</v>
      </c>
      <c r="E305" s="37"/>
      <c r="F305" s="187" t="s">
        <v>579</v>
      </c>
      <c r="G305" s="37"/>
      <c r="H305" s="37"/>
      <c r="I305" s="188"/>
      <c r="J305" s="37"/>
      <c r="K305" s="37"/>
      <c r="L305" s="40"/>
      <c r="M305" s="189"/>
      <c r="N305" s="190"/>
      <c r="O305" s="65"/>
      <c r="P305" s="65"/>
      <c r="Q305" s="65"/>
      <c r="R305" s="65"/>
      <c r="S305" s="65"/>
      <c r="T305" s="66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T305" s="18" t="s">
        <v>197</v>
      </c>
      <c r="AU305" s="18" t="s">
        <v>81</v>
      </c>
    </row>
    <row r="306" spans="1:65" s="2" customFormat="1" ht="33" customHeight="1">
      <c r="A306" s="35"/>
      <c r="B306" s="36"/>
      <c r="C306" s="215" t="s">
        <v>580</v>
      </c>
      <c r="D306" s="215" t="s">
        <v>495</v>
      </c>
      <c r="E306" s="216" t="s">
        <v>581</v>
      </c>
      <c r="F306" s="217" t="s">
        <v>582</v>
      </c>
      <c r="G306" s="218" t="s">
        <v>269</v>
      </c>
      <c r="H306" s="219">
        <v>1</v>
      </c>
      <c r="I306" s="220"/>
      <c r="J306" s="221">
        <f>ROUND(I306*H306,2)</f>
        <v>0</v>
      </c>
      <c r="K306" s="222"/>
      <c r="L306" s="223"/>
      <c r="M306" s="224" t="s">
        <v>19</v>
      </c>
      <c r="N306" s="225" t="s">
        <v>43</v>
      </c>
      <c r="O306" s="65"/>
      <c r="P306" s="182">
        <f>O306*H306</f>
        <v>0</v>
      </c>
      <c r="Q306" s="182">
        <v>9.4999999999999998E-3</v>
      </c>
      <c r="R306" s="182">
        <f>Q306*H306</f>
        <v>9.4999999999999998E-3</v>
      </c>
      <c r="S306" s="182">
        <v>0</v>
      </c>
      <c r="T306" s="183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84" t="s">
        <v>236</v>
      </c>
      <c r="AT306" s="184" t="s">
        <v>495</v>
      </c>
      <c r="AU306" s="184" t="s">
        <v>81</v>
      </c>
      <c r="AY306" s="18" t="s">
        <v>189</v>
      </c>
      <c r="BE306" s="185">
        <f>IF(N306="základní",J306,0)</f>
        <v>0</v>
      </c>
      <c r="BF306" s="185">
        <f>IF(N306="snížená",J306,0)</f>
        <v>0</v>
      </c>
      <c r="BG306" s="185">
        <f>IF(N306="zákl. přenesená",J306,0)</f>
        <v>0</v>
      </c>
      <c r="BH306" s="185">
        <f>IF(N306="sníž. přenesená",J306,0)</f>
        <v>0</v>
      </c>
      <c r="BI306" s="185">
        <f>IF(N306="nulová",J306,0)</f>
        <v>0</v>
      </c>
      <c r="BJ306" s="18" t="s">
        <v>77</v>
      </c>
      <c r="BK306" s="185">
        <f>ROUND(I306*H306,2)</f>
        <v>0</v>
      </c>
      <c r="BL306" s="18" t="s">
        <v>195</v>
      </c>
      <c r="BM306" s="184" t="s">
        <v>583</v>
      </c>
    </row>
    <row r="307" spans="1:65" s="2" customFormat="1" ht="16.5" customHeight="1">
      <c r="A307" s="35"/>
      <c r="B307" s="36"/>
      <c r="C307" s="172" t="s">
        <v>125</v>
      </c>
      <c r="D307" s="172" t="s">
        <v>191</v>
      </c>
      <c r="E307" s="173" t="s">
        <v>584</v>
      </c>
      <c r="F307" s="174" t="s">
        <v>585</v>
      </c>
      <c r="G307" s="175" t="s">
        <v>269</v>
      </c>
      <c r="H307" s="176">
        <v>1</v>
      </c>
      <c r="I307" s="177"/>
      <c r="J307" s="178">
        <f>ROUND(I307*H307,2)</f>
        <v>0</v>
      </c>
      <c r="K307" s="179"/>
      <c r="L307" s="40"/>
      <c r="M307" s="180" t="s">
        <v>19</v>
      </c>
      <c r="N307" s="181" t="s">
        <v>43</v>
      </c>
      <c r="O307" s="65"/>
      <c r="P307" s="182">
        <f>O307*H307</f>
        <v>0</v>
      </c>
      <c r="Q307" s="182">
        <v>0</v>
      </c>
      <c r="R307" s="182">
        <f>Q307*H307</f>
        <v>0</v>
      </c>
      <c r="S307" s="182">
        <v>0</v>
      </c>
      <c r="T307" s="183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84" t="s">
        <v>195</v>
      </c>
      <c r="AT307" s="184" t="s">
        <v>191</v>
      </c>
      <c r="AU307" s="184" t="s">
        <v>81</v>
      </c>
      <c r="AY307" s="18" t="s">
        <v>189</v>
      </c>
      <c r="BE307" s="185">
        <f>IF(N307="základní",J307,0)</f>
        <v>0</v>
      </c>
      <c r="BF307" s="185">
        <f>IF(N307="snížená",J307,0)</f>
        <v>0</v>
      </c>
      <c r="BG307" s="185">
        <f>IF(N307="zákl. přenesená",J307,0)</f>
        <v>0</v>
      </c>
      <c r="BH307" s="185">
        <f>IF(N307="sníž. přenesená",J307,0)</f>
        <v>0</v>
      </c>
      <c r="BI307" s="185">
        <f>IF(N307="nulová",J307,0)</f>
        <v>0</v>
      </c>
      <c r="BJ307" s="18" t="s">
        <v>77</v>
      </c>
      <c r="BK307" s="185">
        <f>ROUND(I307*H307,2)</f>
        <v>0</v>
      </c>
      <c r="BL307" s="18" t="s">
        <v>195</v>
      </c>
      <c r="BM307" s="184" t="s">
        <v>586</v>
      </c>
    </row>
    <row r="308" spans="1:65" s="2" customFormat="1" ht="10.199999999999999">
      <c r="A308" s="35"/>
      <c r="B308" s="36"/>
      <c r="C308" s="37"/>
      <c r="D308" s="186" t="s">
        <v>197</v>
      </c>
      <c r="E308" s="37"/>
      <c r="F308" s="187" t="s">
        <v>587</v>
      </c>
      <c r="G308" s="37"/>
      <c r="H308" s="37"/>
      <c r="I308" s="188"/>
      <c r="J308" s="37"/>
      <c r="K308" s="37"/>
      <c r="L308" s="40"/>
      <c r="M308" s="189"/>
      <c r="N308" s="190"/>
      <c r="O308" s="65"/>
      <c r="P308" s="65"/>
      <c r="Q308" s="65"/>
      <c r="R308" s="65"/>
      <c r="S308" s="65"/>
      <c r="T308" s="66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T308" s="18" t="s">
        <v>197</v>
      </c>
      <c r="AU308" s="18" t="s">
        <v>81</v>
      </c>
    </row>
    <row r="309" spans="1:65" s="2" customFormat="1" ht="33" customHeight="1">
      <c r="A309" s="35"/>
      <c r="B309" s="36"/>
      <c r="C309" s="215" t="s">
        <v>588</v>
      </c>
      <c r="D309" s="215" t="s">
        <v>495</v>
      </c>
      <c r="E309" s="216" t="s">
        <v>589</v>
      </c>
      <c r="F309" s="217" t="s">
        <v>590</v>
      </c>
      <c r="G309" s="218" t="s">
        <v>269</v>
      </c>
      <c r="H309" s="219">
        <v>1</v>
      </c>
      <c r="I309" s="220"/>
      <c r="J309" s="221">
        <f>ROUND(I309*H309,2)</f>
        <v>0</v>
      </c>
      <c r="K309" s="222"/>
      <c r="L309" s="223"/>
      <c r="M309" s="224" t="s">
        <v>19</v>
      </c>
      <c r="N309" s="225" t="s">
        <v>43</v>
      </c>
      <c r="O309" s="65"/>
      <c r="P309" s="182">
        <f>O309*H309</f>
        <v>0</v>
      </c>
      <c r="Q309" s="182">
        <v>9.4999999999999998E-3</v>
      </c>
      <c r="R309" s="182">
        <f>Q309*H309</f>
        <v>9.4999999999999998E-3</v>
      </c>
      <c r="S309" s="182">
        <v>0</v>
      </c>
      <c r="T309" s="183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84" t="s">
        <v>236</v>
      </c>
      <c r="AT309" s="184" t="s">
        <v>495</v>
      </c>
      <c r="AU309" s="184" t="s">
        <v>81</v>
      </c>
      <c r="AY309" s="18" t="s">
        <v>189</v>
      </c>
      <c r="BE309" s="185">
        <f>IF(N309="základní",J309,0)</f>
        <v>0</v>
      </c>
      <c r="BF309" s="185">
        <f>IF(N309="snížená",J309,0)</f>
        <v>0</v>
      </c>
      <c r="BG309" s="185">
        <f>IF(N309="zákl. přenesená",J309,0)</f>
        <v>0</v>
      </c>
      <c r="BH309" s="185">
        <f>IF(N309="sníž. přenesená",J309,0)</f>
        <v>0</v>
      </c>
      <c r="BI309" s="185">
        <f>IF(N309="nulová",J309,0)</f>
        <v>0</v>
      </c>
      <c r="BJ309" s="18" t="s">
        <v>77</v>
      </c>
      <c r="BK309" s="185">
        <f>ROUND(I309*H309,2)</f>
        <v>0</v>
      </c>
      <c r="BL309" s="18" t="s">
        <v>195</v>
      </c>
      <c r="BM309" s="184" t="s">
        <v>591</v>
      </c>
    </row>
    <row r="310" spans="1:65" s="2" customFormat="1" ht="16.5" customHeight="1">
      <c r="A310" s="35"/>
      <c r="B310" s="36"/>
      <c r="C310" s="172" t="s">
        <v>592</v>
      </c>
      <c r="D310" s="172" t="s">
        <v>191</v>
      </c>
      <c r="E310" s="173" t="s">
        <v>593</v>
      </c>
      <c r="F310" s="174" t="s">
        <v>594</v>
      </c>
      <c r="G310" s="175" t="s">
        <v>269</v>
      </c>
      <c r="H310" s="176">
        <v>1</v>
      </c>
      <c r="I310" s="177"/>
      <c r="J310" s="178">
        <f>ROUND(I310*H310,2)</f>
        <v>0</v>
      </c>
      <c r="K310" s="179"/>
      <c r="L310" s="40"/>
      <c r="M310" s="180" t="s">
        <v>19</v>
      </c>
      <c r="N310" s="181" t="s">
        <v>43</v>
      </c>
      <c r="O310" s="65"/>
      <c r="P310" s="182">
        <f>O310*H310</f>
        <v>0</v>
      </c>
      <c r="Q310" s="182">
        <v>0</v>
      </c>
      <c r="R310" s="182">
        <f>Q310*H310</f>
        <v>0</v>
      </c>
      <c r="S310" s="182">
        <v>0</v>
      </c>
      <c r="T310" s="183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84" t="s">
        <v>195</v>
      </c>
      <c r="AT310" s="184" t="s">
        <v>191</v>
      </c>
      <c r="AU310" s="184" t="s">
        <v>81</v>
      </c>
      <c r="AY310" s="18" t="s">
        <v>189</v>
      </c>
      <c r="BE310" s="185">
        <f>IF(N310="základní",J310,0)</f>
        <v>0</v>
      </c>
      <c r="BF310" s="185">
        <f>IF(N310="snížená",J310,0)</f>
        <v>0</v>
      </c>
      <c r="BG310" s="185">
        <f>IF(N310="zákl. přenesená",J310,0)</f>
        <v>0</v>
      </c>
      <c r="BH310" s="185">
        <f>IF(N310="sníž. přenesená",J310,0)</f>
        <v>0</v>
      </c>
      <c r="BI310" s="185">
        <f>IF(N310="nulová",J310,0)</f>
        <v>0</v>
      </c>
      <c r="BJ310" s="18" t="s">
        <v>77</v>
      </c>
      <c r="BK310" s="185">
        <f>ROUND(I310*H310,2)</f>
        <v>0</v>
      </c>
      <c r="BL310" s="18" t="s">
        <v>195</v>
      </c>
      <c r="BM310" s="184" t="s">
        <v>595</v>
      </c>
    </row>
    <row r="311" spans="1:65" s="2" customFormat="1" ht="10.199999999999999">
      <c r="A311" s="35"/>
      <c r="B311" s="36"/>
      <c r="C311" s="37"/>
      <c r="D311" s="186" t="s">
        <v>197</v>
      </c>
      <c r="E311" s="37"/>
      <c r="F311" s="187" t="s">
        <v>596</v>
      </c>
      <c r="G311" s="37"/>
      <c r="H311" s="37"/>
      <c r="I311" s="188"/>
      <c r="J311" s="37"/>
      <c r="K311" s="37"/>
      <c r="L311" s="40"/>
      <c r="M311" s="189"/>
      <c r="N311" s="190"/>
      <c r="O311" s="65"/>
      <c r="P311" s="65"/>
      <c r="Q311" s="65"/>
      <c r="R311" s="65"/>
      <c r="S311" s="65"/>
      <c r="T311" s="66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18" t="s">
        <v>197</v>
      </c>
      <c r="AU311" s="18" t="s">
        <v>81</v>
      </c>
    </row>
    <row r="312" spans="1:65" s="2" customFormat="1" ht="33" customHeight="1">
      <c r="A312" s="35"/>
      <c r="B312" s="36"/>
      <c r="C312" s="215" t="s">
        <v>597</v>
      </c>
      <c r="D312" s="215" t="s">
        <v>495</v>
      </c>
      <c r="E312" s="216" t="s">
        <v>598</v>
      </c>
      <c r="F312" s="217" t="s">
        <v>599</v>
      </c>
      <c r="G312" s="218" t="s">
        <v>269</v>
      </c>
      <c r="H312" s="219">
        <v>1</v>
      </c>
      <c r="I312" s="220"/>
      <c r="J312" s="221">
        <f>ROUND(I312*H312,2)</f>
        <v>0</v>
      </c>
      <c r="K312" s="222"/>
      <c r="L312" s="223"/>
      <c r="M312" s="224" t="s">
        <v>19</v>
      </c>
      <c r="N312" s="225" t="s">
        <v>43</v>
      </c>
      <c r="O312" s="65"/>
      <c r="P312" s="182">
        <f>O312*H312</f>
        <v>0</v>
      </c>
      <c r="Q312" s="182">
        <v>9.4999999999999998E-3</v>
      </c>
      <c r="R312" s="182">
        <f>Q312*H312</f>
        <v>9.4999999999999998E-3</v>
      </c>
      <c r="S312" s="182">
        <v>0</v>
      </c>
      <c r="T312" s="183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84" t="s">
        <v>236</v>
      </c>
      <c r="AT312" s="184" t="s">
        <v>495</v>
      </c>
      <c r="AU312" s="184" t="s">
        <v>81</v>
      </c>
      <c r="AY312" s="18" t="s">
        <v>189</v>
      </c>
      <c r="BE312" s="185">
        <f>IF(N312="základní",J312,0)</f>
        <v>0</v>
      </c>
      <c r="BF312" s="185">
        <f>IF(N312="snížená",J312,0)</f>
        <v>0</v>
      </c>
      <c r="BG312" s="185">
        <f>IF(N312="zákl. přenesená",J312,0)</f>
        <v>0</v>
      </c>
      <c r="BH312" s="185">
        <f>IF(N312="sníž. přenesená",J312,0)</f>
        <v>0</v>
      </c>
      <c r="BI312" s="185">
        <f>IF(N312="nulová",J312,0)</f>
        <v>0</v>
      </c>
      <c r="BJ312" s="18" t="s">
        <v>77</v>
      </c>
      <c r="BK312" s="185">
        <f>ROUND(I312*H312,2)</f>
        <v>0</v>
      </c>
      <c r="BL312" s="18" t="s">
        <v>195</v>
      </c>
      <c r="BM312" s="184" t="s">
        <v>600</v>
      </c>
    </row>
    <row r="313" spans="1:65" s="2" customFormat="1" ht="44.25" customHeight="1">
      <c r="A313" s="35"/>
      <c r="B313" s="36"/>
      <c r="C313" s="172" t="s">
        <v>601</v>
      </c>
      <c r="D313" s="172" t="s">
        <v>191</v>
      </c>
      <c r="E313" s="173" t="s">
        <v>602</v>
      </c>
      <c r="F313" s="174" t="s">
        <v>603</v>
      </c>
      <c r="G313" s="175" t="s">
        <v>478</v>
      </c>
      <c r="H313" s="214"/>
      <c r="I313" s="177"/>
      <c r="J313" s="178">
        <f>ROUND(I313*H313,2)</f>
        <v>0</v>
      </c>
      <c r="K313" s="179"/>
      <c r="L313" s="40"/>
      <c r="M313" s="180" t="s">
        <v>19</v>
      </c>
      <c r="N313" s="181" t="s">
        <v>43</v>
      </c>
      <c r="O313" s="65"/>
      <c r="P313" s="182">
        <f>O313*H313</f>
        <v>0</v>
      </c>
      <c r="Q313" s="182">
        <v>0</v>
      </c>
      <c r="R313" s="182">
        <f>Q313*H313</f>
        <v>0</v>
      </c>
      <c r="S313" s="182">
        <v>0</v>
      </c>
      <c r="T313" s="183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84" t="s">
        <v>286</v>
      </c>
      <c r="AT313" s="184" t="s">
        <v>191</v>
      </c>
      <c r="AU313" s="184" t="s">
        <v>81</v>
      </c>
      <c r="AY313" s="18" t="s">
        <v>189</v>
      </c>
      <c r="BE313" s="185">
        <f>IF(N313="základní",J313,0)</f>
        <v>0</v>
      </c>
      <c r="BF313" s="185">
        <f>IF(N313="snížená",J313,0)</f>
        <v>0</v>
      </c>
      <c r="BG313" s="185">
        <f>IF(N313="zákl. přenesená",J313,0)</f>
        <v>0</v>
      </c>
      <c r="BH313" s="185">
        <f>IF(N313="sníž. přenesená",J313,0)</f>
        <v>0</v>
      </c>
      <c r="BI313" s="185">
        <f>IF(N313="nulová",J313,0)</f>
        <v>0</v>
      </c>
      <c r="BJ313" s="18" t="s">
        <v>77</v>
      </c>
      <c r="BK313" s="185">
        <f>ROUND(I313*H313,2)</f>
        <v>0</v>
      </c>
      <c r="BL313" s="18" t="s">
        <v>286</v>
      </c>
      <c r="BM313" s="184" t="s">
        <v>604</v>
      </c>
    </row>
    <row r="314" spans="1:65" s="2" customFormat="1" ht="10.199999999999999">
      <c r="A314" s="35"/>
      <c r="B314" s="36"/>
      <c r="C314" s="37"/>
      <c r="D314" s="186" t="s">
        <v>197</v>
      </c>
      <c r="E314" s="37"/>
      <c r="F314" s="187" t="s">
        <v>605</v>
      </c>
      <c r="G314" s="37"/>
      <c r="H314" s="37"/>
      <c r="I314" s="188"/>
      <c r="J314" s="37"/>
      <c r="K314" s="37"/>
      <c r="L314" s="40"/>
      <c r="M314" s="189"/>
      <c r="N314" s="190"/>
      <c r="O314" s="65"/>
      <c r="P314" s="65"/>
      <c r="Q314" s="65"/>
      <c r="R314" s="65"/>
      <c r="S314" s="65"/>
      <c r="T314" s="66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T314" s="18" t="s">
        <v>197</v>
      </c>
      <c r="AU314" s="18" t="s">
        <v>81</v>
      </c>
    </row>
    <row r="315" spans="1:65" s="12" customFormat="1" ht="22.8" customHeight="1">
      <c r="B315" s="156"/>
      <c r="C315" s="157"/>
      <c r="D315" s="158" t="s">
        <v>71</v>
      </c>
      <c r="E315" s="170" t="s">
        <v>606</v>
      </c>
      <c r="F315" s="170" t="s">
        <v>607</v>
      </c>
      <c r="G315" s="157"/>
      <c r="H315" s="157"/>
      <c r="I315" s="160"/>
      <c r="J315" s="171">
        <f>BK315</f>
        <v>0</v>
      </c>
      <c r="K315" s="157"/>
      <c r="L315" s="162"/>
      <c r="M315" s="163"/>
      <c r="N315" s="164"/>
      <c r="O315" s="164"/>
      <c r="P315" s="165">
        <f>SUM(P316:P349)</f>
        <v>0</v>
      </c>
      <c r="Q315" s="164"/>
      <c r="R315" s="165">
        <f>SUM(R316:R349)</f>
        <v>0</v>
      </c>
      <c r="S315" s="164"/>
      <c r="T315" s="166">
        <f>SUM(T316:T349)</f>
        <v>0</v>
      </c>
      <c r="AR315" s="167" t="s">
        <v>81</v>
      </c>
      <c r="AT315" s="168" t="s">
        <v>71</v>
      </c>
      <c r="AU315" s="168" t="s">
        <v>77</v>
      </c>
      <c r="AY315" s="167" t="s">
        <v>189</v>
      </c>
      <c r="BK315" s="169">
        <f>SUM(BK316:BK349)</f>
        <v>0</v>
      </c>
    </row>
    <row r="316" spans="1:65" s="2" customFormat="1" ht="37.799999999999997" customHeight="1">
      <c r="A316" s="35"/>
      <c r="B316" s="36"/>
      <c r="C316" s="172" t="s">
        <v>608</v>
      </c>
      <c r="D316" s="172" t="s">
        <v>191</v>
      </c>
      <c r="E316" s="173" t="s">
        <v>609</v>
      </c>
      <c r="F316" s="174" t="s">
        <v>610</v>
      </c>
      <c r="G316" s="175" t="s">
        <v>364</v>
      </c>
      <c r="H316" s="176">
        <v>120</v>
      </c>
      <c r="I316" s="177"/>
      <c r="J316" s="178">
        <f t="shared" ref="J316:J349" si="0">ROUND(I316*H316,2)</f>
        <v>0</v>
      </c>
      <c r="K316" s="179"/>
      <c r="L316" s="40"/>
      <c r="M316" s="180" t="s">
        <v>19</v>
      </c>
      <c r="N316" s="181" t="s">
        <v>43</v>
      </c>
      <c r="O316" s="65"/>
      <c r="P316" s="182">
        <f t="shared" ref="P316:P349" si="1">O316*H316</f>
        <v>0</v>
      </c>
      <c r="Q316" s="182">
        <v>0</v>
      </c>
      <c r="R316" s="182">
        <f t="shared" ref="R316:R349" si="2">Q316*H316</f>
        <v>0</v>
      </c>
      <c r="S316" s="182">
        <v>0</v>
      </c>
      <c r="T316" s="183">
        <f t="shared" ref="T316:T349" si="3"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84" t="s">
        <v>286</v>
      </c>
      <c r="AT316" s="184" t="s">
        <v>191</v>
      </c>
      <c r="AU316" s="184" t="s">
        <v>81</v>
      </c>
      <c r="AY316" s="18" t="s">
        <v>189</v>
      </c>
      <c r="BE316" s="185">
        <f t="shared" ref="BE316:BE349" si="4">IF(N316="základní",J316,0)</f>
        <v>0</v>
      </c>
      <c r="BF316" s="185">
        <f t="shared" ref="BF316:BF349" si="5">IF(N316="snížená",J316,0)</f>
        <v>0</v>
      </c>
      <c r="BG316" s="185">
        <f t="shared" ref="BG316:BG349" si="6">IF(N316="zákl. přenesená",J316,0)</f>
        <v>0</v>
      </c>
      <c r="BH316" s="185">
        <f t="shared" ref="BH316:BH349" si="7">IF(N316="sníž. přenesená",J316,0)</f>
        <v>0</v>
      </c>
      <c r="BI316" s="185">
        <f t="shared" ref="BI316:BI349" si="8">IF(N316="nulová",J316,0)</f>
        <v>0</v>
      </c>
      <c r="BJ316" s="18" t="s">
        <v>77</v>
      </c>
      <c r="BK316" s="185">
        <f t="shared" ref="BK316:BK349" si="9">ROUND(I316*H316,2)</f>
        <v>0</v>
      </c>
      <c r="BL316" s="18" t="s">
        <v>286</v>
      </c>
      <c r="BM316" s="184" t="s">
        <v>611</v>
      </c>
    </row>
    <row r="317" spans="1:65" s="2" customFormat="1" ht="16.5" customHeight="1">
      <c r="A317" s="35"/>
      <c r="B317" s="36"/>
      <c r="C317" s="215" t="s">
        <v>612</v>
      </c>
      <c r="D317" s="215" t="s">
        <v>495</v>
      </c>
      <c r="E317" s="216" t="s">
        <v>613</v>
      </c>
      <c r="F317" s="217" t="s">
        <v>614</v>
      </c>
      <c r="G317" s="218" t="s">
        <v>615</v>
      </c>
      <c r="H317" s="219">
        <v>74.400000000000006</v>
      </c>
      <c r="I317" s="220"/>
      <c r="J317" s="221">
        <f t="shared" si="0"/>
        <v>0</v>
      </c>
      <c r="K317" s="222"/>
      <c r="L317" s="223"/>
      <c r="M317" s="224" t="s">
        <v>19</v>
      </c>
      <c r="N317" s="225" t="s">
        <v>43</v>
      </c>
      <c r="O317" s="65"/>
      <c r="P317" s="182">
        <f t="shared" si="1"/>
        <v>0</v>
      </c>
      <c r="Q317" s="182">
        <v>0</v>
      </c>
      <c r="R317" s="182">
        <f t="shared" si="2"/>
        <v>0</v>
      </c>
      <c r="S317" s="182">
        <v>0</v>
      </c>
      <c r="T317" s="183">
        <f t="shared" si="3"/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84" t="s">
        <v>373</v>
      </c>
      <c r="AT317" s="184" t="s">
        <v>495</v>
      </c>
      <c r="AU317" s="184" t="s">
        <v>81</v>
      </c>
      <c r="AY317" s="18" t="s">
        <v>189</v>
      </c>
      <c r="BE317" s="185">
        <f t="shared" si="4"/>
        <v>0</v>
      </c>
      <c r="BF317" s="185">
        <f t="shared" si="5"/>
        <v>0</v>
      </c>
      <c r="BG317" s="185">
        <f t="shared" si="6"/>
        <v>0</v>
      </c>
      <c r="BH317" s="185">
        <f t="shared" si="7"/>
        <v>0</v>
      </c>
      <c r="BI317" s="185">
        <f t="shared" si="8"/>
        <v>0</v>
      </c>
      <c r="BJ317" s="18" t="s">
        <v>77</v>
      </c>
      <c r="BK317" s="185">
        <f t="shared" si="9"/>
        <v>0</v>
      </c>
      <c r="BL317" s="18" t="s">
        <v>286</v>
      </c>
      <c r="BM317" s="184" t="s">
        <v>616</v>
      </c>
    </row>
    <row r="318" spans="1:65" s="2" customFormat="1" ht="24.15" customHeight="1">
      <c r="A318" s="35"/>
      <c r="B318" s="36"/>
      <c r="C318" s="172" t="s">
        <v>617</v>
      </c>
      <c r="D318" s="172" t="s">
        <v>191</v>
      </c>
      <c r="E318" s="173" t="s">
        <v>618</v>
      </c>
      <c r="F318" s="174" t="s">
        <v>619</v>
      </c>
      <c r="G318" s="175" t="s">
        <v>364</v>
      </c>
      <c r="H318" s="176">
        <v>100</v>
      </c>
      <c r="I318" s="177"/>
      <c r="J318" s="178">
        <f t="shared" si="0"/>
        <v>0</v>
      </c>
      <c r="K318" s="179"/>
      <c r="L318" s="40"/>
      <c r="M318" s="180" t="s">
        <v>19</v>
      </c>
      <c r="N318" s="181" t="s">
        <v>43</v>
      </c>
      <c r="O318" s="65"/>
      <c r="P318" s="182">
        <f t="shared" si="1"/>
        <v>0</v>
      </c>
      <c r="Q318" s="182">
        <v>0</v>
      </c>
      <c r="R318" s="182">
        <f t="shared" si="2"/>
        <v>0</v>
      </c>
      <c r="S318" s="182">
        <v>0</v>
      </c>
      <c r="T318" s="183">
        <f t="shared" si="3"/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84" t="s">
        <v>286</v>
      </c>
      <c r="AT318" s="184" t="s">
        <v>191</v>
      </c>
      <c r="AU318" s="184" t="s">
        <v>81</v>
      </c>
      <c r="AY318" s="18" t="s">
        <v>189</v>
      </c>
      <c r="BE318" s="185">
        <f t="shared" si="4"/>
        <v>0</v>
      </c>
      <c r="BF318" s="185">
        <f t="shared" si="5"/>
        <v>0</v>
      </c>
      <c r="BG318" s="185">
        <f t="shared" si="6"/>
        <v>0</v>
      </c>
      <c r="BH318" s="185">
        <f t="shared" si="7"/>
        <v>0</v>
      </c>
      <c r="BI318" s="185">
        <f t="shared" si="8"/>
        <v>0</v>
      </c>
      <c r="BJ318" s="18" t="s">
        <v>77</v>
      </c>
      <c r="BK318" s="185">
        <f t="shared" si="9"/>
        <v>0</v>
      </c>
      <c r="BL318" s="18" t="s">
        <v>286</v>
      </c>
      <c r="BM318" s="184" t="s">
        <v>620</v>
      </c>
    </row>
    <row r="319" spans="1:65" s="2" customFormat="1" ht="16.5" customHeight="1">
      <c r="A319" s="35"/>
      <c r="B319" s="36"/>
      <c r="C319" s="215" t="s">
        <v>621</v>
      </c>
      <c r="D319" s="215" t="s">
        <v>495</v>
      </c>
      <c r="E319" s="216" t="s">
        <v>622</v>
      </c>
      <c r="F319" s="217" t="s">
        <v>623</v>
      </c>
      <c r="G319" s="218" t="s">
        <v>615</v>
      </c>
      <c r="H319" s="219">
        <v>140</v>
      </c>
      <c r="I319" s="220"/>
      <c r="J319" s="221">
        <f t="shared" si="0"/>
        <v>0</v>
      </c>
      <c r="K319" s="222"/>
      <c r="L319" s="223"/>
      <c r="M319" s="224" t="s">
        <v>19</v>
      </c>
      <c r="N319" s="225" t="s">
        <v>43</v>
      </c>
      <c r="O319" s="65"/>
      <c r="P319" s="182">
        <f t="shared" si="1"/>
        <v>0</v>
      </c>
      <c r="Q319" s="182">
        <v>0</v>
      </c>
      <c r="R319" s="182">
        <f t="shared" si="2"/>
        <v>0</v>
      </c>
      <c r="S319" s="182">
        <v>0</v>
      </c>
      <c r="T319" s="183">
        <f t="shared" si="3"/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84" t="s">
        <v>373</v>
      </c>
      <c r="AT319" s="184" t="s">
        <v>495</v>
      </c>
      <c r="AU319" s="184" t="s">
        <v>81</v>
      </c>
      <c r="AY319" s="18" t="s">
        <v>189</v>
      </c>
      <c r="BE319" s="185">
        <f t="shared" si="4"/>
        <v>0</v>
      </c>
      <c r="BF319" s="185">
        <f t="shared" si="5"/>
        <v>0</v>
      </c>
      <c r="BG319" s="185">
        <f t="shared" si="6"/>
        <v>0</v>
      </c>
      <c r="BH319" s="185">
        <f t="shared" si="7"/>
        <v>0</v>
      </c>
      <c r="BI319" s="185">
        <f t="shared" si="8"/>
        <v>0</v>
      </c>
      <c r="BJ319" s="18" t="s">
        <v>77</v>
      </c>
      <c r="BK319" s="185">
        <f t="shared" si="9"/>
        <v>0</v>
      </c>
      <c r="BL319" s="18" t="s">
        <v>286</v>
      </c>
      <c r="BM319" s="184" t="s">
        <v>624</v>
      </c>
    </row>
    <row r="320" spans="1:65" s="2" customFormat="1" ht="16.5" customHeight="1">
      <c r="A320" s="35"/>
      <c r="B320" s="36"/>
      <c r="C320" s="215" t="s">
        <v>625</v>
      </c>
      <c r="D320" s="215" t="s">
        <v>495</v>
      </c>
      <c r="E320" s="216" t="s">
        <v>626</v>
      </c>
      <c r="F320" s="217" t="s">
        <v>627</v>
      </c>
      <c r="G320" s="218" t="s">
        <v>269</v>
      </c>
      <c r="H320" s="219">
        <v>320</v>
      </c>
      <c r="I320" s="220"/>
      <c r="J320" s="221">
        <f t="shared" si="0"/>
        <v>0</v>
      </c>
      <c r="K320" s="222"/>
      <c r="L320" s="223"/>
      <c r="M320" s="224" t="s">
        <v>19</v>
      </c>
      <c r="N320" s="225" t="s">
        <v>43</v>
      </c>
      <c r="O320" s="65"/>
      <c r="P320" s="182">
        <f t="shared" si="1"/>
        <v>0</v>
      </c>
      <c r="Q320" s="182">
        <v>0</v>
      </c>
      <c r="R320" s="182">
        <f t="shared" si="2"/>
        <v>0</v>
      </c>
      <c r="S320" s="182">
        <v>0</v>
      </c>
      <c r="T320" s="183">
        <f t="shared" si="3"/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84" t="s">
        <v>373</v>
      </c>
      <c r="AT320" s="184" t="s">
        <v>495</v>
      </c>
      <c r="AU320" s="184" t="s">
        <v>81</v>
      </c>
      <c r="AY320" s="18" t="s">
        <v>189</v>
      </c>
      <c r="BE320" s="185">
        <f t="shared" si="4"/>
        <v>0</v>
      </c>
      <c r="BF320" s="185">
        <f t="shared" si="5"/>
        <v>0</v>
      </c>
      <c r="BG320" s="185">
        <f t="shared" si="6"/>
        <v>0</v>
      </c>
      <c r="BH320" s="185">
        <f t="shared" si="7"/>
        <v>0</v>
      </c>
      <c r="BI320" s="185">
        <f t="shared" si="8"/>
        <v>0</v>
      </c>
      <c r="BJ320" s="18" t="s">
        <v>77</v>
      </c>
      <c r="BK320" s="185">
        <f t="shared" si="9"/>
        <v>0</v>
      </c>
      <c r="BL320" s="18" t="s">
        <v>286</v>
      </c>
      <c r="BM320" s="184" t="s">
        <v>628</v>
      </c>
    </row>
    <row r="321" spans="1:65" s="2" customFormat="1" ht="16.5" customHeight="1">
      <c r="A321" s="35"/>
      <c r="B321" s="36"/>
      <c r="C321" s="215" t="s">
        <v>629</v>
      </c>
      <c r="D321" s="215" t="s">
        <v>495</v>
      </c>
      <c r="E321" s="216" t="s">
        <v>630</v>
      </c>
      <c r="F321" s="217" t="s">
        <v>631</v>
      </c>
      <c r="G321" s="218" t="s">
        <v>269</v>
      </c>
      <c r="H321" s="219">
        <v>4</v>
      </c>
      <c r="I321" s="220"/>
      <c r="J321" s="221">
        <f t="shared" si="0"/>
        <v>0</v>
      </c>
      <c r="K321" s="222"/>
      <c r="L321" s="223"/>
      <c r="M321" s="224" t="s">
        <v>19</v>
      </c>
      <c r="N321" s="225" t="s">
        <v>43</v>
      </c>
      <c r="O321" s="65"/>
      <c r="P321" s="182">
        <f t="shared" si="1"/>
        <v>0</v>
      </c>
      <c r="Q321" s="182">
        <v>0</v>
      </c>
      <c r="R321" s="182">
        <f t="shared" si="2"/>
        <v>0</v>
      </c>
      <c r="S321" s="182">
        <v>0</v>
      </c>
      <c r="T321" s="183">
        <f t="shared" si="3"/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84" t="s">
        <v>373</v>
      </c>
      <c r="AT321" s="184" t="s">
        <v>495</v>
      </c>
      <c r="AU321" s="184" t="s">
        <v>81</v>
      </c>
      <c r="AY321" s="18" t="s">
        <v>189</v>
      </c>
      <c r="BE321" s="185">
        <f t="shared" si="4"/>
        <v>0</v>
      </c>
      <c r="BF321" s="185">
        <f t="shared" si="5"/>
        <v>0</v>
      </c>
      <c r="BG321" s="185">
        <f t="shared" si="6"/>
        <v>0</v>
      </c>
      <c r="BH321" s="185">
        <f t="shared" si="7"/>
        <v>0</v>
      </c>
      <c r="BI321" s="185">
        <f t="shared" si="8"/>
        <v>0</v>
      </c>
      <c r="BJ321" s="18" t="s">
        <v>77</v>
      </c>
      <c r="BK321" s="185">
        <f t="shared" si="9"/>
        <v>0</v>
      </c>
      <c r="BL321" s="18" t="s">
        <v>286</v>
      </c>
      <c r="BM321" s="184" t="s">
        <v>632</v>
      </c>
    </row>
    <row r="322" spans="1:65" s="2" customFormat="1" ht="24.15" customHeight="1">
      <c r="A322" s="35"/>
      <c r="B322" s="36"/>
      <c r="C322" s="172" t="s">
        <v>633</v>
      </c>
      <c r="D322" s="172" t="s">
        <v>191</v>
      </c>
      <c r="E322" s="173" t="s">
        <v>634</v>
      </c>
      <c r="F322" s="174" t="s">
        <v>635</v>
      </c>
      <c r="G322" s="175" t="s">
        <v>269</v>
      </c>
      <c r="H322" s="176">
        <v>320</v>
      </c>
      <c r="I322" s="177"/>
      <c r="J322" s="178">
        <f t="shared" si="0"/>
        <v>0</v>
      </c>
      <c r="K322" s="179"/>
      <c r="L322" s="40"/>
      <c r="M322" s="180" t="s">
        <v>19</v>
      </c>
      <c r="N322" s="181" t="s">
        <v>43</v>
      </c>
      <c r="O322" s="65"/>
      <c r="P322" s="182">
        <f t="shared" si="1"/>
        <v>0</v>
      </c>
      <c r="Q322" s="182">
        <v>0</v>
      </c>
      <c r="R322" s="182">
        <f t="shared" si="2"/>
        <v>0</v>
      </c>
      <c r="S322" s="182">
        <v>0</v>
      </c>
      <c r="T322" s="183">
        <f t="shared" si="3"/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84" t="s">
        <v>286</v>
      </c>
      <c r="AT322" s="184" t="s">
        <v>191</v>
      </c>
      <c r="AU322" s="184" t="s">
        <v>81</v>
      </c>
      <c r="AY322" s="18" t="s">
        <v>189</v>
      </c>
      <c r="BE322" s="185">
        <f t="shared" si="4"/>
        <v>0</v>
      </c>
      <c r="BF322" s="185">
        <f t="shared" si="5"/>
        <v>0</v>
      </c>
      <c r="BG322" s="185">
        <f t="shared" si="6"/>
        <v>0</v>
      </c>
      <c r="BH322" s="185">
        <f t="shared" si="7"/>
        <v>0</v>
      </c>
      <c r="BI322" s="185">
        <f t="shared" si="8"/>
        <v>0</v>
      </c>
      <c r="BJ322" s="18" t="s">
        <v>77</v>
      </c>
      <c r="BK322" s="185">
        <f t="shared" si="9"/>
        <v>0</v>
      </c>
      <c r="BL322" s="18" t="s">
        <v>286</v>
      </c>
      <c r="BM322" s="184" t="s">
        <v>636</v>
      </c>
    </row>
    <row r="323" spans="1:65" s="2" customFormat="1" ht="16.5" customHeight="1">
      <c r="A323" s="35"/>
      <c r="B323" s="36"/>
      <c r="C323" s="215" t="s">
        <v>637</v>
      </c>
      <c r="D323" s="215" t="s">
        <v>495</v>
      </c>
      <c r="E323" s="216" t="s">
        <v>638</v>
      </c>
      <c r="F323" s="217" t="s">
        <v>639</v>
      </c>
      <c r="G323" s="218" t="s">
        <v>269</v>
      </c>
      <c r="H323" s="219">
        <v>60</v>
      </c>
      <c r="I323" s="220"/>
      <c r="J323" s="221">
        <f t="shared" si="0"/>
        <v>0</v>
      </c>
      <c r="K323" s="222"/>
      <c r="L323" s="223"/>
      <c r="M323" s="224" t="s">
        <v>19</v>
      </c>
      <c r="N323" s="225" t="s">
        <v>43</v>
      </c>
      <c r="O323" s="65"/>
      <c r="P323" s="182">
        <f t="shared" si="1"/>
        <v>0</v>
      </c>
      <c r="Q323" s="182">
        <v>0</v>
      </c>
      <c r="R323" s="182">
        <f t="shared" si="2"/>
        <v>0</v>
      </c>
      <c r="S323" s="182">
        <v>0</v>
      </c>
      <c r="T323" s="183">
        <f t="shared" si="3"/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84" t="s">
        <v>373</v>
      </c>
      <c r="AT323" s="184" t="s">
        <v>495</v>
      </c>
      <c r="AU323" s="184" t="s">
        <v>81</v>
      </c>
      <c r="AY323" s="18" t="s">
        <v>189</v>
      </c>
      <c r="BE323" s="185">
        <f t="shared" si="4"/>
        <v>0</v>
      </c>
      <c r="BF323" s="185">
        <f t="shared" si="5"/>
        <v>0</v>
      </c>
      <c r="BG323" s="185">
        <f t="shared" si="6"/>
        <v>0</v>
      </c>
      <c r="BH323" s="185">
        <f t="shared" si="7"/>
        <v>0</v>
      </c>
      <c r="BI323" s="185">
        <f t="shared" si="8"/>
        <v>0</v>
      </c>
      <c r="BJ323" s="18" t="s">
        <v>77</v>
      </c>
      <c r="BK323" s="185">
        <f t="shared" si="9"/>
        <v>0</v>
      </c>
      <c r="BL323" s="18" t="s">
        <v>286</v>
      </c>
      <c r="BM323" s="184" t="s">
        <v>640</v>
      </c>
    </row>
    <row r="324" spans="1:65" s="2" customFormat="1" ht="16.5" customHeight="1">
      <c r="A324" s="35"/>
      <c r="B324" s="36"/>
      <c r="C324" s="215" t="s">
        <v>641</v>
      </c>
      <c r="D324" s="215" t="s">
        <v>495</v>
      </c>
      <c r="E324" s="216" t="s">
        <v>642</v>
      </c>
      <c r="F324" s="217" t="s">
        <v>643</v>
      </c>
      <c r="G324" s="218" t="s">
        <v>269</v>
      </c>
      <c r="H324" s="219">
        <v>60</v>
      </c>
      <c r="I324" s="220"/>
      <c r="J324" s="221">
        <f t="shared" si="0"/>
        <v>0</v>
      </c>
      <c r="K324" s="222"/>
      <c r="L324" s="223"/>
      <c r="M324" s="224" t="s">
        <v>19</v>
      </c>
      <c r="N324" s="225" t="s">
        <v>43</v>
      </c>
      <c r="O324" s="65"/>
      <c r="P324" s="182">
        <f t="shared" si="1"/>
        <v>0</v>
      </c>
      <c r="Q324" s="182">
        <v>0</v>
      </c>
      <c r="R324" s="182">
        <f t="shared" si="2"/>
        <v>0</v>
      </c>
      <c r="S324" s="182">
        <v>0</v>
      </c>
      <c r="T324" s="183">
        <f t="shared" si="3"/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84" t="s">
        <v>373</v>
      </c>
      <c r="AT324" s="184" t="s">
        <v>495</v>
      </c>
      <c r="AU324" s="184" t="s">
        <v>81</v>
      </c>
      <c r="AY324" s="18" t="s">
        <v>189</v>
      </c>
      <c r="BE324" s="185">
        <f t="shared" si="4"/>
        <v>0</v>
      </c>
      <c r="BF324" s="185">
        <f t="shared" si="5"/>
        <v>0</v>
      </c>
      <c r="BG324" s="185">
        <f t="shared" si="6"/>
        <v>0</v>
      </c>
      <c r="BH324" s="185">
        <f t="shared" si="7"/>
        <v>0</v>
      </c>
      <c r="BI324" s="185">
        <f t="shared" si="8"/>
        <v>0</v>
      </c>
      <c r="BJ324" s="18" t="s">
        <v>77</v>
      </c>
      <c r="BK324" s="185">
        <f t="shared" si="9"/>
        <v>0</v>
      </c>
      <c r="BL324" s="18" t="s">
        <v>286</v>
      </c>
      <c r="BM324" s="184" t="s">
        <v>644</v>
      </c>
    </row>
    <row r="325" spans="1:65" s="2" customFormat="1" ht="24.15" customHeight="1">
      <c r="A325" s="35"/>
      <c r="B325" s="36"/>
      <c r="C325" s="172" t="s">
        <v>645</v>
      </c>
      <c r="D325" s="172" t="s">
        <v>191</v>
      </c>
      <c r="E325" s="173" t="s">
        <v>646</v>
      </c>
      <c r="F325" s="174" t="s">
        <v>647</v>
      </c>
      <c r="G325" s="175" t="s">
        <v>269</v>
      </c>
      <c r="H325" s="176">
        <v>30</v>
      </c>
      <c r="I325" s="177"/>
      <c r="J325" s="178">
        <f t="shared" si="0"/>
        <v>0</v>
      </c>
      <c r="K325" s="179"/>
      <c r="L325" s="40"/>
      <c r="M325" s="180" t="s">
        <v>19</v>
      </c>
      <c r="N325" s="181" t="s">
        <v>43</v>
      </c>
      <c r="O325" s="65"/>
      <c r="P325" s="182">
        <f t="shared" si="1"/>
        <v>0</v>
      </c>
      <c r="Q325" s="182">
        <v>0</v>
      </c>
      <c r="R325" s="182">
        <f t="shared" si="2"/>
        <v>0</v>
      </c>
      <c r="S325" s="182">
        <v>0</v>
      </c>
      <c r="T325" s="183">
        <f t="shared" si="3"/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84" t="s">
        <v>286</v>
      </c>
      <c r="AT325" s="184" t="s">
        <v>191</v>
      </c>
      <c r="AU325" s="184" t="s">
        <v>81</v>
      </c>
      <c r="AY325" s="18" t="s">
        <v>189</v>
      </c>
      <c r="BE325" s="185">
        <f t="shared" si="4"/>
        <v>0</v>
      </c>
      <c r="BF325" s="185">
        <f t="shared" si="5"/>
        <v>0</v>
      </c>
      <c r="BG325" s="185">
        <f t="shared" si="6"/>
        <v>0</v>
      </c>
      <c r="BH325" s="185">
        <f t="shared" si="7"/>
        <v>0</v>
      </c>
      <c r="BI325" s="185">
        <f t="shared" si="8"/>
        <v>0</v>
      </c>
      <c r="BJ325" s="18" t="s">
        <v>77</v>
      </c>
      <c r="BK325" s="185">
        <f t="shared" si="9"/>
        <v>0</v>
      </c>
      <c r="BL325" s="18" t="s">
        <v>286</v>
      </c>
      <c r="BM325" s="184" t="s">
        <v>648</v>
      </c>
    </row>
    <row r="326" spans="1:65" s="2" customFormat="1" ht="16.5" customHeight="1">
      <c r="A326" s="35"/>
      <c r="B326" s="36"/>
      <c r="C326" s="215" t="s">
        <v>649</v>
      </c>
      <c r="D326" s="215" t="s">
        <v>495</v>
      </c>
      <c r="E326" s="216" t="s">
        <v>650</v>
      </c>
      <c r="F326" s="217" t="s">
        <v>651</v>
      </c>
      <c r="G326" s="218" t="s">
        <v>269</v>
      </c>
      <c r="H326" s="219">
        <v>10</v>
      </c>
      <c r="I326" s="220"/>
      <c r="J326" s="221">
        <f t="shared" si="0"/>
        <v>0</v>
      </c>
      <c r="K326" s="222"/>
      <c r="L326" s="223"/>
      <c r="M326" s="224" t="s">
        <v>19</v>
      </c>
      <c r="N326" s="225" t="s">
        <v>43</v>
      </c>
      <c r="O326" s="65"/>
      <c r="P326" s="182">
        <f t="shared" si="1"/>
        <v>0</v>
      </c>
      <c r="Q326" s="182">
        <v>0</v>
      </c>
      <c r="R326" s="182">
        <f t="shared" si="2"/>
        <v>0</v>
      </c>
      <c r="S326" s="182">
        <v>0</v>
      </c>
      <c r="T326" s="183">
        <f t="shared" si="3"/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84" t="s">
        <v>373</v>
      </c>
      <c r="AT326" s="184" t="s">
        <v>495</v>
      </c>
      <c r="AU326" s="184" t="s">
        <v>81</v>
      </c>
      <c r="AY326" s="18" t="s">
        <v>189</v>
      </c>
      <c r="BE326" s="185">
        <f t="shared" si="4"/>
        <v>0</v>
      </c>
      <c r="BF326" s="185">
        <f t="shared" si="5"/>
        <v>0</v>
      </c>
      <c r="BG326" s="185">
        <f t="shared" si="6"/>
        <v>0</v>
      </c>
      <c r="BH326" s="185">
        <f t="shared" si="7"/>
        <v>0</v>
      </c>
      <c r="BI326" s="185">
        <f t="shared" si="8"/>
        <v>0</v>
      </c>
      <c r="BJ326" s="18" t="s">
        <v>77</v>
      </c>
      <c r="BK326" s="185">
        <f t="shared" si="9"/>
        <v>0</v>
      </c>
      <c r="BL326" s="18" t="s">
        <v>286</v>
      </c>
      <c r="BM326" s="184" t="s">
        <v>652</v>
      </c>
    </row>
    <row r="327" spans="1:65" s="2" customFormat="1" ht="16.5" customHeight="1">
      <c r="A327" s="35"/>
      <c r="B327" s="36"/>
      <c r="C327" s="215" t="s">
        <v>653</v>
      </c>
      <c r="D327" s="215" t="s">
        <v>495</v>
      </c>
      <c r="E327" s="216" t="s">
        <v>654</v>
      </c>
      <c r="F327" s="217" t="s">
        <v>655</v>
      </c>
      <c r="G327" s="218" t="s">
        <v>269</v>
      </c>
      <c r="H327" s="219">
        <v>30</v>
      </c>
      <c r="I327" s="220"/>
      <c r="J327" s="221">
        <f t="shared" si="0"/>
        <v>0</v>
      </c>
      <c r="K327" s="222"/>
      <c r="L327" s="223"/>
      <c r="M327" s="224" t="s">
        <v>19</v>
      </c>
      <c r="N327" s="225" t="s">
        <v>43</v>
      </c>
      <c r="O327" s="65"/>
      <c r="P327" s="182">
        <f t="shared" si="1"/>
        <v>0</v>
      </c>
      <c r="Q327" s="182">
        <v>0</v>
      </c>
      <c r="R327" s="182">
        <f t="shared" si="2"/>
        <v>0</v>
      </c>
      <c r="S327" s="182">
        <v>0</v>
      </c>
      <c r="T327" s="183">
        <f t="shared" si="3"/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84" t="s">
        <v>373</v>
      </c>
      <c r="AT327" s="184" t="s">
        <v>495</v>
      </c>
      <c r="AU327" s="184" t="s">
        <v>81</v>
      </c>
      <c r="AY327" s="18" t="s">
        <v>189</v>
      </c>
      <c r="BE327" s="185">
        <f t="shared" si="4"/>
        <v>0</v>
      </c>
      <c r="BF327" s="185">
        <f t="shared" si="5"/>
        <v>0</v>
      </c>
      <c r="BG327" s="185">
        <f t="shared" si="6"/>
        <v>0</v>
      </c>
      <c r="BH327" s="185">
        <f t="shared" si="7"/>
        <v>0</v>
      </c>
      <c r="BI327" s="185">
        <f t="shared" si="8"/>
        <v>0</v>
      </c>
      <c r="BJ327" s="18" t="s">
        <v>77</v>
      </c>
      <c r="BK327" s="185">
        <f t="shared" si="9"/>
        <v>0</v>
      </c>
      <c r="BL327" s="18" t="s">
        <v>286</v>
      </c>
      <c r="BM327" s="184" t="s">
        <v>656</v>
      </c>
    </row>
    <row r="328" spans="1:65" s="2" customFormat="1" ht="24.15" customHeight="1">
      <c r="A328" s="35"/>
      <c r="B328" s="36"/>
      <c r="C328" s="172" t="s">
        <v>657</v>
      </c>
      <c r="D328" s="172" t="s">
        <v>191</v>
      </c>
      <c r="E328" s="173" t="s">
        <v>658</v>
      </c>
      <c r="F328" s="174" t="s">
        <v>659</v>
      </c>
      <c r="G328" s="175" t="s">
        <v>269</v>
      </c>
      <c r="H328" s="176">
        <v>10</v>
      </c>
      <c r="I328" s="177"/>
      <c r="J328" s="178">
        <f t="shared" si="0"/>
        <v>0</v>
      </c>
      <c r="K328" s="179"/>
      <c r="L328" s="40"/>
      <c r="M328" s="180" t="s">
        <v>19</v>
      </c>
      <c r="N328" s="181" t="s">
        <v>43</v>
      </c>
      <c r="O328" s="65"/>
      <c r="P328" s="182">
        <f t="shared" si="1"/>
        <v>0</v>
      </c>
      <c r="Q328" s="182">
        <v>0</v>
      </c>
      <c r="R328" s="182">
        <f t="shared" si="2"/>
        <v>0</v>
      </c>
      <c r="S328" s="182">
        <v>0</v>
      </c>
      <c r="T328" s="183">
        <f t="shared" si="3"/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84" t="s">
        <v>286</v>
      </c>
      <c r="AT328" s="184" t="s">
        <v>191</v>
      </c>
      <c r="AU328" s="184" t="s">
        <v>81</v>
      </c>
      <c r="AY328" s="18" t="s">
        <v>189</v>
      </c>
      <c r="BE328" s="185">
        <f t="shared" si="4"/>
        <v>0</v>
      </c>
      <c r="BF328" s="185">
        <f t="shared" si="5"/>
        <v>0</v>
      </c>
      <c r="BG328" s="185">
        <f t="shared" si="6"/>
        <v>0</v>
      </c>
      <c r="BH328" s="185">
        <f t="shared" si="7"/>
        <v>0</v>
      </c>
      <c r="BI328" s="185">
        <f t="shared" si="8"/>
        <v>0</v>
      </c>
      <c r="BJ328" s="18" t="s">
        <v>77</v>
      </c>
      <c r="BK328" s="185">
        <f t="shared" si="9"/>
        <v>0</v>
      </c>
      <c r="BL328" s="18" t="s">
        <v>286</v>
      </c>
      <c r="BM328" s="184" t="s">
        <v>660</v>
      </c>
    </row>
    <row r="329" spans="1:65" s="2" customFormat="1" ht="21.75" customHeight="1">
      <c r="A329" s="35"/>
      <c r="B329" s="36"/>
      <c r="C329" s="215" t="s">
        <v>661</v>
      </c>
      <c r="D329" s="215" t="s">
        <v>495</v>
      </c>
      <c r="E329" s="216" t="s">
        <v>662</v>
      </c>
      <c r="F329" s="217" t="s">
        <v>663</v>
      </c>
      <c r="G329" s="218" t="s">
        <v>269</v>
      </c>
      <c r="H329" s="219">
        <v>10</v>
      </c>
      <c r="I329" s="220"/>
      <c r="J329" s="221">
        <f t="shared" si="0"/>
        <v>0</v>
      </c>
      <c r="K329" s="222"/>
      <c r="L329" s="223"/>
      <c r="M329" s="224" t="s">
        <v>19</v>
      </c>
      <c r="N329" s="225" t="s">
        <v>43</v>
      </c>
      <c r="O329" s="65"/>
      <c r="P329" s="182">
        <f t="shared" si="1"/>
        <v>0</v>
      </c>
      <c r="Q329" s="182">
        <v>0</v>
      </c>
      <c r="R329" s="182">
        <f t="shared" si="2"/>
        <v>0</v>
      </c>
      <c r="S329" s="182">
        <v>0</v>
      </c>
      <c r="T329" s="183">
        <f t="shared" si="3"/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84" t="s">
        <v>373</v>
      </c>
      <c r="AT329" s="184" t="s">
        <v>495</v>
      </c>
      <c r="AU329" s="184" t="s">
        <v>81</v>
      </c>
      <c r="AY329" s="18" t="s">
        <v>189</v>
      </c>
      <c r="BE329" s="185">
        <f t="shared" si="4"/>
        <v>0</v>
      </c>
      <c r="BF329" s="185">
        <f t="shared" si="5"/>
        <v>0</v>
      </c>
      <c r="BG329" s="185">
        <f t="shared" si="6"/>
        <v>0</v>
      </c>
      <c r="BH329" s="185">
        <f t="shared" si="7"/>
        <v>0</v>
      </c>
      <c r="BI329" s="185">
        <f t="shared" si="8"/>
        <v>0</v>
      </c>
      <c r="BJ329" s="18" t="s">
        <v>77</v>
      </c>
      <c r="BK329" s="185">
        <f t="shared" si="9"/>
        <v>0</v>
      </c>
      <c r="BL329" s="18" t="s">
        <v>286</v>
      </c>
      <c r="BM329" s="184" t="s">
        <v>664</v>
      </c>
    </row>
    <row r="330" spans="1:65" s="2" customFormat="1" ht="16.5" customHeight="1">
      <c r="A330" s="35"/>
      <c r="B330" s="36"/>
      <c r="C330" s="215" t="s">
        <v>665</v>
      </c>
      <c r="D330" s="215" t="s">
        <v>495</v>
      </c>
      <c r="E330" s="216" t="s">
        <v>666</v>
      </c>
      <c r="F330" s="217" t="s">
        <v>667</v>
      </c>
      <c r="G330" s="218" t="s">
        <v>269</v>
      </c>
      <c r="H330" s="219">
        <v>30</v>
      </c>
      <c r="I330" s="220"/>
      <c r="J330" s="221">
        <f t="shared" si="0"/>
        <v>0</v>
      </c>
      <c r="K330" s="222"/>
      <c r="L330" s="223"/>
      <c r="M330" s="224" t="s">
        <v>19</v>
      </c>
      <c r="N330" s="225" t="s">
        <v>43</v>
      </c>
      <c r="O330" s="65"/>
      <c r="P330" s="182">
        <f t="shared" si="1"/>
        <v>0</v>
      </c>
      <c r="Q330" s="182">
        <v>0</v>
      </c>
      <c r="R330" s="182">
        <f t="shared" si="2"/>
        <v>0</v>
      </c>
      <c r="S330" s="182">
        <v>0</v>
      </c>
      <c r="T330" s="183">
        <f t="shared" si="3"/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84" t="s">
        <v>373</v>
      </c>
      <c r="AT330" s="184" t="s">
        <v>495</v>
      </c>
      <c r="AU330" s="184" t="s">
        <v>81</v>
      </c>
      <c r="AY330" s="18" t="s">
        <v>189</v>
      </c>
      <c r="BE330" s="185">
        <f t="shared" si="4"/>
        <v>0</v>
      </c>
      <c r="BF330" s="185">
        <f t="shared" si="5"/>
        <v>0</v>
      </c>
      <c r="BG330" s="185">
        <f t="shared" si="6"/>
        <v>0</v>
      </c>
      <c r="BH330" s="185">
        <f t="shared" si="7"/>
        <v>0</v>
      </c>
      <c r="BI330" s="185">
        <f t="shared" si="8"/>
        <v>0</v>
      </c>
      <c r="BJ330" s="18" t="s">
        <v>77</v>
      </c>
      <c r="BK330" s="185">
        <f t="shared" si="9"/>
        <v>0</v>
      </c>
      <c r="BL330" s="18" t="s">
        <v>286</v>
      </c>
      <c r="BM330" s="184" t="s">
        <v>668</v>
      </c>
    </row>
    <row r="331" spans="1:65" s="2" customFormat="1" ht="24.15" customHeight="1">
      <c r="A331" s="35"/>
      <c r="B331" s="36"/>
      <c r="C331" s="172" t="s">
        <v>669</v>
      </c>
      <c r="D331" s="172" t="s">
        <v>191</v>
      </c>
      <c r="E331" s="173" t="s">
        <v>670</v>
      </c>
      <c r="F331" s="174" t="s">
        <v>671</v>
      </c>
      <c r="G331" s="175" t="s">
        <v>269</v>
      </c>
      <c r="H331" s="176">
        <v>80</v>
      </c>
      <c r="I331" s="177"/>
      <c r="J331" s="178">
        <f t="shared" si="0"/>
        <v>0</v>
      </c>
      <c r="K331" s="179"/>
      <c r="L331" s="40"/>
      <c r="M331" s="180" t="s">
        <v>19</v>
      </c>
      <c r="N331" s="181" t="s">
        <v>43</v>
      </c>
      <c r="O331" s="65"/>
      <c r="P331" s="182">
        <f t="shared" si="1"/>
        <v>0</v>
      </c>
      <c r="Q331" s="182">
        <v>0</v>
      </c>
      <c r="R331" s="182">
        <f t="shared" si="2"/>
        <v>0</v>
      </c>
      <c r="S331" s="182">
        <v>0</v>
      </c>
      <c r="T331" s="183">
        <f t="shared" si="3"/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84" t="s">
        <v>286</v>
      </c>
      <c r="AT331" s="184" t="s">
        <v>191</v>
      </c>
      <c r="AU331" s="184" t="s">
        <v>81</v>
      </c>
      <c r="AY331" s="18" t="s">
        <v>189</v>
      </c>
      <c r="BE331" s="185">
        <f t="shared" si="4"/>
        <v>0</v>
      </c>
      <c r="BF331" s="185">
        <f t="shared" si="5"/>
        <v>0</v>
      </c>
      <c r="BG331" s="185">
        <f t="shared" si="6"/>
        <v>0</v>
      </c>
      <c r="BH331" s="185">
        <f t="shared" si="7"/>
        <v>0</v>
      </c>
      <c r="BI331" s="185">
        <f t="shared" si="8"/>
        <v>0</v>
      </c>
      <c r="BJ331" s="18" t="s">
        <v>77</v>
      </c>
      <c r="BK331" s="185">
        <f t="shared" si="9"/>
        <v>0</v>
      </c>
      <c r="BL331" s="18" t="s">
        <v>286</v>
      </c>
      <c r="BM331" s="184" t="s">
        <v>672</v>
      </c>
    </row>
    <row r="332" spans="1:65" s="2" customFormat="1" ht="24.15" customHeight="1">
      <c r="A332" s="35"/>
      <c r="B332" s="36"/>
      <c r="C332" s="172" t="s">
        <v>673</v>
      </c>
      <c r="D332" s="172" t="s">
        <v>191</v>
      </c>
      <c r="E332" s="173" t="s">
        <v>674</v>
      </c>
      <c r="F332" s="174" t="s">
        <v>675</v>
      </c>
      <c r="G332" s="175" t="s">
        <v>269</v>
      </c>
      <c r="H332" s="176">
        <v>14</v>
      </c>
      <c r="I332" s="177"/>
      <c r="J332" s="178">
        <f t="shared" si="0"/>
        <v>0</v>
      </c>
      <c r="K332" s="179"/>
      <c r="L332" s="40"/>
      <c r="M332" s="180" t="s">
        <v>19</v>
      </c>
      <c r="N332" s="181" t="s">
        <v>43</v>
      </c>
      <c r="O332" s="65"/>
      <c r="P332" s="182">
        <f t="shared" si="1"/>
        <v>0</v>
      </c>
      <c r="Q332" s="182">
        <v>0</v>
      </c>
      <c r="R332" s="182">
        <f t="shared" si="2"/>
        <v>0</v>
      </c>
      <c r="S332" s="182">
        <v>0</v>
      </c>
      <c r="T332" s="183">
        <f t="shared" si="3"/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84" t="s">
        <v>286</v>
      </c>
      <c r="AT332" s="184" t="s">
        <v>191</v>
      </c>
      <c r="AU332" s="184" t="s">
        <v>81</v>
      </c>
      <c r="AY332" s="18" t="s">
        <v>189</v>
      </c>
      <c r="BE332" s="185">
        <f t="shared" si="4"/>
        <v>0</v>
      </c>
      <c r="BF332" s="185">
        <f t="shared" si="5"/>
        <v>0</v>
      </c>
      <c r="BG332" s="185">
        <f t="shared" si="6"/>
        <v>0</v>
      </c>
      <c r="BH332" s="185">
        <f t="shared" si="7"/>
        <v>0</v>
      </c>
      <c r="BI332" s="185">
        <f t="shared" si="8"/>
        <v>0</v>
      </c>
      <c r="BJ332" s="18" t="s">
        <v>77</v>
      </c>
      <c r="BK332" s="185">
        <f t="shared" si="9"/>
        <v>0</v>
      </c>
      <c r="BL332" s="18" t="s">
        <v>286</v>
      </c>
      <c r="BM332" s="184" t="s">
        <v>676</v>
      </c>
    </row>
    <row r="333" spans="1:65" s="2" customFormat="1" ht="16.5" customHeight="1">
      <c r="A333" s="35"/>
      <c r="B333" s="36"/>
      <c r="C333" s="215" t="s">
        <v>677</v>
      </c>
      <c r="D333" s="215" t="s">
        <v>495</v>
      </c>
      <c r="E333" s="216" t="s">
        <v>678</v>
      </c>
      <c r="F333" s="217" t="s">
        <v>679</v>
      </c>
      <c r="G333" s="218" t="s">
        <v>269</v>
      </c>
      <c r="H333" s="219">
        <v>10</v>
      </c>
      <c r="I333" s="220"/>
      <c r="J333" s="221">
        <f t="shared" si="0"/>
        <v>0</v>
      </c>
      <c r="K333" s="222"/>
      <c r="L333" s="223"/>
      <c r="M333" s="224" t="s">
        <v>19</v>
      </c>
      <c r="N333" s="225" t="s">
        <v>43</v>
      </c>
      <c r="O333" s="65"/>
      <c r="P333" s="182">
        <f t="shared" si="1"/>
        <v>0</v>
      </c>
      <c r="Q333" s="182">
        <v>0</v>
      </c>
      <c r="R333" s="182">
        <f t="shared" si="2"/>
        <v>0</v>
      </c>
      <c r="S333" s="182">
        <v>0</v>
      </c>
      <c r="T333" s="183">
        <f t="shared" si="3"/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84" t="s">
        <v>373</v>
      </c>
      <c r="AT333" s="184" t="s">
        <v>495</v>
      </c>
      <c r="AU333" s="184" t="s">
        <v>81</v>
      </c>
      <c r="AY333" s="18" t="s">
        <v>189</v>
      </c>
      <c r="BE333" s="185">
        <f t="shared" si="4"/>
        <v>0</v>
      </c>
      <c r="BF333" s="185">
        <f t="shared" si="5"/>
        <v>0</v>
      </c>
      <c r="BG333" s="185">
        <f t="shared" si="6"/>
        <v>0</v>
      </c>
      <c r="BH333" s="185">
        <f t="shared" si="7"/>
        <v>0</v>
      </c>
      <c r="BI333" s="185">
        <f t="shared" si="8"/>
        <v>0</v>
      </c>
      <c r="BJ333" s="18" t="s">
        <v>77</v>
      </c>
      <c r="BK333" s="185">
        <f t="shared" si="9"/>
        <v>0</v>
      </c>
      <c r="BL333" s="18" t="s">
        <v>286</v>
      </c>
      <c r="BM333" s="184" t="s">
        <v>680</v>
      </c>
    </row>
    <row r="334" spans="1:65" s="2" customFormat="1" ht="37.799999999999997" customHeight="1">
      <c r="A334" s="35"/>
      <c r="B334" s="36"/>
      <c r="C334" s="172" t="s">
        <v>681</v>
      </c>
      <c r="D334" s="172" t="s">
        <v>191</v>
      </c>
      <c r="E334" s="173" t="s">
        <v>682</v>
      </c>
      <c r="F334" s="174" t="s">
        <v>683</v>
      </c>
      <c r="G334" s="175" t="s">
        <v>364</v>
      </c>
      <c r="H334" s="176">
        <v>20</v>
      </c>
      <c r="I334" s="177"/>
      <c r="J334" s="178">
        <f t="shared" si="0"/>
        <v>0</v>
      </c>
      <c r="K334" s="179"/>
      <c r="L334" s="40"/>
      <c r="M334" s="180" t="s">
        <v>19</v>
      </c>
      <c r="N334" s="181" t="s">
        <v>43</v>
      </c>
      <c r="O334" s="65"/>
      <c r="P334" s="182">
        <f t="shared" si="1"/>
        <v>0</v>
      </c>
      <c r="Q334" s="182">
        <v>0</v>
      </c>
      <c r="R334" s="182">
        <f t="shared" si="2"/>
        <v>0</v>
      </c>
      <c r="S334" s="182">
        <v>0</v>
      </c>
      <c r="T334" s="183">
        <f t="shared" si="3"/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84" t="s">
        <v>286</v>
      </c>
      <c r="AT334" s="184" t="s">
        <v>191</v>
      </c>
      <c r="AU334" s="184" t="s">
        <v>81</v>
      </c>
      <c r="AY334" s="18" t="s">
        <v>189</v>
      </c>
      <c r="BE334" s="185">
        <f t="shared" si="4"/>
        <v>0</v>
      </c>
      <c r="BF334" s="185">
        <f t="shared" si="5"/>
        <v>0</v>
      </c>
      <c r="BG334" s="185">
        <f t="shared" si="6"/>
        <v>0</v>
      </c>
      <c r="BH334" s="185">
        <f t="shared" si="7"/>
        <v>0</v>
      </c>
      <c r="BI334" s="185">
        <f t="shared" si="8"/>
        <v>0</v>
      </c>
      <c r="BJ334" s="18" t="s">
        <v>77</v>
      </c>
      <c r="BK334" s="185">
        <f t="shared" si="9"/>
        <v>0</v>
      </c>
      <c r="BL334" s="18" t="s">
        <v>286</v>
      </c>
      <c r="BM334" s="184" t="s">
        <v>684</v>
      </c>
    </row>
    <row r="335" spans="1:65" s="2" customFormat="1" ht="37.799999999999997" customHeight="1">
      <c r="A335" s="35"/>
      <c r="B335" s="36"/>
      <c r="C335" s="172" t="s">
        <v>685</v>
      </c>
      <c r="D335" s="172" t="s">
        <v>191</v>
      </c>
      <c r="E335" s="173" t="s">
        <v>686</v>
      </c>
      <c r="F335" s="174" t="s">
        <v>687</v>
      </c>
      <c r="G335" s="175" t="s">
        <v>364</v>
      </c>
      <c r="H335" s="176">
        <v>120</v>
      </c>
      <c r="I335" s="177"/>
      <c r="J335" s="178">
        <f t="shared" si="0"/>
        <v>0</v>
      </c>
      <c r="K335" s="179"/>
      <c r="L335" s="40"/>
      <c r="M335" s="180" t="s">
        <v>19</v>
      </c>
      <c r="N335" s="181" t="s">
        <v>43</v>
      </c>
      <c r="O335" s="65"/>
      <c r="P335" s="182">
        <f t="shared" si="1"/>
        <v>0</v>
      </c>
      <c r="Q335" s="182">
        <v>0</v>
      </c>
      <c r="R335" s="182">
        <f t="shared" si="2"/>
        <v>0</v>
      </c>
      <c r="S335" s="182">
        <v>0</v>
      </c>
      <c r="T335" s="183">
        <f t="shared" si="3"/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84" t="s">
        <v>286</v>
      </c>
      <c r="AT335" s="184" t="s">
        <v>191</v>
      </c>
      <c r="AU335" s="184" t="s">
        <v>81</v>
      </c>
      <c r="AY335" s="18" t="s">
        <v>189</v>
      </c>
      <c r="BE335" s="185">
        <f t="shared" si="4"/>
        <v>0</v>
      </c>
      <c r="BF335" s="185">
        <f t="shared" si="5"/>
        <v>0</v>
      </c>
      <c r="BG335" s="185">
        <f t="shared" si="6"/>
        <v>0</v>
      </c>
      <c r="BH335" s="185">
        <f t="shared" si="7"/>
        <v>0</v>
      </c>
      <c r="BI335" s="185">
        <f t="shared" si="8"/>
        <v>0</v>
      </c>
      <c r="BJ335" s="18" t="s">
        <v>77</v>
      </c>
      <c r="BK335" s="185">
        <f t="shared" si="9"/>
        <v>0</v>
      </c>
      <c r="BL335" s="18" t="s">
        <v>286</v>
      </c>
      <c r="BM335" s="184" t="s">
        <v>688</v>
      </c>
    </row>
    <row r="336" spans="1:65" s="2" customFormat="1" ht="24.15" customHeight="1">
      <c r="A336" s="35"/>
      <c r="B336" s="36"/>
      <c r="C336" s="172" t="s">
        <v>689</v>
      </c>
      <c r="D336" s="172" t="s">
        <v>191</v>
      </c>
      <c r="E336" s="173" t="s">
        <v>690</v>
      </c>
      <c r="F336" s="174" t="s">
        <v>691</v>
      </c>
      <c r="G336" s="175" t="s">
        <v>269</v>
      </c>
      <c r="H336" s="176">
        <v>100</v>
      </c>
      <c r="I336" s="177"/>
      <c r="J336" s="178">
        <f t="shared" si="0"/>
        <v>0</v>
      </c>
      <c r="K336" s="179"/>
      <c r="L336" s="40"/>
      <c r="M336" s="180" t="s">
        <v>19</v>
      </c>
      <c r="N336" s="181" t="s">
        <v>43</v>
      </c>
      <c r="O336" s="65"/>
      <c r="P336" s="182">
        <f t="shared" si="1"/>
        <v>0</v>
      </c>
      <c r="Q336" s="182">
        <v>0</v>
      </c>
      <c r="R336" s="182">
        <f t="shared" si="2"/>
        <v>0</v>
      </c>
      <c r="S336" s="182">
        <v>0</v>
      </c>
      <c r="T336" s="183">
        <f t="shared" si="3"/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84" t="s">
        <v>286</v>
      </c>
      <c r="AT336" s="184" t="s">
        <v>191</v>
      </c>
      <c r="AU336" s="184" t="s">
        <v>81</v>
      </c>
      <c r="AY336" s="18" t="s">
        <v>189</v>
      </c>
      <c r="BE336" s="185">
        <f t="shared" si="4"/>
        <v>0</v>
      </c>
      <c r="BF336" s="185">
        <f t="shared" si="5"/>
        <v>0</v>
      </c>
      <c r="BG336" s="185">
        <f t="shared" si="6"/>
        <v>0</v>
      </c>
      <c r="BH336" s="185">
        <f t="shared" si="7"/>
        <v>0</v>
      </c>
      <c r="BI336" s="185">
        <f t="shared" si="8"/>
        <v>0</v>
      </c>
      <c r="BJ336" s="18" t="s">
        <v>77</v>
      </c>
      <c r="BK336" s="185">
        <f t="shared" si="9"/>
        <v>0</v>
      </c>
      <c r="BL336" s="18" t="s">
        <v>286</v>
      </c>
      <c r="BM336" s="184" t="s">
        <v>692</v>
      </c>
    </row>
    <row r="337" spans="1:65" s="2" customFormat="1" ht="24.15" customHeight="1">
      <c r="A337" s="35"/>
      <c r="B337" s="36"/>
      <c r="C337" s="172" t="s">
        <v>693</v>
      </c>
      <c r="D337" s="172" t="s">
        <v>191</v>
      </c>
      <c r="E337" s="173" t="s">
        <v>694</v>
      </c>
      <c r="F337" s="174" t="s">
        <v>695</v>
      </c>
      <c r="G337" s="175" t="s">
        <v>269</v>
      </c>
      <c r="H337" s="176">
        <v>100</v>
      </c>
      <c r="I337" s="177"/>
      <c r="J337" s="178">
        <f t="shared" si="0"/>
        <v>0</v>
      </c>
      <c r="K337" s="179"/>
      <c r="L337" s="40"/>
      <c r="M337" s="180" t="s">
        <v>19</v>
      </c>
      <c r="N337" s="181" t="s">
        <v>43</v>
      </c>
      <c r="O337" s="65"/>
      <c r="P337" s="182">
        <f t="shared" si="1"/>
        <v>0</v>
      </c>
      <c r="Q337" s="182">
        <v>0</v>
      </c>
      <c r="R337" s="182">
        <f t="shared" si="2"/>
        <v>0</v>
      </c>
      <c r="S337" s="182">
        <v>0</v>
      </c>
      <c r="T337" s="183">
        <f t="shared" si="3"/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84" t="s">
        <v>286</v>
      </c>
      <c r="AT337" s="184" t="s">
        <v>191</v>
      </c>
      <c r="AU337" s="184" t="s">
        <v>81</v>
      </c>
      <c r="AY337" s="18" t="s">
        <v>189</v>
      </c>
      <c r="BE337" s="185">
        <f t="shared" si="4"/>
        <v>0</v>
      </c>
      <c r="BF337" s="185">
        <f t="shared" si="5"/>
        <v>0</v>
      </c>
      <c r="BG337" s="185">
        <f t="shared" si="6"/>
        <v>0</v>
      </c>
      <c r="BH337" s="185">
        <f t="shared" si="7"/>
        <v>0</v>
      </c>
      <c r="BI337" s="185">
        <f t="shared" si="8"/>
        <v>0</v>
      </c>
      <c r="BJ337" s="18" t="s">
        <v>77</v>
      </c>
      <c r="BK337" s="185">
        <f t="shared" si="9"/>
        <v>0</v>
      </c>
      <c r="BL337" s="18" t="s">
        <v>286</v>
      </c>
      <c r="BM337" s="184" t="s">
        <v>696</v>
      </c>
    </row>
    <row r="338" spans="1:65" s="2" customFormat="1" ht="16.5" customHeight="1">
      <c r="A338" s="35"/>
      <c r="B338" s="36"/>
      <c r="C338" s="172" t="s">
        <v>697</v>
      </c>
      <c r="D338" s="172" t="s">
        <v>191</v>
      </c>
      <c r="E338" s="173" t="s">
        <v>698</v>
      </c>
      <c r="F338" s="174" t="s">
        <v>699</v>
      </c>
      <c r="G338" s="175" t="s">
        <v>269</v>
      </c>
      <c r="H338" s="176">
        <v>14</v>
      </c>
      <c r="I338" s="177"/>
      <c r="J338" s="178">
        <f t="shared" si="0"/>
        <v>0</v>
      </c>
      <c r="K338" s="179"/>
      <c r="L338" s="40"/>
      <c r="M338" s="180" t="s">
        <v>19</v>
      </c>
      <c r="N338" s="181" t="s">
        <v>43</v>
      </c>
      <c r="O338" s="65"/>
      <c r="P338" s="182">
        <f t="shared" si="1"/>
        <v>0</v>
      </c>
      <c r="Q338" s="182">
        <v>0</v>
      </c>
      <c r="R338" s="182">
        <f t="shared" si="2"/>
        <v>0</v>
      </c>
      <c r="S338" s="182">
        <v>0</v>
      </c>
      <c r="T338" s="183">
        <f t="shared" si="3"/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84" t="s">
        <v>286</v>
      </c>
      <c r="AT338" s="184" t="s">
        <v>191</v>
      </c>
      <c r="AU338" s="184" t="s">
        <v>81</v>
      </c>
      <c r="AY338" s="18" t="s">
        <v>189</v>
      </c>
      <c r="BE338" s="185">
        <f t="shared" si="4"/>
        <v>0</v>
      </c>
      <c r="BF338" s="185">
        <f t="shared" si="5"/>
        <v>0</v>
      </c>
      <c r="BG338" s="185">
        <f t="shared" si="6"/>
        <v>0</v>
      </c>
      <c r="BH338" s="185">
        <f t="shared" si="7"/>
        <v>0</v>
      </c>
      <c r="BI338" s="185">
        <f t="shared" si="8"/>
        <v>0</v>
      </c>
      <c r="BJ338" s="18" t="s">
        <v>77</v>
      </c>
      <c r="BK338" s="185">
        <f t="shared" si="9"/>
        <v>0</v>
      </c>
      <c r="BL338" s="18" t="s">
        <v>286</v>
      </c>
      <c r="BM338" s="184" t="s">
        <v>700</v>
      </c>
    </row>
    <row r="339" spans="1:65" s="2" customFormat="1" ht="16.5" customHeight="1">
      <c r="A339" s="35"/>
      <c r="B339" s="36"/>
      <c r="C339" s="215" t="s">
        <v>701</v>
      </c>
      <c r="D339" s="215" t="s">
        <v>495</v>
      </c>
      <c r="E339" s="216" t="s">
        <v>702</v>
      </c>
      <c r="F339" s="217" t="s">
        <v>703</v>
      </c>
      <c r="G339" s="218" t="s">
        <v>269</v>
      </c>
      <c r="H339" s="219">
        <v>14</v>
      </c>
      <c r="I339" s="220"/>
      <c r="J339" s="221">
        <f t="shared" si="0"/>
        <v>0</v>
      </c>
      <c r="K339" s="222"/>
      <c r="L339" s="223"/>
      <c r="M339" s="224" t="s">
        <v>19</v>
      </c>
      <c r="N339" s="225" t="s">
        <v>43</v>
      </c>
      <c r="O339" s="65"/>
      <c r="P339" s="182">
        <f t="shared" si="1"/>
        <v>0</v>
      </c>
      <c r="Q339" s="182">
        <v>0</v>
      </c>
      <c r="R339" s="182">
        <f t="shared" si="2"/>
        <v>0</v>
      </c>
      <c r="S339" s="182">
        <v>0</v>
      </c>
      <c r="T339" s="183">
        <f t="shared" si="3"/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84" t="s">
        <v>373</v>
      </c>
      <c r="AT339" s="184" t="s">
        <v>495</v>
      </c>
      <c r="AU339" s="184" t="s">
        <v>81</v>
      </c>
      <c r="AY339" s="18" t="s">
        <v>189</v>
      </c>
      <c r="BE339" s="185">
        <f t="shared" si="4"/>
        <v>0</v>
      </c>
      <c r="BF339" s="185">
        <f t="shared" si="5"/>
        <v>0</v>
      </c>
      <c r="BG339" s="185">
        <f t="shared" si="6"/>
        <v>0</v>
      </c>
      <c r="BH339" s="185">
        <f t="shared" si="7"/>
        <v>0</v>
      </c>
      <c r="BI339" s="185">
        <f t="shared" si="8"/>
        <v>0</v>
      </c>
      <c r="BJ339" s="18" t="s">
        <v>77</v>
      </c>
      <c r="BK339" s="185">
        <f t="shared" si="9"/>
        <v>0</v>
      </c>
      <c r="BL339" s="18" t="s">
        <v>286</v>
      </c>
      <c r="BM339" s="184" t="s">
        <v>704</v>
      </c>
    </row>
    <row r="340" spans="1:65" s="2" customFormat="1" ht="16.5" customHeight="1">
      <c r="A340" s="35"/>
      <c r="B340" s="36"/>
      <c r="C340" s="215" t="s">
        <v>705</v>
      </c>
      <c r="D340" s="215" t="s">
        <v>495</v>
      </c>
      <c r="E340" s="216" t="s">
        <v>706</v>
      </c>
      <c r="F340" s="217" t="s">
        <v>707</v>
      </c>
      <c r="G340" s="218" t="s">
        <v>269</v>
      </c>
      <c r="H340" s="219">
        <v>6</v>
      </c>
      <c r="I340" s="220"/>
      <c r="J340" s="221">
        <f t="shared" si="0"/>
        <v>0</v>
      </c>
      <c r="K340" s="222"/>
      <c r="L340" s="223"/>
      <c r="M340" s="224" t="s">
        <v>19</v>
      </c>
      <c r="N340" s="225" t="s">
        <v>43</v>
      </c>
      <c r="O340" s="65"/>
      <c r="P340" s="182">
        <f t="shared" si="1"/>
        <v>0</v>
      </c>
      <c r="Q340" s="182">
        <v>0</v>
      </c>
      <c r="R340" s="182">
        <f t="shared" si="2"/>
        <v>0</v>
      </c>
      <c r="S340" s="182">
        <v>0</v>
      </c>
      <c r="T340" s="183">
        <f t="shared" si="3"/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84" t="s">
        <v>373</v>
      </c>
      <c r="AT340" s="184" t="s">
        <v>495</v>
      </c>
      <c r="AU340" s="184" t="s">
        <v>81</v>
      </c>
      <c r="AY340" s="18" t="s">
        <v>189</v>
      </c>
      <c r="BE340" s="185">
        <f t="shared" si="4"/>
        <v>0</v>
      </c>
      <c r="BF340" s="185">
        <f t="shared" si="5"/>
        <v>0</v>
      </c>
      <c r="BG340" s="185">
        <f t="shared" si="6"/>
        <v>0</v>
      </c>
      <c r="BH340" s="185">
        <f t="shared" si="7"/>
        <v>0</v>
      </c>
      <c r="BI340" s="185">
        <f t="shared" si="8"/>
        <v>0</v>
      </c>
      <c r="BJ340" s="18" t="s">
        <v>77</v>
      </c>
      <c r="BK340" s="185">
        <f t="shared" si="9"/>
        <v>0</v>
      </c>
      <c r="BL340" s="18" t="s">
        <v>286</v>
      </c>
      <c r="BM340" s="184" t="s">
        <v>708</v>
      </c>
    </row>
    <row r="341" spans="1:65" s="2" customFormat="1" ht="16.5" customHeight="1">
      <c r="A341" s="35"/>
      <c r="B341" s="36"/>
      <c r="C341" s="215" t="s">
        <v>709</v>
      </c>
      <c r="D341" s="215" t="s">
        <v>495</v>
      </c>
      <c r="E341" s="216" t="s">
        <v>710</v>
      </c>
      <c r="F341" s="217" t="s">
        <v>711</v>
      </c>
      <c r="G341" s="218" t="s">
        <v>269</v>
      </c>
      <c r="H341" s="219">
        <v>8</v>
      </c>
      <c r="I341" s="220"/>
      <c r="J341" s="221">
        <f t="shared" si="0"/>
        <v>0</v>
      </c>
      <c r="K341" s="222"/>
      <c r="L341" s="223"/>
      <c r="M341" s="224" t="s">
        <v>19</v>
      </c>
      <c r="N341" s="225" t="s">
        <v>43</v>
      </c>
      <c r="O341" s="65"/>
      <c r="P341" s="182">
        <f t="shared" si="1"/>
        <v>0</v>
      </c>
      <c r="Q341" s="182">
        <v>0</v>
      </c>
      <c r="R341" s="182">
        <f t="shared" si="2"/>
        <v>0</v>
      </c>
      <c r="S341" s="182">
        <v>0</v>
      </c>
      <c r="T341" s="183">
        <f t="shared" si="3"/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184" t="s">
        <v>373</v>
      </c>
      <c r="AT341" s="184" t="s">
        <v>495</v>
      </c>
      <c r="AU341" s="184" t="s">
        <v>81</v>
      </c>
      <c r="AY341" s="18" t="s">
        <v>189</v>
      </c>
      <c r="BE341" s="185">
        <f t="shared" si="4"/>
        <v>0</v>
      </c>
      <c r="BF341" s="185">
        <f t="shared" si="5"/>
        <v>0</v>
      </c>
      <c r="BG341" s="185">
        <f t="shared" si="6"/>
        <v>0</v>
      </c>
      <c r="BH341" s="185">
        <f t="shared" si="7"/>
        <v>0</v>
      </c>
      <c r="BI341" s="185">
        <f t="shared" si="8"/>
        <v>0</v>
      </c>
      <c r="BJ341" s="18" t="s">
        <v>77</v>
      </c>
      <c r="BK341" s="185">
        <f t="shared" si="9"/>
        <v>0</v>
      </c>
      <c r="BL341" s="18" t="s">
        <v>286</v>
      </c>
      <c r="BM341" s="184" t="s">
        <v>712</v>
      </c>
    </row>
    <row r="342" spans="1:65" s="2" customFormat="1" ht="16.5" customHeight="1">
      <c r="A342" s="35"/>
      <c r="B342" s="36"/>
      <c r="C342" s="215" t="s">
        <v>713</v>
      </c>
      <c r="D342" s="215" t="s">
        <v>495</v>
      </c>
      <c r="E342" s="216" t="s">
        <v>714</v>
      </c>
      <c r="F342" s="217" t="s">
        <v>715</v>
      </c>
      <c r="G342" s="218" t="s">
        <v>269</v>
      </c>
      <c r="H342" s="219">
        <v>6</v>
      </c>
      <c r="I342" s="220"/>
      <c r="J342" s="221">
        <f t="shared" si="0"/>
        <v>0</v>
      </c>
      <c r="K342" s="222"/>
      <c r="L342" s="223"/>
      <c r="M342" s="224" t="s">
        <v>19</v>
      </c>
      <c r="N342" s="225" t="s">
        <v>43</v>
      </c>
      <c r="O342" s="65"/>
      <c r="P342" s="182">
        <f t="shared" si="1"/>
        <v>0</v>
      </c>
      <c r="Q342" s="182">
        <v>0</v>
      </c>
      <c r="R342" s="182">
        <f t="shared" si="2"/>
        <v>0</v>
      </c>
      <c r="S342" s="182">
        <v>0</v>
      </c>
      <c r="T342" s="183">
        <f t="shared" si="3"/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184" t="s">
        <v>373</v>
      </c>
      <c r="AT342" s="184" t="s">
        <v>495</v>
      </c>
      <c r="AU342" s="184" t="s">
        <v>81</v>
      </c>
      <c r="AY342" s="18" t="s">
        <v>189</v>
      </c>
      <c r="BE342" s="185">
        <f t="shared" si="4"/>
        <v>0</v>
      </c>
      <c r="BF342" s="185">
        <f t="shared" si="5"/>
        <v>0</v>
      </c>
      <c r="BG342" s="185">
        <f t="shared" si="6"/>
        <v>0</v>
      </c>
      <c r="BH342" s="185">
        <f t="shared" si="7"/>
        <v>0</v>
      </c>
      <c r="BI342" s="185">
        <f t="shared" si="8"/>
        <v>0</v>
      </c>
      <c r="BJ342" s="18" t="s">
        <v>77</v>
      </c>
      <c r="BK342" s="185">
        <f t="shared" si="9"/>
        <v>0</v>
      </c>
      <c r="BL342" s="18" t="s">
        <v>286</v>
      </c>
      <c r="BM342" s="184" t="s">
        <v>716</v>
      </c>
    </row>
    <row r="343" spans="1:65" s="2" customFormat="1" ht="16.5" customHeight="1">
      <c r="A343" s="35"/>
      <c r="B343" s="36"/>
      <c r="C343" s="215" t="s">
        <v>717</v>
      </c>
      <c r="D343" s="215" t="s">
        <v>495</v>
      </c>
      <c r="E343" s="216" t="s">
        <v>718</v>
      </c>
      <c r="F343" s="217" t="s">
        <v>719</v>
      </c>
      <c r="G343" s="218" t="s">
        <v>269</v>
      </c>
      <c r="H343" s="219">
        <v>6</v>
      </c>
      <c r="I343" s="220"/>
      <c r="J343" s="221">
        <f t="shared" si="0"/>
        <v>0</v>
      </c>
      <c r="K343" s="222"/>
      <c r="L343" s="223"/>
      <c r="M343" s="224" t="s">
        <v>19</v>
      </c>
      <c r="N343" s="225" t="s">
        <v>43</v>
      </c>
      <c r="O343" s="65"/>
      <c r="P343" s="182">
        <f t="shared" si="1"/>
        <v>0</v>
      </c>
      <c r="Q343" s="182">
        <v>0</v>
      </c>
      <c r="R343" s="182">
        <f t="shared" si="2"/>
        <v>0</v>
      </c>
      <c r="S343" s="182">
        <v>0</v>
      </c>
      <c r="T343" s="183">
        <f t="shared" si="3"/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84" t="s">
        <v>373</v>
      </c>
      <c r="AT343" s="184" t="s">
        <v>495</v>
      </c>
      <c r="AU343" s="184" t="s">
        <v>81</v>
      </c>
      <c r="AY343" s="18" t="s">
        <v>189</v>
      </c>
      <c r="BE343" s="185">
        <f t="shared" si="4"/>
        <v>0</v>
      </c>
      <c r="BF343" s="185">
        <f t="shared" si="5"/>
        <v>0</v>
      </c>
      <c r="BG343" s="185">
        <f t="shared" si="6"/>
        <v>0</v>
      </c>
      <c r="BH343" s="185">
        <f t="shared" si="7"/>
        <v>0</v>
      </c>
      <c r="BI343" s="185">
        <f t="shared" si="8"/>
        <v>0</v>
      </c>
      <c r="BJ343" s="18" t="s">
        <v>77</v>
      </c>
      <c r="BK343" s="185">
        <f t="shared" si="9"/>
        <v>0</v>
      </c>
      <c r="BL343" s="18" t="s">
        <v>286</v>
      </c>
      <c r="BM343" s="184" t="s">
        <v>720</v>
      </c>
    </row>
    <row r="344" spans="1:65" s="2" customFormat="1" ht="37.799999999999997" customHeight="1">
      <c r="A344" s="35"/>
      <c r="B344" s="36"/>
      <c r="C344" s="172" t="s">
        <v>721</v>
      </c>
      <c r="D344" s="172" t="s">
        <v>191</v>
      </c>
      <c r="E344" s="173" t="s">
        <v>722</v>
      </c>
      <c r="F344" s="174" t="s">
        <v>723</v>
      </c>
      <c r="G344" s="175" t="s">
        <v>269</v>
      </c>
      <c r="H344" s="176">
        <v>10</v>
      </c>
      <c r="I344" s="177"/>
      <c r="J344" s="178">
        <f t="shared" si="0"/>
        <v>0</v>
      </c>
      <c r="K344" s="179"/>
      <c r="L344" s="40"/>
      <c r="M344" s="180" t="s">
        <v>19</v>
      </c>
      <c r="N344" s="181" t="s">
        <v>43</v>
      </c>
      <c r="O344" s="65"/>
      <c r="P344" s="182">
        <f t="shared" si="1"/>
        <v>0</v>
      </c>
      <c r="Q344" s="182">
        <v>0</v>
      </c>
      <c r="R344" s="182">
        <f t="shared" si="2"/>
        <v>0</v>
      </c>
      <c r="S344" s="182">
        <v>0</v>
      </c>
      <c r="T344" s="183">
        <f t="shared" si="3"/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184" t="s">
        <v>286</v>
      </c>
      <c r="AT344" s="184" t="s">
        <v>191</v>
      </c>
      <c r="AU344" s="184" t="s">
        <v>81</v>
      </c>
      <c r="AY344" s="18" t="s">
        <v>189</v>
      </c>
      <c r="BE344" s="185">
        <f t="shared" si="4"/>
        <v>0</v>
      </c>
      <c r="BF344" s="185">
        <f t="shared" si="5"/>
        <v>0</v>
      </c>
      <c r="BG344" s="185">
        <f t="shared" si="6"/>
        <v>0</v>
      </c>
      <c r="BH344" s="185">
        <f t="shared" si="7"/>
        <v>0</v>
      </c>
      <c r="BI344" s="185">
        <f t="shared" si="8"/>
        <v>0</v>
      </c>
      <c r="BJ344" s="18" t="s">
        <v>77</v>
      </c>
      <c r="BK344" s="185">
        <f t="shared" si="9"/>
        <v>0</v>
      </c>
      <c r="BL344" s="18" t="s">
        <v>286</v>
      </c>
      <c r="BM344" s="184" t="s">
        <v>724</v>
      </c>
    </row>
    <row r="345" spans="1:65" s="2" customFormat="1" ht="16.5" customHeight="1">
      <c r="A345" s="35"/>
      <c r="B345" s="36"/>
      <c r="C345" s="215" t="s">
        <v>725</v>
      </c>
      <c r="D345" s="215" t="s">
        <v>495</v>
      </c>
      <c r="E345" s="216" t="s">
        <v>726</v>
      </c>
      <c r="F345" s="217" t="s">
        <v>727</v>
      </c>
      <c r="G345" s="218" t="s">
        <v>269</v>
      </c>
      <c r="H345" s="219">
        <v>60</v>
      </c>
      <c r="I345" s="220"/>
      <c r="J345" s="221">
        <f t="shared" si="0"/>
        <v>0</v>
      </c>
      <c r="K345" s="222"/>
      <c r="L345" s="223"/>
      <c r="M345" s="224" t="s">
        <v>19</v>
      </c>
      <c r="N345" s="225" t="s">
        <v>43</v>
      </c>
      <c r="O345" s="65"/>
      <c r="P345" s="182">
        <f t="shared" si="1"/>
        <v>0</v>
      </c>
      <c r="Q345" s="182">
        <v>0</v>
      </c>
      <c r="R345" s="182">
        <f t="shared" si="2"/>
        <v>0</v>
      </c>
      <c r="S345" s="182">
        <v>0</v>
      </c>
      <c r="T345" s="183">
        <f t="shared" si="3"/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184" t="s">
        <v>373</v>
      </c>
      <c r="AT345" s="184" t="s">
        <v>495</v>
      </c>
      <c r="AU345" s="184" t="s">
        <v>81</v>
      </c>
      <c r="AY345" s="18" t="s">
        <v>189</v>
      </c>
      <c r="BE345" s="185">
        <f t="shared" si="4"/>
        <v>0</v>
      </c>
      <c r="BF345" s="185">
        <f t="shared" si="5"/>
        <v>0</v>
      </c>
      <c r="BG345" s="185">
        <f t="shared" si="6"/>
        <v>0</v>
      </c>
      <c r="BH345" s="185">
        <f t="shared" si="7"/>
        <v>0</v>
      </c>
      <c r="BI345" s="185">
        <f t="shared" si="8"/>
        <v>0</v>
      </c>
      <c r="BJ345" s="18" t="s">
        <v>77</v>
      </c>
      <c r="BK345" s="185">
        <f t="shared" si="9"/>
        <v>0</v>
      </c>
      <c r="BL345" s="18" t="s">
        <v>286</v>
      </c>
      <c r="BM345" s="184" t="s">
        <v>728</v>
      </c>
    </row>
    <row r="346" spans="1:65" s="2" customFormat="1" ht="24.15" customHeight="1">
      <c r="A346" s="35"/>
      <c r="B346" s="36"/>
      <c r="C346" s="172" t="s">
        <v>729</v>
      </c>
      <c r="D346" s="172" t="s">
        <v>191</v>
      </c>
      <c r="E346" s="173" t="s">
        <v>730</v>
      </c>
      <c r="F346" s="174" t="s">
        <v>731</v>
      </c>
      <c r="G346" s="175" t="s">
        <v>269</v>
      </c>
      <c r="H346" s="176">
        <v>10</v>
      </c>
      <c r="I346" s="177"/>
      <c r="J346" s="178">
        <f t="shared" si="0"/>
        <v>0</v>
      </c>
      <c r="K346" s="179"/>
      <c r="L346" s="40"/>
      <c r="M346" s="180" t="s">
        <v>19</v>
      </c>
      <c r="N346" s="181" t="s">
        <v>43</v>
      </c>
      <c r="O346" s="65"/>
      <c r="P346" s="182">
        <f t="shared" si="1"/>
        <v>0</v>
      </c>
      <c r="Q346" s="182">
        <v>0</v>
      </c>
      <c r="R346" s="182">
        <f t="shared" si="2"/>
        <v>0</v>
      </c>
      <c r="S346" s="182">
        <v>0</v>
      </c>
      <c r="T346" s="183">
        <f t="shared" si="3"/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184" t="s">
        <v>286</v>
      </c>
      <c r="AT346" s="184" t="s">
        <v>191</v>
      </c>
      <c r="AU346" s="184" t="s">
        <v>81</v>
      </c>
      <c r="AY346" s="18" t="s">
        <v>189</v>
      </c>
      <c r="BE346" s="185">
        <f t="shared" si="4"/>
        <v>0</v>
      </c>
      <c r="BF346" s="185">
        <f t="shared" si="5"/>
        <v>0</v>
      </c>
      <c r="BG346" s="185">
        <f t="shared" si="6"/>
        <v>0</v>
      </c>
      <c r="BH346" s="185">
        <f t="shared" si="7"/>
        <v>0</v>
      </c>
      <c r="BI346" s="185">
        <f t="shared" si="8"/>
        <v>0</v>
      </c>
      <c r="BJ346" s="18" t="s">
        <v>77</v>
      </c>
      <c r="BK346" s="185">
        <f t="shared" si="9"/>
        <v>0</v>
      </c>
      <c r="BL346" s="18" t="s">
        <v>286</v>
      </c>
      <c r="BM346" s="184" t="s">
        <v>732</v>
      </c>
    </row>
    <row r="347" spans="1:65" s="2" customFormat="1" ht="16.5" customHeight="1">
      <c r="A347" s="35"/>
      <c r="B347" s="36"/>
      <c r="C347" s="215" t="s">
        <v>733</v>
      </c>
      <c r="D347" s="215" t="s">
        <v>495</v>
      </c>
      <c r="E347" s="216" t="s">
        <v>734</v>
      </c>
      <c r="F347" s="217" t="s">
        <v>735</v>
      </c>
      <c r="G347" s="218" t="s">
        <v>269</v>
      </c>
      <c r="H347" s="219">
        <v>10</v>
      </c>
      <c r="I347" s="220"/>
      <c r="J347" s="221">
        <f t="shared" si="0"/>
        <v>0</v>
      </c>
      <c r="K347" s="222"/>
      <c r="L347" s="223"/>
      <c r="M347" s="224" t="s">
        <v>19</v>
      </c>
      <c r="N347" s="225" t="s">
        <v>43</v>
      </c>
      <c r="O347" s="65"/>
      <c r="P347" s="182">
        <f t="shared" si="1"/>
        <v>0</v>
      </c>
      <c r="Q347" s="182">
        <v>0</v>
      </c>
      <c r="R347" s="182">
        <f t="shared" si="2"/>
        <v>0</v>
      </c>
      <c r="S347" s="182">
        <v>0</v>
      </c>
      <c r="T347" s="183">
        <f t="shared" si="3"/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184" t="s">
        <v>373</v>
      </c>
      <c r="AT347" s="184" t="s">
        <v>495</v>
      </c>
      <c r="AU347" s="184" t="s">
        <v>81</v>
      </c>
      <c r="AY347" s="18" t="s">
        <v>189</v>
      </c>
      <c r="BE347" s="185">
        <f t="shared" si="4"/>
        <v>0</v>
      </c>
      <c r="BF347" s="185">
        <f t="shared" si="5"/>
        <v>0</v>
      </c>
      <c r="BG347" s="185">
        <f t="shared" si="6"/>
        <v>0</v>
      </c>
      <c r="BH347" s="185">
        <f t="shared" si="7"/>
        <v>0</v>
      </c>
      <c r="BI347" s="185">
        <f t="shared" si="8"/>
        <v>0</v>
      </c>
      <c r="BJ347" s="18" t="s">
        <v>77</v>
      </c>
      <c r="BK347" s="185">
        <f t="shared" si="9"/>
        <v>0</v>
      </c>
      <c r="BL347" s="18" t="s">
        <v>286</v>
      </c>
      <c r="BM347" s="184" t="s">
        <v>736</v>
      </c>
    </row>
    <row r="348" spans="1:65" s="2" customFormat="1" ht="44.25" customHeight="1">
      <c r="A348" s="35"/>
      <c r="B348" s="36"/>
      <c r="C348" s="172" t="s">
        <v>737</v>
      </c>
      <c r="D348" s="172" t="s">
        <v>191</v>
      </c>
      <c r="E348" s="173" t="s">
        <v>738</v>
      </c>
      <c r="F348" s="174" t="s">
        <v>739</v>
      </c>
      <c r="G348" s="175" t="s">
        <v>269</v>
      </c>
      <c r="H348" s="176">
        <v>1</v>
      </c>
      <c r="I348" s="177"/>
      <c r="J348" s="178">
        <f t="shared" si="0"/>
        <v>0</v>
      </c>
      <c r="K348" s="179"/>
      <c r="L348" s="40"/>
      <c r="M348" s="180" t="s">
        <v>19</v>
      </c>
      <c r="N348" s="181" t="s">
        <v>43</v>
      </c>
      <c r="O348" s="65"/>
      <c r="P348" s="182">
        <f t="shared" si="1"/>
        <v>0</v>
      </c>
      <c r="Q348" s="182">
        <v>0</v>
      </c>
      <c r="R348" s="182">
        <f t="shared" si="2"/>
        <v>0</v>
      </c>
      <c r="S348" s="182">
        <v>0</v>
      </c>
      <c r="T348" s="183">
        <f t="shared" si="3"/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84" t="s">
        <v>286</v>
      </c>
      <c r="AT348" s="184" t="s">
        <v>191</v>
      </c>
      <c r="AU348" s="184" t="s">
        <v>81</v>
      </c>
      <c r="AY348" s="18" t="s">
        <v>189</v>
      </c>
      <c r="BE348" s="185">
        <f t="shared" si="4"/>
        <v>0</v>
      </c>
      <c r="BF348" s="185">
        <f t="shared" si="5"/>
        <v>0</v>
      </c>
      <c r="BG348" s="185">
        <f t="shared" si="6"/>
        <v>0</v>
      </c>
      <c r="BH348" s="185">
        <f t="shared" si="7"/>
        <v>0</v>
      </c>
      <c r="BI348" s="185">
        <f t="shared" si="8"/>
        <v>0</v>
      </c>
      <c r="BJ348" s="18" t="s">
        <v>77</v>
      </c>
      <c r="BK348" s="185">
        <f t="shared" si="9"/>
        <v>0</v>
      </c>
      <c r="BL348" s="18" t="s">
        <v>286</v>
      </c>
      <c r="BM348" s="184" t="s">
        <v>740</v>
      </c>
    </row>
    <row r="349" spans="1:65" s="2" customFormat="1" ht="55.5" customHeight="1">
      <c r="A349" s="35"/>
      <c r="B349" s="36"/>
      <c r="C349" s="172" t="s">
        <v>741</v>
      </c>
      <c r="D349" s="172" t="s">
        <v>191</v>
      </c>
      <c r="E349" s="173" t="s">
        <v>742</v>
      </c>
      <c r="F349" s="174" t="s">
        <v>743</v>
      </c>
      <c r="G349" s="175" t="s">
        <v>239</v>
      </c>
      <c r="H349" s="176">
        <v>0.2</v>
      </c>
      <c r="I349" s="177"/>
      <c r="J349" s="178">
        <f t="shared" si="0"/>
        <v>0</v>
      </c>
      <c r="K349" s="179"/>
      <c r="L349" s="40"/>
      <c r="M349" s="180" t="s">
        <v>19</v>
      </c>
      <c r="N349" s="181" t="s">
        <v>43</v>
      </c>
      <c r="O349" s="65"/>
      <c r="P349" s="182">
        <f t="shared" si="1"/>
        <v>0</v>
      </c>
      <c r="Q349" s="182">
        <v>0</v>
      </c>
      <c r="R349" s="182">
        <f t="shared" si="2"/>
        <v>0</v>
      </c>
      <c r="S349" s="182">
        <v>0</v>
      </c>
      <c r="T349" s="183">
        <f t="shared" si="3"/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84" t="s">
        <v>286</v>
      </c>
      <c r="AT349" s="184" t="s">
        <v>191</v>
      </c>
      <c r="AU349" s="184" t="s">
        <v>81</v>
      </c>
      <c r="AY349" s="18" t="s">
        <v>189</v>
      </c>
      <c r="BE349" s="185">
        <f t="shared" si="4"/>
        <v>0</v>
      </c>
      <c r="BF349" s="185">
        <f t="shared" si="5"/>
        <v>0</v>
      </c>
      <c r="BG349" s="185">
        <f t="shared" si="6"/>
        <v>0</v>
      </c>
      <c r="BH349" s="185">
        <f t="shared" si="7"/>
        <v>0</v>
      </c>
      <c r="BI349" s="185">
        <f t="shared" si="8"/>
        <v>0</v>
      </c>
      <c r="BJ349" s="18" t="s">
        <v>77</v>
      </c>
      <c r="BK349" s="185">
        <f t="shared" si="9"/>
        <v>0</v>
      </c>
      <c r="BL349" s="18" t="s">
        <v>286</v>
      </c>
      <c r="BM349" s="184" t="s">
        <v>744</v>
      </c>
    </row>
    <row r="350" spans="1:65" s="12" customFormat="1" ht="22.8" customHeight="1">
      <c r="B350" s="156"/>
      <c r="C350" s="157"/>
      <c r="D350" s="158" t="s">
        <v>71</v>
      </c>
      <c r="E350" s="170" t="s">
        <v>745</v>
      </c>
      <c r="F350" s="170" t="s">
        <v>746</v>
      </c>
      <c r="G350" s="157"/>
      <c r="H350" s="157"/>
      <c r="I350" s="160"/>
      <c r="J350" s="171">
        <f>BK350</f>
        <v>0</v>
      </c>
      <c r="K350" s="157"/>
      <c r="L350" s="162"/>
      <c r="M350" s="163"/>
      <c r="N350" s="164"/>
      <c r="O350" s="164"/>
      <c r="P350" s="165">
        <f>SUM(P351:P503)</f>
        <v>0</v>
      </c>
      <c r="Q350" s="164"/>
      <c r="R350" s="165">
        <f>SUM(R351:R503)</f>
        <v>8.7221484500000042</v>
      </c>
      <c r="S350" s="164"/>
      <c r="T350" s="166">
        <f>SUM(T351:T503)</f>
        <v>7.2947384</v>
      </c>
      <c r="AR350" s="167" t="s">
        <v>81</v>
      </c>
      <c r="AT350" s="168" t="s">
        <v>71</v>
      </c>
      <c r="AU350" s="168" t="s">
        <v>77</v>
      </c>
      <c r="AY350" s="167" t="s">
        <v>189</v>
      </c>
      <c r="BK350" s="169">
        <f>SUM(BK351:BK503)</f>
        <v>0</v>
      </c>
    </row>
    <row r="351" spans="1:65" s="2" customFormat="1" ht="24.15" customHeight="1">
      <c r="A351" s="35"/>
      <c r="B351" s="36"/>
      <c r="C351" s="172" t="s">
        <v>747</v>
      </c>
      <c r="D351" s="172" t="s">
        <v>191</v>
      </c>
      <c r="E351" s="173" t="s">
        <v>748</v>
      </c>
      <c r="F351" s="174" t="s">
        <v>749</v>
      </c>
      <c r="G351" s="175" t="s">
        <v>269</v>
      </c>
      <c r="H351" s="176">
        <v>198</v>
      </c>
      <c r="I351" s="177"/>
      <c r="J351" s="178">
        <f>ROUND(I351*H351,2)</f>
        <v>0</v>
      </c>
      <c r="K351" s="179"/>
      <c r="L351" s="40"/>
      <c r="M351" s="180" t="s">
        <v>19</v>
      </c>
      <c r="N351" s="181" t="s">
        <v>43</v>
      </c>
      <c r="O351" s="65"/>
      <c r="P351" s="182">
        <f>O351*H351</f>
        <v>0</v>
      </c>
      <c r="Q351" s="182">
        <v>0</v>
      </c>
      <c r="R351" s="182">
        <f>Q351*H351</f>
        <v>0</v>
      </c>
      <c r="S351" s="182">
        <v>0</v>
      </c>
      <c r="T351" s="183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84" t="s">
        <v>286</v>
      </c>
      <c r="AT351" s="184" t="s">
        <v>191</v>
      </c>
      <c r="AU351" s="184" t="s">
        <v>81</v>
      </c>
      <c r="AY351" s="18" t="s">
        <v>189</v>
      </c>
      <c r="BE351" s="185">
        <f>IF(N351="základní",J351,0)</f>
        <v>0</v>
      </c>
      <c r="BF351" s="185">
        <f>IF(N351="snížená",J351,0)</f>
        <v>0</v>
      </c>
      <c r="BG351" s="185">
        <f>IF(N351="zákl. přenesená",J351,0)</f>
        <v>0</v>
      </c>
      <c r="BH351" s="185">
        <f>IF(N351="sníž. přenesená",J351,0)</f>
        <v>0</v>
      </c>
      <c r="BI351" s="185">
        <f>IF(N351="nulová",J351,0)</f>
        <v>0</v>
      </c>
      <c r="BJ351" s="18" t="s">
        <v>77</v>
      </c>
      <c r="BK351" s="185">
        <f>ROUND(I351*H351,2)</f>
        <v>0</v>
      </c>
      <c r="BL351" s="18" t="s">
        <v>286</v>
      </c>
      <c r="BM351" s="184" t="s">
        <v>750</v>
      </c>
    </row>
    <row r="352" spans="1:65" s="2" customFormat="1" ht="10.199999999999999">
      <c r="A352" s="35"/>
      <c r="B352" s="36"/>
      <c r="C352" s="37"/>
      <c r="D352" s="186" t="s">
        <v>197</v>
      </c>
      <c r="E352" s="37"/>
      <c r="F352" s="187" t="s">
        <v>751</v>
      </c>
      <c r="G352" s="37"/>
      <c r="H352" s="37"/>
      <c r="I352" s="188"/>
      <c r="J352" s="37"/>
      <c r="K352" s="37"/>
      <c r="L352" s="40"/>
      <c r="M352" s="189"/>
      <c r="N352" s="190"/>
      <c r="O352" s="65"/>
      <c r="P352" s="65"/>
      <c r="Q352" s="65"/>
      <c r="R352" s="65"/>
      <c r="S352" s="65"/>
      <c r="T352" s="66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T352" s="18" t="s">
        <v>197</v>
      </c>
      <c r="AU352" s="18" t="s">
        <v>81</v>
      </c>
    </row>
    <row r="353" spans="1:65" s="13" customFormat="1" ht="10.199999999999999">
      <c r="B353" s="191"/>
      <c r="C353" s="192"/>
      <c r="D353" s="193" t="s">
        <v>199</v>
      </c>
      <c r="E353" s="194" t="s">
        <v>19</v>
      </c>
      <c r="F353" s="195" t="s">
        <v>752</v>
      </c>
      <c r="G353" s="192"/>
      <c r="H353" s="196">
        <v>198</v>
      </c>
      <c r="I353" s="197"/>
      <c r="J353" s="192"/>
      <c r="K353" s="192"/>
      <c r="L353" s="198"/>
      <c r="M353" s="199"/>
      <c r="N353" s="200"/>
      <c r="O353" s="200"/>
      <c r="P353" s="200"/>
      <c r="Q353" s="200"/>
      <c r="R353" s="200"/>
      <c r="S353" s="200"/>
      <c r="T353" s="201"/>
      <c r="AT353" s="202" t="s">
        <v>199</v>
      </c>
      <c r="AU353" s="202" t="s">
        <v>81</v>
      </c>
      <c r="AV353" s="13" t="s">
        <v>81</v>
      </c>
      <c r="AW353" s="13" t="s">
        <v>33</v>
      </c>
      <c r="AX353" s="13" t="s">
        <v>77</v>
      </c>
      <c r="AY353" s="202" t="s">
        <v>189</v>
      </c>
    </row>
    <row r="354" spans="1:65" s="2" customFormat="1" ht="37.799999999999997" customHeight="1">
      <c r="A354" s="35"/>
      <c r="B354" s="36"/>
      <c r="C354" s="172" t="s">
        <v>753</v>
      </c>
      <c r="D354" s="172" t="s">
        <v>191</v>
      </c>
      <c r="E354" s="173" t="s">
        <v>754</v>
      </c>
      <c r="F354" s="174" t="s">
        <v>755</v>
      </c>
      <c r="G354" s="175" t="s">
        <v>269</v>
      </c>
      <c r="H354" s="176">
        <v>1072</v>
      </c>
      <c r="I354" s="177"/>
      <c r="J354" s="178">
        <f>ROUND(I354*H354,2)</f>
        <v>0</v>
      </c>
      <c r="K354" s="179"/>
      <c r="L354" s="40"/>
      <c r="M354" s="180" t="s">
        <v>19</v>
      </c>
      <c r="N354" s="181" t="s">
        <v>43</v>
      </c>
      <c r="O354" s="65"/>
      <c r="P354" s="182">
        <f>O354*H354</f>
        <v>0</v>
      </c>
      <c r="Q354" s="182">
        <v>0</v>
      </c>
      <c r="R354" s="182">
        <f>Q354*H354</f>
        <v>0</v>
      </c>
      <c r="S354" s="182">
        <v>0</v>
      </c>
      <c r="T354" s="183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84" t="s">
        <v>286</v>
      </c>
      <c r="AT354" s="184" t="s">
        <v>191</v>
      </c>
      <c r="AU354" s="184" t="s">
        <v>81</v>
      </c>
      <c r="AY354" s="18" t="s">
        <v>189</v>
      </c>
      <c r="BE354" s="185">
        <f>IF(N354="základní",J354,0)</f>
        <v>0</v>
      </c>
      <c r="BF354" s="185">
        <f>IF(N354="snížená",J354,0)</f>
        <v>0</v>
      </c>
      <c r="BG354" s="185">
        <f>IF(N354="zákl. přenesená",J354,0)</f>
        <v>0</v>
      </c>
      <c r="BH354" s="185">
        <f>IF(N354="sníž. přenesená",J354,0)</f>
        <v>0</v>
      </c>
      <c r="BI354" s="185">
        <f>IF(N354="nulová",J354,0)</f>
        <v>0</v>
      </c>
      <c r="BJ354" s="18" t="s">
        <v>77</v>
      </c>
      <c r="BK354" s="185">
        <f>ROUND(I354*H354,2)</f>
        <v>0</v>
      </c>
      <c r="BL354" s="18" t="s">
        <v>286</v>
      </c>
      <c r="BM354" s="184" t="s">
        <v>756</v>
      </c>
    </row>
    <row r="355" spans="1:65" s="2" customFormat="1" ht="10.199999999999999">
      <c r="A355" s="35"/>
      <c r="B355" s="36"/>
      <c r="C355" s="37"/>
      <c r="D355" s="186" t="s">
        <v>197</v>
      </c>
      <c r="E355" s="37"/>
      <c r="F355" s="187" t="s">
        <v>757</v>
      </c>
      <c r="G355" s="37"/>
      <c r="H355" s="37"/>
      <c r="I355" s="188"/>
      <c r="J355" s="37"/>
      <c r="K355" s="37"/>
      <c r="L355" s="40"/>
      <c r="M355" s="189"/>
      <c r="N355" s="190"/>
      <c r="O355" s="65"/>
      <c r="P355" s="65"/>
      <c r="Q355" s="65"/>
      <c r="R355" s="65"/>
      <c r="S355" s="65"/>
      <c r="T355" s="66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T355" s="18" t="s">
        <v>197</v>
      </c>
      <c r="AU355" s="18" t="s">
        <v>81</v>
      </c>
    </row>
    <row r="356" spans="1:65" s="13" customFormat="1" ht="10.199999999999999">
      <c r="B356" s="191"/>
      <c r="C356" s="192"/>
      <c r="D356" s="193" t="s">
        <v>199</v>
      </c>
      <c r="E356" s="194" t="s">
        <v>19</v>
      </c>
      <c r="F356" s="195" t="s">
        <v>758</v>
      </c>
      <c r="G356" s="192"/>
      <c r="H356" s="196">
        <v>1072</v>
      </c>
      <c r="I356" s="197"/>
      <c r="J356" s="192"/>
      <c r="K356" s="192"/>
      <c r="L356" s="198"/>
      <c r="M356" s="199"/>
      <c r="N356" s="200"/>
      <c r="O356" s="200"/>
      <c r="P356" s="200"/>
      <c r="Q356" s="200"/>
      <c r="R356" s="200"/>
      <c r="S356" s="200"/>
      <c r="T356" s="201"/>
      <c r="AT356" s="202" t="s">
        <v>199</v>
      </c>
      <c r="AU356" s="202" t="s">
        <v>81</v>
      </c>
      <c r="AV356" s="13" t="s">
        <v>81</v>
      </c>
      <c r="AW356" s="13" t="s">
        <v>33</v>
      </c>
      <c r="AX356" s="13" t="s">
        <v>77</v>
      </c>
      <c r="AY356" s="202" t="s">
        <v>189</v>
      </c>
    </row>
    <row r="357" spans="1:65" s="2" customFormat="1" ht="33" customHeight="1">
      <c r="A357" s="35"/>
      <c r="B357" s="36"/>
      <c r="C357" s="215" t="s">
        <v>759</v>
      </c>
      <c r="D357" s="215" t="s">
        <v>495</v>
      </c>
      <c r="E357" s="216" t="s">
        <v>760</v>
      </c>
      <c r="F357" s="217" t="s">
        <v>761</v>
      </c>
      <c r="G357" s="218" t="s">
        <v>269</v>
      </c>
      <c r="H357" s="219">
        <v>1072</v>
      </c>
      <c r="I357" s="220"/>
      <c r="J357" s="221">
        <f>ROUND(I357*H357,2)</f>
        <v>0</v>
      </c>
      <c r="K357" s="222"/>
      <c r="L357" s="223"/>
      <c r="M357" s="224" t="s">
        <v>19</v>
      </c>
      <c r="N357" s="225" t="s">
        <v>43</v>
      </c>
      <c r="O357" s="65"/>
      <c r="P357" s="182">
        <f>O357*H357</f>
        <v>0</v>
      </c>
      <c r="Q357" s="182">
        <v>1.2E-4</v>
      </c>
      <c r="R357" s="182">
        <f>Q357*H357</f>
        <v>0.12864</v>
      </c>
      <c r="S357" s="182">
        <v>0</v>
      </c>
      <c r="T357" s="183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84" t="s">
        <v>373</v>
      </c>
      <c r="AT357" s="184" t="s">
        <v>495</v>
      </c>
      <c r="AU357" s="184" t="s">
        <v>81</v>
      </c>
      <c r="AY357" s="18" t="s">
        <v>189</v>
      </c>
      <c r="BE357" s="185">
        <f>IF(N357="základní",J357,0)</f>
        <v>0</v>
      </c>
      <c r="BF357" s="185">
        <f>IF(N357="snížená",J357,0)</f>
        <v>0</v>
      </c>
      <c r="BG357" s="185">
        <f>IF(N357="zákl. přenesená",J357,0)</f>
        <v>0</v>
      </c>
      <c r="BH357" s="185">
        <f>IF(N357="sníž. přenesená",J357,0)</f>
        <v>0</v>
      </c>
      <c r="BI357" s="185">
        <f>IF(N357="nulová",J357,0)</f>
        <v>0</v>
      </c>
      <c r="BJ357" s="18" t="s">
        <v>77</v>
      </c>
      <c r="BK357" s="185">
        <f>ROUND(I357*H357,2)</f>
        <v>0</v>
      </c>
      <c r="BL357" s="18" t="s">
        <v>286</v>
      </c>
      <c r="BM357" s="184" t="s">
        <v>762</v>
      </c>
    </row>
    <row r="358" spans="1:65" s="2" customFormat="1" ht="44.25" customHeight="1">
      <c r="A358" s="35"/>
      <c r="B358" s="36"/>
      <c r="C358" s="172" t="s">
        <v>763</v>
      </c>
      <c r="D358" s="172" t="s">
        <v>191</v>
      </c>
      <c r="E358" s="173" t="s">
        <v>764</v>
      </c>
      <c r="F358" s="174" t="s">
        <v>765</v>
      </c>
      <c r="G358" s="175" t="s">
        <v>364</v>
      </c>
      <c r="H358" s="176">
        <v>234.375</v>
      </c>
      <c r="I358" s="177"/>
      <c r="J358" s="178">
        <f>ROUND(I358*H358,2)</f>
        <v>0</v>
      </c>
      <c r="K358" s="179"/>
      <c r="L358" s="40"/>
      <c r="M358" s="180" t="s">
        <v>19</v>
      </c>
      <c r="N358" s="181" t="s">
        <v>43</v>
      </c>
      <c r="O358" s="65"/>
      <c r="P358" s="182">
        <f>O358*H358</f>
        <v>0</v>
      </c>
      <c r="Q358" s="182">
        <v>0</v>
      </c>
      <c r="R358" s="182">
        <f>Q358*H358</f>
        <v>0</v>
      </c>
      <c r="S358" s="182">
        <v>1.2319999999999999E-2</v>
      </c>
      <c r="T358" s="183">
        <f>S358*H358</f>
        <v>2.8874999999999997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184" t="s">
        <v>286</v>
      </c>
      <c r="AT358" s="184" t="s">
        <v>191</v>
      </c>
      <c r="AU358" s="184" t="s">
        <v>81</v>
      </c>
      <c r="AY358" s="18" t="s">
        <v>189</v>
      </c>
      <c r="BE358" s="185">
        <f>IF(N358="základní",J358,0)</f>
        <v>0</v>
      </c>
      <c r="BF358" s="185">
        <f>IF(N358="snížená",J358,0)</f>
        <v>0</v>
      </c>
      <c r="BG358" s="185">
        <f>IF(N358="zákl. přenesená",J358,0)</f>
        <v>0</v>
      </c>
      <c r="BH358" s="185">
        <f>IF(N358="sníž. přenesená",J358,0)</f>
        <v>0</v>
      </c>
      <c r="BI358" s="185">
        <f>IF(N358="nulová",J358,0)</f>
        <v>0</v>
      </c>
      <c r="BJ358" s="18" t="s">
        <v>77</v>
      </c>
      <c r="BK358" s="185">
        <f>ROUND(I358*H358,2)</f>
        <v>0</v>
      </c>
      <c r="BL358" s="18" t="s">
        <v>286</v>
      </c>
      <c r="BM358" s="184" t="s">
        <v>766</v>
      </c>
    </row>
    <row r="359" spans="1:65" s="2" customFormat="1" ht="10.199999999999999">
      <c r="A359" s="35"/>
      <c r="B359" s="36"/>
      <c r="C359" s="37"/>
      <c r="D359" s="186" t="s">
        <v>197</v>
      </c>
      <c r="E359" s="37"/>
      <c r="F359" s="187" t="s">
        <v>767</v>
      </c>
      <c r="G359" s="37"/>
      <c r="H359" s="37"/>
      <c r="I359" s="188"/>
      <c r="J359" s="37"/>
      <c r="K359" s="37"/>
      <c r="L359" s="40"/>
      <c r="M359" s="189"/>
      <c r="N359" s="190"/>
      <c r="O359" s="65"/>
      <c r="P359" s="65"/>
      <c r="Q359" s="65"/>
      <c r="R359" s="65"/>
      <c r="S359" s="65"/>
      <c r="T359" s="66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T359" s="18" t="s">
        <v>197</v>
      </c>
      <c r="AU359" s="18" t="s">
        <v>81</v>
      </c>
    </row>
    <row r="360" spans="1:65" s="13" customFormat="1" ht="10.199999999999999">
      <c r="B360" s="191"/>
      <c r="C360" s="192"/>
      <c r="D360" s="193" t="s">
        <v>199</v>
      </c>
      <c r="E360" s="194" t="s">
        <v>19</v>
      </c>
      <c r="F360" s="195" t="s">
        <v>768</v>
      </c>
      <c r="G360" s="192"/>
      <c r="H360" s="196">
        <v>234.375</v>
      </c>
      <c r="I360" s="197"/>
      <c r="J360" s="192"/>
      <c r="K360" s="192"/>
      <c r="L360" s="198"/>
      <c r="M360" s="199"/>
      <c r="N360" s="200"/>
      <c r="O360" s="200"/>
      <c r="P360" s="200"/>
      <c r="Q360" s="200"/>
      <c r="R360" s="200"/>
      <c r="S360" s="200"/>
      <c r="T360" s="201"/>
      <c r="AT360" s="202" t="s">
        <v>199</v>
      </c>
      <c r="AU360" s="202" t="s">
        <v>81</v>
      </c>
      <c r="AV360" s="13" t="s">
        <v>81</v>
      </c>
      <c r="AW360" s="13" t="s">
        <v>33</v>
      </c>
      <c r="AX360" s="13" t="s">
        <v>77</v>
      </c>
      <c r="AY360" s="202" t="s">
        <v>189</v>
      </c>
    </row>
    <row r="361" spans="1:65" s="2" customFormat="1" ht="37.799999999999997" customHeight="1">
      <c r="A361" s="35"/>
      <c r="B361" s="36"/>
      <c r="C361" s="172" t="s">
        <v>769</v>
      </c>
      <c r="D361" s="172" t="s">
        <v>191</v>
      </c>
      <c r="E361" s="173" t="s">
        <v>770</v>
      </c>
      <c r="F361" s="174" t="s">
        <v>771</v>
      </c>
      <c r="G361" s="175" t="s">
        <v>364</v>
      </c>
      <c r="H361" s="176">
        <v>35.64</v>
      </c>
      <c r="I361" s="177"/>
      <c r="J361" s="178">
        <f>ROUND(I361*H361,2)</f>
        <v>0</v>
      </c>
      <c r="K361" s="179"/>
      <c r="L361" s="40"/>
      <c r="M361" s="180" t="s">
        <v>19</v>
      </c>
      <c r="N361" s="181" t="s">
        <v>43</v>
      </c>
      <c r="O361" s="65"/>
      <c r="P361" s="182">
        <f>O361*H361</f>
        <v>0</v>
      </c>
      <c r="Q361" s="182">
        <v>6.0000000000000002E-5</v>
      </c>
      <c r="R361" s="182">
        <f>Q361*H361</f>
        <v>2.1383999999999999E-3</v>
      </c>
      <c r="S361" s="182">
        <v>0</v>
      </c>
      <c r="T361" s="183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84" t="s">
        <v>286</v>
      </c>
      <c r="AT361" s="184" t="s">
        <v>191</v>
      </c>
      <c r="AU361" s="184" t="s">
        <v>81</v>
      </c>
      <c r="AY361" s="18" t="s">
        <v>189</v>
      </c>
      <c r="BE361" s="185">
        <f>IF(N361="základní",J361,0)</f>
        <v>0</v>
      </c>
      <c r="BF361" s="185">
        <f>IF(N361="snížená",J361,0)</f>
        <v>0</v>
      </c>
      <c r="BG361" s="185">
        <f>IF(N361="zákl. přenesená",J361,0)</f>
        <v>0</v>
      </c>
      <c r="BH361" s="185">
        <f>IF(N361="sníž. přenesená",J361,0)</f>
        <v>0</v>
      </c>
      <c r="BI361" s="185">
        <f>IF(N361="nulová",J361,0)</f>
        <v>0</v>
      </c>
      <c r="BJ361" s="18" t="s">
        <v>77</v>
      </c>
      <c r="BK361" s="185">
        <f>ROUND(I361*H361,2)</f>
        <v>0</v>
      </c>
      <c r="BL361" s="18" t="s">
        <v>286</v>
      </c>
      <c r="BM361" s="184" t="s">
        <v>772</v>
      </c>
    </row>
    <row r="362" spans="1:65" s="2" customFormat="1" ht="10.199999999999999">
      <c r="A362" s="35"/>
      <c r="B362" s="36"/>
      <c r="C362" s="37"/>
      <c r="D362" s="186" t="s">
        <v>197</v>
      </c>
      <c r="E362" s="37"/>
      <c r="F362" s="187" t="s">
        <v>773</v>
      </c>
      <c r="G362" s="37"/>
      <c r="H362" s="37"/>
      <c r="I362" s="188"/>
      <c r="J362" s="37"/>
      <c r="K362" s="37"/>
      <c r="L362" s="40"/>
      <c r="M362" s="189"/>
      <c r="N362" s="190"/>
      <c r="O362" s="65"/>
      <c r="P362" s="65"/>
      <c r="Q362" s="65"/>
      <c r="R362" s="65"/>
      <c r="S362" s="65"/>
      <c r="T362" s="66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T362" s="18" t="s">
        <v>197</v>
      </c>
      <c r="AU362" s="18" t="s">
        <v>81</v>
      </c>
    </row>
    <row r="363" spans="1:65" s="13" customFormat="1" ht="10.199999999999999">
      <c r="B363" s="191"/>
      <c r="C363" s="192"/>
      <c r="D363" s="193" t="s">
        <v>199</v>
      </c>
      <c r="E363" s="194" t="s">
        <v>19</v>
      </c>
      <c r="F363" s="195" t="s">
        <v>774</v>
      </c>
      <c r="G363" s="192"/>
      <c r="H363" s="196">
        <v>35.64</v>
      </c>
      <c r="I363" s="197"/>
      <c r="J363" s="192"/>
      <c r="K363" s="192"/>
      <c r="L363" s="198"/>
      <c r="M363" s="199"/>
      <c r="N363" s="200"/>
      <c r="O363" s="200"/>
      <c r="P363" s="200"/>
      <c r="Q363" s="200"/>
      <c r="R363" s="200"/>
      <c r="S363" s="200"/>
      <c r="T363" s="201"/>
      <c r="AT363" s="202" t="s">
        <v>199</v>
      </c>
      <c r="AU363" s="202" t="s">
        <v>81</v>
      </c>
      <c r="AV363" s="13" t="s">
        <v>81</v>
      </c>
      <c r="AW363" s="13" t="s">
        <v>33</v>
      </c>
      <c r="AX363" s="13" t="s">
        <v>77</v>
      </c>
      <c r="AY363" s="202" t="s">
        <v>189</v>
      </c>
    </row>
    <row r="364" spans="1:65" s="2" customFormat="1" ht="16.5" customHeight="1">
      <c r="A364" s="35"/>
      <c r="B364" s="36"/>
      <c r="C364" s="215" t="s">
        <v>775</v>
      </c>
      <c r="D364" s="215" t="s">
        <v>495</v>
      </c>
      <c r="E364" s="216" t="s">
        <v>776</v>
      </c>
      <c r="F364" s="217" t="s">
        <v>777</v>
      </c>
      <c r="G364" s="218" t="s">
        <v>209</v>
      </c>
      <c r="H364" s="219">
        <v>2.9000000000000001E-2</v>
      </c>
      <c r="I364" s="220"/>
      <c r="J364" s="221">
        <f>ROUND(I364*H364,2)</f>
        <v>0</v>
      </c>
      <c r="K364" s="222"/>
      <c r="L364" s="223"/>
      <c r="M364" s="224" t="s">
        <v>19</v>
      </c>
      <c r="N364" s="225" t="s">
        <v>43</v>
      </c>
      <c r="O364" s="65"/>
      <c r="P364" s="182">
        <f>O364*H364</f>
        <v>0</v>
      </c>
      <c r="Q364" s="182">
        <v>0.55000000000000004</v>
      </c>
      <c r="R364" s="182">
        <f>Q364*H364</f>
        <v>1.5950000000000002E-2</v>
      </c>
      <c r="S364" s="182">
        <v>0</v>
      </c>
      <c r="T364" s="183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184" t="s">
        <v>373</v>
      </c>
      <c r="AT364" s="184" t="s">
        <v>495</v>
      </c>
      <c r="AU364" s="184" t="s">
        <v>81</v>
      </c>
      <c r="AY364" s="18" t="s">
        <v>189</v>
      </c>
      <c r="BE364" s="185">
        <f>IF(N364="základní",J364,0)</f>
        <v>0</v>
      </c>
      <c r="BF364" s="185">
        <f>IF(N364="snížená",J364,0)</f>
        <v>0</v>
      </c>
      <c r="BG364" s="185">
        <f>IF(N364="zákl. přenesená",J364,0)</f>
        <v>0</v>
      </c>
      <c r="BH364" s="185">
        <f>IF(N364="sníž. přenesená",J364,0)</f>
        <v>0</v>
      </c>
      <c r="BI364" s="185">
        <f>IF(N364="nulová",J364,0)</f>
        <v>0</v>
      </c>
      <c r="BJ364" s="18" t="s">
        <v>77</v>
      </c>
      <c r="BK364" s="185">
        <f>ROUND(I364*H364,2)</f>
        <v>0</v>
      </c>
      <c r="BL364" s="18" t="s">
        <v>286</v>
      </c>
      <c r="BM364" s="184" t="s">
        <v>778</v>
      </c>
    </row>
    <row r="365" spans="1:65" s="13" customFormat="1" ht="10.199999999999999">
      <c r="B365" s="191"/>
      <c r="C365" s="192"/>
      <c r="D365" s="193" t="s">
        <v>199</v>
      </c>
      <c r="E365" s="194" t="s">
        <v>19</v>
      </c>
      <c r="F365" s="195" t="s">
        <v>779</v>
      </c>
      <c r="G365" s="192"/>
      <c r="H365" s="196">
        <v>2.9000000000000001E-2</v>
      </c>
      <c r="I365" s="197"/>
      <c r="J365" s="192"/>
      <c r="K365" s="192"/>
      <c r="L365" s="198"/>
      <c r="M365" s="199"/>
      <c r="N365" s="200"/>
      <c r="O365" s="200"/>
      <c r="P365" s="200"/>
      <c r="Q365" s="200"/>
      <c r="R365" s="200"/>
      <c r="S365" s="200"/>
      <c r="T365" s="201"/>
      <c r="AT365" s="202" t="s">
        <v>199</v>
      </c>
      <c r="AU365" s="202" t="s">
        <v>81</v>
      </c>
      <c r="AV365" s="13" t="s">
        <v>81</v>
      </c>
      <c r="AW365" s="13" t="s">
        <v>33</v>
      </c>
      <c r="AX365" s="13" t="s">
        <v>77</v>
      </c>
      <c r="AY365" s="202" t="s">
        <v>189</v>
      </c>
    </row>
    <row r="366" spans="1:65" s="2" customFormat="1" ht="37.799999999999997" customHeight="1">
      <c r="A366" s="35"/>
      <c r="B366" s="36"/>
      <c r="C366" s="172" t="s">
        <v>780</v>
      </c>
      <c r="D366" s="172" t="s">
        <v>191</v>
      </c>
      <c r="E366" s="173" t="s">
        <v>781</v>
      </c>
      <c r="F366" s="174" t="s">
        <v>782</v>
      </c>
      <c r="G366" s="175" t="s">
        <v>364</v>
      </c>
      <c r="H366" s="176">
        <v>234.375</v>
      </c>
      <c r="I366" s="177"/>
      <c r="J366" s="178">
        <f>ROUND(I366*H366,2)</f>
        <v>0</v>
      </c>
      <c r="K366" s="179"/>
      <c r="L366" s="40"/>
      <c r="M366" s="180" t="s">
        <v>19</v>
      </c>
      <c r="N366" s="181" t="s">
        <v>43</v>
      </c>
      <c r="O366" s="65"/>
      <c r="P366" s="182">
        <f>O366*H366</f>
        <v>0</v>
      </c>
      <c r="Q366" s="182">
        <v>8.0000000000000007E-5</v>
      </c>
      <c r="R366" s="182">
        <f>Q366*H366</f>
        <v>1.8750000000000003E-2</v>
      </c>
      <c r="S366" s="182">
        <v>0</v>
      </c>
      <c r="T366" s="183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84" t="s">
        <v>286</v>
      </c>
      <c r="AT366" s="184" t="s">
        <v>191</v>
      </c>
      <c r="AU366" s="184" t="s">
        <v>81</v>
      </c>
      <c r="AY366" s="18" t="s">
        <v>189</v>
      </c>
      <c r="BE366" s="185">
        <f>IF(N366="základní",J366,0)</f>
        <v>0</v>
      </c>
      <c r="BF366" s="185">
        <f>IF(N366="snížená",J366,0)</f>
        <v>0</v>
      </c>
      <c r="BG366" s="185">
        <f>IF(N366="zákl. přenesená",J366,0)</f>
        <v>0</v>
      </c>
      <c r="BH366" s="185">
        <f>IF(N366="sníž. přenesená",J366,0)</f>
        <v>0</v>
      </c>
      <c r="BI366" s="185">
        <f>IF(N366="nulová",J366,0)</f>
        <v>0</v>
      </c>
      <c r="BJ366" s="18" t="s">
        <v>77</v>
      </c>
      <c r="BK366" s="185">
        <f>ROUND(I366*H366,2)</f>
        <v>0</v>
      </c>
      <c r="BL366" s="18" t="s">
        <v>286</v>
      </c>
      <c r="BM366" s="184" t="s">
        <v>783</v>
      </c>
    </row>
    <row r="367" spans="1:65" s="2" customFormat="1" ht="10.199999999999999">
      <c r="A367" s="35"/>
      <c r="B367" s="36"/>
      <c r="C367" s="37"/>
      <c r="D367" s="186" t="s">
        <v>197</v>
      </c>
      <c r="E367" s="37"/>
      <c r="F367" s="187" t="s">
        <v>784</v>
      </c>
      <c r="G367" s="37"/>
      <c r="H367" s="37"/>
      <c r="I367" s="188"/>
      <c r="J367" s="37"/>
      <c r="K367" s="37"/>
      <c r="L367" s="40"/>
      <c r="M367" s="189"/>
      <c r="N367" s="190"/>
      <c r="O367" s="65"/>
      <c r="P367" s="65"/>
      <c r="Q367" s="65"/>
      <c r="R367" s="65"/>
      <c r="S367" s="65"/>
      <c r="T367" s="66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T367" s="18" t="s">
        <v>197</v>
      </c>
      <c r="AU367" s="18" t="s">
        <v>81</v>
      </c>
    </row>
    <row r="368" spans="1:65" s="13" customFormat="1" ht="10.199999999999999">
      <c r="B368" s="191"/>
      <c r="C368" s="192"/>
      <c r="D368" s="193" t="s">
        <v>199</v>
      </c>
      <c r="E368" s="194" t="s">
        <v>19</v>
      </c>
      <c r="F368" s="195" t="s">
        <v>768</v>
      </c>
      <c r="G368" s="192"/>
      <c r="H368" s="196">
        <v>234.375</v>
      </c>
      <c r="I368" s="197"/>
      <c r="J368" s="192"/>
      <c r="K368" s="192"/>
      <c r="L368" s="198"/>
      <c r="M368" s="199"/>
      <c r="N368" s="200"/>
      <c r="O368" s="200"/>
      <c r="P368" s="200"/>
      <c r="Q368" s="200"/>
      <c r="R368" s="200"/>
      <c r="S368" s="200"/>
      <c r="T368" s="201"/>
      <c r="AT368" s="202" t="s">
        <v>199</v>
      </c>
      <c r="AU368" s="202" t="s">
        <v>81</v>
      </c>
      <c r="AV368" s="13" t="s">
        <v>81</v>
      </c>
      <c r="AW368" s="13" t="s">
        <v>33</v>
      </c>
      <c r="AX368" s="13" t="s">
        <v>77</v>
      </c>
      <c r="AY368" s="202" t="s">
        <v>189</v>
      </c>
    </row>
    <row r="369" spans="1:65" s="2" customFormat="1" ht="21.75" customHeight="1">
      <c r="A369" s="35"/>
      <c r="B369" s="36"/>
      <c r="C369" s="215" t="s">
        <v>785</v>
      </c>
      <c r="D369" s="215" t="s">
        <v>495</v>
      </c>
      <c r="E369" s="216" t="s">
        <v>786</v>
      </c>
      <c r="F369" s="217" t="s">
        <v>787</v>
      </c>
      <c r="G369" s="218" t="s">
        <v>209</v>
      </c>
      <c r="H369" s="219">
        <v>3</v>
      </c>
      <c r="I369" s="220"/>
      <c r="J369" s="221">
        <f>ROUND(I369*H369,2)</f>
        <v>0</v>
      </c>
      <c r="K369" s="222"/>
      <c r="L369" s="223"/>
      <c r="M369" s="224" t="s">
        <v>19</v>
      </c>
      <c r="N369" s="225" t="s">
        <v>43</v>
      </c>
      <c r="O369" s="65"/>
      <c r="P369" s="182">
        <f>O369*H369</f>
        <v>0</v>
      </c>
      <c r="Q369" s="182">
        <v>0.55000000000000004</v>
      </c>
      <c r="R369" s="182">
        <f>Q369*H369</f>
        <v>1.6500000000000001</v>
      </c>
      <c r="S369" s="182">
        <v>0</v>
      </c>
      <c r="T369" s="183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84" t="s">
        <v>373</v>
      </c>
      <c r="AT369" s="184" t="s">
        <v>495</v>
      </c>
      <c r="AU369" s="184" t="s">
        <v>81</v>
      </c>
      <c r="AY369" s="18" t="s">
        <v>189</v>
      </c>
      <c r="BE369" s="185">
        <f>IF(N369="základní",J369,0)</f>
        <v>0</v>
      </c>
      <c r="BF369" s="185">
        <f>IF(N369="snížená",J369,0)</f>
        <v>0</v>
      </c>
      <c r="BG369" s="185">
        <f>IF(N369="zákl. přenesená",J369,0)</f>
        <v>0</v>
      </c>
      <c r="BH369" s="185">
        <f>IF(N369="sníž. přenesená",J369,0)</f>
        <v>0</v>
      </c>
      <c r="BI369" s="185">
        <f>IF(N369="nulová",J369,0)</f>
        <v>0</v>
      </c>
      <c r="BJ369" s="18" t="s">
        <v>77</v>
      </c>
      <c r="BK369" s="185">
        <f>ROUND(I369*H369,2)</f>
        <v>0</v>
      </c>
      <c r="BL369" s="18" t="s">
        <v>286</v>
      </c>
      <c r="BM369" s="184" t="s">
        <v>788</v>
      </c>
    </row>
    <row r="370" spans="1:65" s="13" customFormat="1" ht="10.199999999999999">
      <c r="B370" s="191"/>
      <c r="C370" s="192"/>
      <c r="D370" s="193" t="s">
        <v>199</v>
      </c>
      <c r="E370" s="194" t="s">
        <v>19</v>
      </c>
      <c r="F370" s="195" t="s">
        <v>789</v>
      </c>
      <c r="G370" s="192"/>
      <c r="H370" s="196">
        <v>3</v>
      </c>
      <c r="I370" s="197"/>
      <c r="J370" s="192"/>
      <c r="K370" s="192"/>
      <c r="L370" s="198"/>
      <c r="M370" s="199"/>
      <c r="N370" s="200"/>
      <c r="O370" s="200"/>
      <c r="P370" s="200"/>
      <c r="Q370" s="200"/>
      <c r="R370" s="200"/>
      <c r="S370" s="200"/>
      <c r="T370" s="201"/>
      <c r="AT370" s="202" t="s">
        <v>199</v>
      </c>
      <c r="AU370" s="202" t="s">
        <v>81</v>
      </c>
      <c r="AV370" s="13" t="s">
        <v>81</v>
      </c>
      <c r="AW370" s="13" t="s">
        <v>33</v>
      </c>
      <c r="AX370" s="13" t="s">
        <v>77</v>
      </c>
      <c r="AY370" s="202" t="s">
        <v>189</v>
      </c>
    </row>
    <row r="371" spans="1:65" s="2" customFormat="1" ht="49.05" customHeight="1">
      <c r="A371" s="35"/>
      <c r="B371" s="36"/>
      <c r="C371" s="172" t="s">
        <v>790</v>
      </c>
      <c r="D371" s="172" t="s">
        <v>191</v>
      </c>
      <c r="E371" s="173" t="s">
        <v>791</v>
      </c>
      <c r="F371" s="174" t="s">
        <v>792</v>
      </c>
      <c r="G371" s="175" t="s">
        <v>194</v>
      </c>
      <c r="H371" s="176">
        <v>171.63</v>
      </c>
      <c r="I371" s="177"/>
      <c r="J371" s="178">
        <f>ROUND(I371*H371,2)</f>
        <v>0</v>
      </c>
      <c r="K371" s="179"/>
      <c r="L371" s="40"/>
      <c r="M371" s="180" t="s">
        <v>19</v>
      </c>
      <c r="N371" s="181" t="s">
        <v>43</v>
      </c>
      <c r="O371" s="65"/>
      <c r="P371" s="182">
        <f>O371*H371</f>
        <v>0</v>
      </c>
      <c r="Q371" s="182">
        <v>0</v>
      </c>
      <c r="R371" s="182">
        <f>Q371*H371</f>
        <v>0</v>
      </c>
      <c r="S371" s="182">
        <v>1.4999999999999999E-2</v>
      </c>
      <c r="T371" s="183">
        <f>S371*H371</f>
        <v>2.5744499999999997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184" t="s">
        <v>286</v>
      </c>
      <c r="AT371" s="184" t="s">
        <v>191</v>
      </c>
      <c r="AU371" s="184" t="s">
        <v>81</v>
      </c>
      <c r="AY371" s="18" t="s">
        <v>189</v>
      </c>
      <c r="BE371" s="185">
        <f>IF(N371="základní",J371,0)</f>
        <v>0</v>
      </c>
      <c r="BF371" s="185">
        <f>IF(N371="snížená",J371,0)</f>
        <v>0</v>
      </c>
      <c r="BG371" s="185">
        <f>IF(N371="zákl. přenesená",J371,0)</f>
        <v>0</v>
      </c>
      <c r="BH371" s="185">
        <f>IF(N371="sníž. přenesená",J371,0)</f>
        <v>0</v>
      </c>
      <c r="BI371" s="185">
        <f>IF(N371="nulová",J371,0)</f>
        <v>0</v>
      </c>
      <c r="BJ371" s="18" t="s">
        <v>77</v>
      </c>
      <c r="BK371" s="185">
        <f>ROUND(I371*H371,2)</f>
        <v>0</v>
      </c>
      <c r="BL371" s="18" t="s">
        <v>286</v>
      </c>
      <c r="BM371" s="184" t="s">
        <v>793</v>
      </c>
    </row>
    <row r="372" spans="1:65" s="2" customFormat="1" ht="10.199999999999999">
      <c r="A372" s="35"/>
      <c r="B372" s="36"/>
      <c r="C372" s="37"/>
      <c r="D372" s="186" t="s">
        <v>197</v>
      </c>
      <c r="E372" s="37"/>
      <c r="F372" s="187" t="s">
        <v>794</v>
      </c>
      <c r="G372" s="37"/>
      <c r="H372" s="37"/>
      <c r="I372" s="188"/>
      <c r="J372" s="37"/>
      <c r="K372" s="37"/>
      <c r="L372" s="40"/>
      <c r="M372" s="189"/>
      <c r="N372" s="190"/>
      <c r="O372" s="65"/>
      <c r="P372" s="65"/>
      <c r="Q372" s="65"/>
      <c r="R372" s="65"/>
      <c r="S372" s="65"/>
      <c r="T372" s="66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T372" s="18" t="s">
        <v>197</v>
      </c>
      <c r="AU372" s="18" t="s">
        <v>81</v>
      </c>
    </row>
    <row r="373" spans="1:65" s="13" customFormat="1" ht="20.399999999999999">
      <c r="B373" s="191"/>
      <c r="C373" s="192"/>
      <c r="D373" s="193" t="s">
        <v>199</v>
      </c>
      <c r="E373" s="194" t="s">
        <v>19</v>
      </c>
      <c r="F373" s="195" t="s">
        <v>795</v>
      </c>
      <c r="G373" s="192"/>
      <c r="H373" s="196">
        <v>66.709999999999994</v>
      </c>
      <c r="I373" s="197"/>
      <c r="J373" s="192"/>
      <c r="K373" s="192"/>
      <c r="L373" s="198"/>
      <c r="M373" s="199"/>
      <c r="N373" s="200"/>
      <c r="O373" s="200"/>
      <c r="P373" s="200"/>
      <c r="Q373" s="200"/>
      <c r="R373" s="200"/>
      <c r="S373" s="200"/>
      <c r="T373" s="201"/>
      <c r="AT373" s="202" t="s">
        <v>199</v>
      </c>
      <c r="AU373" s="202" t="s">
        <v>81</v>
      </c>
      <c r="AV373" s="13" t="s">
        <v>81</v>
      </c>
      <c r="AW373" s="13" t="s">
        <v>33</v>
      </c>
      <c r="AX373" s="13" t="s">
        <v>72</v>
      </c>
      <c r="AY373" s="202" t="s">
        <v>189</v>
      </c>
    </row>
    <row r="374" spans="1:65" s="13" customFormat="1" ht="10.199999999999999">
      <c r="B374" s="191"/>
      <c r="C374" s="192"/>
      <c r="D374" s="193" t="s">
        <v>199</v>
      </c>
      <c r="E374" s="194" t="s">
        <v>19</v>
      </c>
      <c r="F374" s="195" t="s">
        <v>796</v>
      </c>
      <c r="G374" s="192"/>
      <c r="H374" s="196">
        <v>89.161000000000001</v>
      </c>
      <c r="I374" s="197"/>
      <c r="J374" s="192"/>
      <c r="K374" s="192"/>
      <c r="L374" s="198"/>
      <c r="M374" s="199"/>
      <c r="N374" s="200"/>
      <c r="O374" s="200"/>
      <c r="P374" s="200"/>
      <c r="Q374" s="200"/>
      <c r="R374" s="200"/>
      <c r="S374" s="200"/>
      <c r="T374" s="201"/>
      <c r="AT374" s="202" t="s">
        <v>199</v>
      </c>
      <c r="AU374" s="202" t="s">
        <v>81</v>
      </c>
      <c r="AV374" s="13" t="s">
        <v>81</v>
      </c>
      <c r="AW374" s="13" t="s">
        <v>33</v>
      </c>
      <c r="AX374" s="13" t="s">
        <v>72</v>
      </c>
      <c r="AY374" s="202" t="s">
        <v>189</v>
      </c>
    </row>
    <row r="375" spans="1:65" s="13" customFormat="1" ht="10.199999999999999">
      <c r="B375" s="191"/>
      <c r="C375" s="192"/>
      <c r="D375" s="193" t="s">
        <v>199</v>
      </c>
      <c r="E375" s="194" t="s">
        <v>19</v>
      </c>
      <c r="F375" s="195" t="s">
        <v>797</v>
      </c>
      <c r="G375" s="192"/>
      <c r="H375" s="196">
        <v>392.63</v>
      </c>
      <c r="I375" s="197"/>
      <c r="J375" s="192"/>
      <c r="K375" s="192"/>
      <c r="L375" s="198"/>
      <c r="M375" s="199"/>
      <c r="N375" s="200"/>
      <c r="O375" s="200"/>
      <c r="P375" s="200"/>
      <c r="Q375" s="200"/>
      <c r="R375" s="200"/>
      <c r="S375" s="200"/>
      <c r="T375" s="201"/>
      <c r="AT375" s="202" t="s">
        <v>199</v>
      </c>
      <c r="AU375" s="202" t="s">
        <v>81</v>
      </c>
      <c r="AV375" s="13" t="s">
        <v>81</v>
      </c>
      <c r="AW375" s="13" t="s">
        <v>33</v>
      </c>
      <c r="AX375" s="13" t="s">
        <v>72</v>
      </c>
      <c r="AY375" s="202" t="s">
        <v>189</v>
      </c>
    </row>
    <row r="376" spans="1:65" s="13" customFormat="1" ht="10.199999999999999">
      <c r="B376" s="191"/>
      <c r="C376" s="192"/>
      <c r="D376" s="193" t="s">
        <v>199</v>
      </c>
      <c r="E376" s="194" t="s">
        <v>19</v>
      </c>
      <c r="F376" s="195" t="s">
        <v>798</v>
      </c>
      <c r="G376" s="192"/>
      <c r="H376" s="196">
        <v>23.6</v>
      </c>
      <c r="I376" s="197"/>
      <c r="J376" s="192"/>
      <c r="K376" s="192"/>
      <c r="L376" s="198"/>
      <c r="M376" s="199"/>
      <c r="N376" s="200"/>
      <c r="O376" s="200"/>
      <c r="P376" s="200"/>
      <c r="Q376" s="200"/>
      <c r="R376" s="200"/>
      <c r="S376" s="200"/>
      <c r="T376" s="201"/>
      <c r="AT376" s="202" t="s">
        <v>199</v>
      </c>
      <c r="AU376" s="202" t="s">
        <v>81</v>
      </c>
      <c r="AV376" s="13" t="s">
        <v>81</v>
      </c>
      <c r="AW376" s="13" t="s">
        <v>33</v>
      </c>
      <c r="AX376" s="13" t="s">
        <v>72</v>
      </c>
      <c r="AY376" s="202" t="s">
        <v>189</v>
      </c>
    </row>
    <row r="377" spans="1:65" s="14" customFormat="1" ht="10.199999999999999">
      <c r="B377" s="203"/>
      <c r="C377" s="204"/>
      <c r="D377" s="193" t="s">
        <v>199</v>
      </c>
      <c r="E377" s="205" t="s">
        <v>91</v>
      </c>
      <c r="F377" s="206" t="s">
        <v>201</v>
      </c>
      <c r="G377" s="204"/>
      <c r="H377" s="207">
        <v>572.101</v>
      </c>
      <c r="I377" s="208"/>
      <c r="J377" s="204"/>
      <c r="K377" s="204"/>
      <c r="L377" s="209"/>
      <c r="M377" s="210"/>
      <c r="N377" s="211"/>
      <c r="O377" s="211"/>
      <c r="P377" s="211"/>
      <c r="Q377" s="211"/>
      <c r="R377" s="211"/>
      <c r="S377" s="211"/>
      <c r="T377" s="212"/>
      <c r="AT377" s="213" t="s">
        <v>199</v>
      </c>
      <c r="AU377" s="213" t="s">
        <v>81</v>
      </c>
      <c r="AV377" s="14" t="s">
        <v>202</v>
      </c>
      <c r="AW377" s="14" t="s">
        <v>33</v>
      </c>
      <c r="AX377" s="14" t="s">
        <v>72</v>
      </c>
      <c r="AY377" s="213" t="s">
        <v>189</v>
      </c>
    </row>
    <row r="378" spans="1:65" s="13" customFormat="1" ht="10.199999999999999">
      <c r="B378" s="191"/>
      <c r="C378" s="192"/>
      <c r="D378" s="193" t="s">
        <v>199</v>
      </c>
      <c r="E378" s="194" t="s">
        <v>19</v>
      </c>
      <c r="F378" s="195" t="s">
        <v>799</v>
      </c>
      <c r="G378" s="192"/>
      <c r="H378" s="196">
        <v>171.63</v>
      </c>
      <c r="I378" s="197"/>
      <c r="J378" s="192"/>
      <c r="K378" s="192"/>
      <c r="L378" s="198"/>
      <c r="M378" s="199"/>
      <c r="N378" s="200"/>
      <c r="O378" s="200"/>
      <c r="P378" s="200"/>
      <c r="Q378" s="200"/>
      <c r="R378" s="200"/>
      <c r="S378" s="200"/>
      <c r="T378" s="201"/>
      <c r="AT378" s="202" t="s">
        <v>199</v>
      </c>
      <c r="AU378" s="202" t="s">
        <v>81</v>
      </c>
      <c r="AV378" s="13" t="s">
        <v>81</v>
      </c>
      <c r="AW378" s="13" t="s">
        <v>33</v>
      </c>
      <c r="AX378" s="13" t="s">
        <v>77</v>
      </c>
      <c r="AY378" s="202" t="s">
        <v>189</v>
      </c>
    </row>
    <row r="379" spans="1:65" s="2" customFormat="1" ht="33" customHeight="1">
      <c r="A379" s="35"/>
      <c r="B379" s="36"/>
      <c r="C379" s="172" t="s">
        <v>800</v>
      </c>
      <c r="D379" s="172" t="s">
        <v>191</v>
      </c>
      <c r="E379" s="173" t="s">
        <v>801</v>
      </c>
      <c r="F379" s="174" t="s">
        <v>802</v>
      </c>
      <c r="G379" s="175" t="s">
        <v>364</v>
      </c>
      <c r="H379" s="176">
        <v>8.0540000000000003</v>
      </c>
      <c r="I379" s="177"/>
      <c r="J379" s="178">
        <f>ROUND(I379*H379,2)</f>
        <v>0</v>
      </c>
      <c r="K379" s="179"/>
      <c r="L379" s="40"/>
      <c r="M379" s="180" t="s">
        <v>19</v>
      </c>
      <c r="N379" s="181" t="s">
        <v>43</v>
      </c>
      <c r="O379" s="65"/>
      <c r="P379" s="182">
        <f>O379*H379</f>
        <v>0</v>
      </c>
      <c r="Q379" s="182">
        <v>0</v>
      </c>
      <c r="R379" s="182">
        <f>Q379*H379</f>
        <v>0</v>
      </c>
      <c r="S379" s="182">
        <v>4.4000000000000003E-3</v>
      </c>
      <c r="T379" s="183">
        <f>S379*H379</f>
        <v>3.5437600000000007E-2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184" t="s">
        <v>286</v>
      </c>
      <c r="AT379" s="184" t="s">
        <v>191</v>
      </c>
      <c r="AU379" s="184" t="s">
        <v>81</v>
      </c>
      <c r="AY379" s="18" t="s">
        <v>189</v>
      </c>
      <c r="BE379" s="185">
        <f>IF(N379="základní",J379,0)</f>
        <v>0</v>
      </c>
      <c r="BF379" s="185">
        <f>IF(N379="snížená",J379,0)</f>
        <v>0</v>
      </c>
      <c r="BG379" s="185">
        <f>IF(N379="zákl. přenesená",J379,0)</f>
        <v>0</v>
      </c>
      <c r="BH379" s="185">
        <f>IF(N379="sníž. přenesená",J379,0)</f>
        <v>0</v>
      </c>
      <c r="BI379" s="185">
        <f>IF(N379="nulová",J379,0)</f>
        <v>0</v>
      </c>
      <c r="BJ379" s="18" t="s">
        <v>77</v>
      </c>
      <c r="BK379" s="185">
        <f>ROUND(I379*H379,2)</f>
        <v>0</v>
      </c>
      <c r="BL379" s="18" t="s">
        <v>286</v>
      </c>
      <c r="BM379" s="184" t="s">
        <v>803</v>
      </c>
    </row>
    <row r="380" spans="1:65" s="2" customFormat="1" ht="10.199999999999999">
      <c r="A380" s="35"/>
      <c r="B380" s="36"/>
      <c r="C380" s="37"/>
      <c r="D380" s="186" t="s">
        <v>197</v>
      </c>
      <c r="E380" s="37"/>
      <c r="F380" s="187" t="s">
        <v>804</v>
      </c>
      <c r="G380" s="37"/>
      <c r="H380" s="37"/>
      <c r="I380" s="188"/>
      <c r="J380" s="37"/>
      <c r="K380" s="37"/>
      <c r="L380" s="40"/>
      <c r="M380" s="189"/>
      <c r="N380" s="190"/>
      <c r="O380" s="65"/>
      <c r="P380" s="65"/>
      <c r="Q380" s="65"/>
      <c r="R380" s="65"/>
      <c r="S380" s="65"/>
      <c r="T380" s="66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T380" s="18" t="s">
        <v>197</v>
      </c>
      <c r="AU380" s="18" t="s">
        <v>81</v>
      </c>
    </row>
    <row r="381" spans="1:65" s="13" customFormat="1" ht="10.199999999999999">
      <c r="B381" s="191"/>
      <c r="C381" s="192"/>
      <c r="D381" s="193" t="s">
        <v>199</v>
      </c>
      <c r="E381" s="194" t="s">
        <v>19</v>
      </c>
      <c r="F381" s="195" t="s">
        <v>805</v>
      </c>
      <c r="G381" s="192"/>
      <c r="H381" s="196">
        <v>0.65900000000000003</v>
      </c>
      <c r="I381" s="197"/>
      <c r="J381" s="192"/>
      <c r="K381" s="192"/>
      <c r="L381" s="198"/>
      <c r="M381" s="199"/>
      <c r="N381" s="200"/>
      <c r="O381" s="200"/>
      <c r="P381" s="200"/>
      <c r="Q381" s="200"/>
      <c r="R381" s="200"/>
      <c r="S381" s="200"/>
      <c r="T381" s="201"/>
      <c r="AT381" s="202" t="s">
        <v>199</v>
      </c>
      <c r="AU381" s="202" t="s">
        <v>81</v>
      </c>
      <c r="AV381" s="13" t="s">
        <v>81</v>
      </c>
      <c r="AW381" s="13" t="s">
        <v>33</v>
      </c>
      <c r="AX381" s="13" t="s">
        <v>72</v>
      </c>
      <c r="AY381" s="202" t="s">
        <v>189</v>
      </c>
    </row>
    <row r="382" spans="1:65" s="13" customFormat="1" ht="10.199999999999999">
      <c r="B382" s="191"/>
      <c r="C382" s="192"/>
      <c r="D382" s="193" t="s">
        <v>199</v>
      </c>
      <c r="E382" s="194" t="s">
        <v>19</v>
      </c>
      <c r="F382" s="195" t="s">
        <v>806</v>
      </c>
      <c r="G382" s="192"/>
      <c r="H382" s="196">
        <v>0.17299999999999999</v>
      </c>
      <c r="I382" s="197"/>
      <c r="J382" s="192"/>
      <c r="K382" s="192"/>
      <c r="L382" s="198"/>
      <c r="M382" s="199"/>
      <c r="N382" s="200"/>
      <c r="O382" s="200"/>
      <c r="P382" s="200"/>
      <c r="Q382" s="200"/>
      <c r="R382" s="200"/>
      <c r="S382" s="200"/>
      <c r="T382" s="201"/>
      <c r="AT382" s="202" t="s">
        <v>199</v>
      </c>
      <c r="AU382" s="202" t="s">
        <v>81</v>
      </c>
      <c r="AV382" s="13" t="s">
        <v>81</v>
      </c>
      <c r="AW382" s="13" t="s">
        <v>33</v>
      </c>
      <c r="AX382" s="13" t="s">
        <v>72</v>
      </c>
      <c r="AY382" s="202" t="s">
        <v>189</v>
      </c>
    </row>
    <row r="383" spans="1:65" s="13" customFormat="1" ht="10.199999999999999">
      <c r="B383" s="191"/>
      <c r="C383" s="192"/>
      <c r="D383" s="193" t="s">
        <v>199</v>
      </c>
      <c r="E383" s="194" t="s">
        <v>19</v>
      </c>
      <c r="F383" s="195" t="s">
        <v>807</v>
      </c>
      <c r="G383" s="192"/>
      <c r="H383" s="196">
        <v>3.9249999999999998</v>
      </c>
      <c r="I383" s="197"/>
      <c r="J383" s="192"/>
      <c r="K383" s="192"/>
      <c r="L383" s="198"/>
      <c r="M383" s="199"/>
      <c r="N383" s="200"/>
      <c r="O383" s="200"/>
      <c r="P383" s="200"/>
      <c r="Q383" s="200"/>
      <c r="R383" s="200"/>
      <c r="S383" s="200"/>
      <c r="T383" s="201"/>
      <c r="AT383" s="202" t="s">
        <v>199</v>
      </c>
      <c r="AU383" s="202" t="s">
        <v>81</v>
      </c>
      <c r="AV383" s="13" t="s">
        <v>81</v>
      </c>
      <c r="AW383" s="13" t="s">
        <v>33</v>
      </c>
      <c r="AX383" s="13" t="s">
        <v>72</v>
      </c>
      <c r="AY383" s="202" t="s">
        <v>189</v>
      </c>
    </row>
    <row r="384" spans="1:65" s="13" customFormat="1" ht="10.199999999999999">
      <c r="B384" s="191"/>
      <c r="C384" s="192"/>
      <c r="D384" s="193" t="s">
        <v>199</v>
      </c>
      <c r="E384" s="194" t="s">
        <v>19</v>
      </c>
      <c r="F384" s="195" t="s">
        <v>808</v>
      </c>
      <c r="G384" s="192"/>
      <c r="H384" s="196">
        <v>0.502</v>
      </c>
      <c r="I384" s="197"/>
      <c r="J384" s="192"/>
      <c r="K384" s="192"/>
      <c r="L384" s="198"/>
      <c r="M384" s="199"/>
      <c r="N384" s="200"/>
      <c r="O384" s="200"/>
      <c r="P384" s="200"/>
      <c r="Q384" s="200"/>
      <c r="R384" s="200"/>
      <c r="S384" s="200"/>
      <c r="T384" s="201"/>
      <c r="AT384" s="202" t="s">
        <v>199</v>
      </c>
      <c r="AU384" s="202" t="s">
        <v>81</v>
      </c>
      <c r="AV384" s="13" t="s">
        <v>81</v>
      </c>
      <c r="AW384" s="13" t="s">
        <v>33</v>
      </c>
      <c r="AX384" s="13" t="s">
        <v>72</v>
      </c>
      <c r="AY384" s="202" t="s">
        <v>189</v>
      </c>
    </row>
    <row r="385" spans="1:65" s="13" customFormat="1" ht="10.199999999999999">
      <c r="B385" s="191"/>
      <c r="C385" s="192"/>
      <c r="D385" s="193" t="s">
        <v>199</v>
      </c>
      <c r="E385" s="194" t="s">
        <v>19</v>
      </c>
      <c r="F385" s="195" t="s">
        <v>809</v>
      </c>
      <c r="G385" s="192"/>
      <c r="H385" s="196">
        <v>1.3819999999999999</v>
      </c>
      <c r="I385" s="197"/>
      <c r="J385" s="192"/>
      <c r="K385" s="192"/>
      <c r="L385" s="198"/>
      <c r="M385" s="199"/>
      <c r="N385" s="200"/>
      <c r="O385" s="200"/>
      <c r="P385" s="200"/>
      <c r="Q385" s="200"/>
      <c r="R385" s="200"/>
      <c r="S385" s="200"/>
      <c r="T385" s="201"/>
      <c r="AT385" s="202" t="s">
        <v>199</v>
      </c>
      <c r="AU385" s="202" t="s">
        <v>81</v>
      </c>
      <c r="AV385" s="13" t="s">
        <v>81</v>
      </c>
      <c r="AW385" s="13" t="s">
        <v>33</v>
      </c>
      <c r="AX385" s="13" t="s">
        <v>72</v>
      </c>
      <c r="AY385" s="202" t="s">
        <v>189</v>
      </c>
    </row>
    <row r="386" spans="1:65" s="13" customFormat="1" ht="10.199999999999999">
      <c r="B386" s="191"/>
      <c r="C386" s="192"/>
      <c r="D386" s="193" t="s">
        <v>199</v>
      </c>
      <c r="E386" s="194" t="s">
        <v>19</v>
      </c>
      <c r="F386" s="195" t="s">
        <v>810</v>
      </c>
      <c r="G386" s="192"/>
      <c r="H386" s="196">
        <v>0.628</v>
      </c>
      <c r="I386" s="197"/>
      <c r="J386" s="192"/>
      <c r="K386" s="192"/>
      <c r="L386" s="198"/>
      <c r="M386" s="199"/>
      <c r="N386" s="200"/>
      <c r="O386" s="200"/>
      <c r="P386" s="200"/>
      <c r="Q386" s="200"/>
      <c r="R386" s="200"/>
      <c r="S386" s="200"/>
      <c r="T386" s="201"/>
      <c r="AT386" s="202" t="s">
        <v>199</v>
      </c>
      <c r="AU386" s="202" t="s">
        <v>81</v>
      </c>
      <c r="AV386" s="13" t="s">
        <v>81</v>
      </c>
      <c r="AW386" s="13" t="s">
        <v>33</v>
      </c>
      <c r="AX386" s="13" t="s">
        <v>72</v>
      </c>
      <c r="AY386" s="202" t="s">
        <v>189</v>
      </c>
    </row>
    <row r="387" spans="1:65" s="13" customFormat="1" ht="10.199999999999999">
      <c r="B387" s="191"/>
      <c r="C387" s="192"/>
      <c r="D387" s="193" t="s">
        <v>199</v>
      </c>
      <c r="E387" s="194" t="s">
        <v>19</v>
      </c>
      <c r="F387" s="195" t="s">
        <v>811</v>
      </c>
      <c r="G387" s="192"/>
      <c r="H387" s="196">
        <v>0.78500000000000003</v>
      </c>
      <c r="I387" s="197"/>
      <c r="J387" s="192"/>
      <c r="K387" s="192"/>
      <c r="L387" s="198"/>
      <c r="M387" s="199"/>
      <c r="N387" s="200"/>
      <c r="O387" s="200"/>
      <c r="P387" s="200"/>
      <c r="Q387" s="200"/>
      <c r="R387" s="200"/>
      <c r="S387" s="200"/>
      <c r="T387" s="201"/>
      <c r="AT387" s="202" t="s">
        <v>199</v>
      </c>
      <c r="AU387" s="202" t="s">
        <v>81</v>
      </c>
      <c r="AV387" s="13" t="s">
        <v>81</v>
      </c>
      <c r="AW387" s="13" t="s">
        <v>33</v>
      </c>
      <c r="AX387" s="13" t="s">
        <v>72</v>
      </c>
      <c r="AY387" s="202" t="s">
        <v>189</v>
      </c>
    </row>
    <row r="388" spans="1:65" s="14" customFormat="1" ht="10.199999999999999">
      <c r="B388" s="203"/>
      <c r="C388" s="204"/>
      <c r="D388" s="193" t="s">
        <v>199</v>
      </c>
      <c r="E388" s="205" t="s">
        <v>19</v>
      </c>
      <c r="F388" s="206" t="s">
        <v>201</v>
      </c>
      <c r="G388" s="204"/>
      <c r="H388" s="207">
        <v>8.0540000000000003</v>
      </c>
      <c r="I388" s="208"/>
      <c r="J388" s="204"/>
      <c r="K388" s="204"/>
      <c r="L388" s="209"/>
      <c r="M388" s="210"/>
      <c r="N388" s="211"/>
      <c r="O388" s="211"/>
      <c r="P388" s="211"/>
      <c r="Q388" s="211"/>
      <c r="R388" s="211"/>
      <c r="S388" s="211"/>
      <c r="T388" s="212"/>
      <c r="AT388" s="213" t="s">
        <v>199</v>
      </c>
      <c r="AU388" s="213" t="s">
        <v>81</v>
      </c>
      <c r="AV388" s="14" t="s">
        <v>202</v>
      </c>
      <c r="AW388" s="14" t="s">
        <v>33</v>
      </c>
      <c r="AX388" s="14" t="s">
        <v>77</v>
      </c>
      <c r="AY388" s="213" t="s">
        <v>189</v>
      </c>
    </row>
    <row r="389" spans="1:65" s="2" customFormat="1" ht="33" customHeight="1">
      <c r="A389" s="35"/>
      <c r="B389" s="36"/>
      <c r="C389" s="172" t="s">
        <v>812</v>
      </c>
      <c r="D389" s="172" t="s">
        <v>191</v>
      </c>
      <c r="E389" s="173" t="s">
        <v>813</v>
      </c>
      <c r="F389" s="174" t="s">
        <v>814</v>
      </c>
      <c r="G389" s="175" t="s">
        <v>194</v>
      </c>
      <c r="H389" s="176">
        <v>171.63</v>
      </c>
      <c r="I389" s="177"/>
      <c r="J389" s="178">
        <f>ROUND(I389*H389,2)</f>
        <v>0</v>
      </c>
      <c r="K389" s="179"/>
      <c r="L389" s="40"/>
      <c r="M389" s="180" t="s">
        <v>19</v>
      </c>
      <c r="N389" s="181" t="s">
        <v>43</v>
      </c>
      <c r="O389" s="65"/>
      <c r="P389" s="182">
        <f>O389*H389</f>
        <v>0</v>
      </c>
      <c r="Q389" s="182">
        <v>1.9460000000000002E-2</v>
      </c>
      <c r="R389" s="182">
        <f>Q389*H389</f>
        <v>3.3399198000000001</v>
      </c>
      <c r="S389" s="182">
        <v>0</v>
      </c>
      <c r="T389" s="183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184" t="s">
        <v>286</v>
      </c>
      <c r="AT389" s="184" t="s">
        <v>191</v>
      </c>
      <c r="AU389" s="184" t="s">
        <v>81</v>
      </c>
      <c r="AY389" s="18" t="s">
        <v>189</v>
      </c>
      <c r="BE389" s="185">
        <f>IF(N389="základní",J389,0)</f>
        <v>0</v>
      </c>
      <c r="BF389" s="185">
        <f>IF(N389="snížená",J389,0)</f>
        <v>0</v>
      </c>
      <c r="BG389" s="185">
        <f>IF(N389="zákl. přenesená",J389,0)</f>
        <v>0</v>
      </c>
      <c r="BH389" s="185">
        <f>IF(N389="sníž. přenesená",J389,0)</f>
        <v>0</v>
      </c>
      <c r="BI389" s="185">
        <f>IF(N389="nulová",J389,0)</f>
        <v>0</v>
      </c>
      <c r="BJ389" s="18" t="s">
        <v>77</v>
      </c>
      <c r="BK389" s="185">
        <f>ROUND(I389*H389,2)</f>
        <v>0</v>
      </c>
      <c r="BL389" s="18" t="s">
        <v>286</v>
      </c>
      <c r="BM389" s="184" t="s">
        <v>815</v>
      </c>
    </row>
    <row r="390" spans="1:65" s="2" customFormat="1" ht="10.199999999999999">
      <c r="A390" s="35"/>
      <c r="B390" s="36"/>
      <c r="C390" s="37"/>
      <c r="D390" s="186" t="s">
        <v>197</v>
      </c>
      <c r="E390" s="37"/>
      <c r="F390" s="187" t="s">
        <v>816</v>
      </c>
      <c r="G390" s="37"/>
      <c r="H390" s="37"/>
      <c r="I390" s="188"/>
      <c r="J390" s="37"/>
      <c r="K390" s="37"/>
      <c r="L390" s="40"/>
      <c r="M390" s="189"/>
      <c r="N390" s="190"/>
      <c r="O390" s="65"/>
      <c r="P390" s="65"/>
      <c r="Q390" s="65"/>
      <c r="R390" s="65"/>
      <c r="S390" s="65"/>
      <c r="T390" s="66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T390" s="18" t="s">
        <v>197</v>
      </c>
      <c r="AU390" s="18" t="s">
        <v>81</v>
      </c>
    </row>
    <row r="391" spans="1:65" s="13" customFormat="1" ht="10.199999999999999">
      <c r="B391" s="191"/>
      <c r="C391" s="192"/>
      <c r="D391" s="193" t="s">
        <v>199</v>
      </c>
      <c r="E391" s="194" t="s">
        <v>19</v>
      </c>
      <c r="F391" s="195" t="s">
        <v>817</v>
      </c>
      <c r="G391" s="192"/>
      <c r="H391" s="196">
        <v>171.63</v>
      </c>
      <c r="I391" s="197"/>
      <c r="J391" s="192"/>
      <c r="K391" s="192"/>
      <c r="L391" s="198"/>
      <c r="M391" s="199"/>
      <c r="N391" s="200"/>
      <c r="O391" s="200"/>
      <c r="P391" s="200"/>
      <c r="Q391" s="200"/>
      <c r="R391" s="200"/>
      <c r="S391" s="200"/>
      <c r="T391" s="201"/>
      <c r="AT391" s="202" t="s">
        <v>199</v>
      </c>
      <c r="AU391" s="202" t="s">
        <v>81</v>
      </c>
      <c r="AV391" s="13" t="s">
        <v>81</v>
      </c>
      <c r="AW391" s="13" t="s">
        <v>33</v>
      </c>
      <c r="AX391" s="13" t="s">
        <v>77</v>
      </c>
      <c r="AY391" s="202" t="s">
        <v>189</v>
      </c>
    </row>
    <row r="392" spans="1:65" s="2" customFormat="1" ht="66.75" customHeight="1">
      <c r="A392" s="35"/>
      <c r="B392" s="36"/>
      <c r="C392" s="172" t="s">
        <v>818</v>
      </c>
      <c r="D392" s="172" t="s">
        <v>191</v>
      </c>
      <c r="E392" s="173" t="s">
        <v>819</v>
      </c>
      <c r="F392" s="174" t="s">
        <v>820</v>
      </c>
      <c r="G392" s="175" t="s">
        <v>364</v>
      </c>
      <c r="H392" s="176">
        <v>366.4</v>
      </c>
      <c r="I392" s="177"/>
      <c r="J392" s="178">
        <f>ROUND(I392*H392,2)</f>
        <v>0</v>
      </c>
      <c r="K392" s="179"/>
      <c r="L392" s="40"/>
      <c r="M392" s="180" t="s">
        <v>19</v>
      </c>
      <c r="N392" s="181" t="s">
        <v>43</v>
      </c>
      <c r="O392" s="65"/>
      <c r="P392" s="182">
        <f>O392*H392</f>
        <v>0</v>
      </c>
      <c r="Q392" s="182">
        <v>0</v>
      </c>
      <c r="R392" s="182">
        <f>Q392*H392</f>
        <v>0</v>
      </c>
      <c r="S392" s="182">
        <v>0</v>
      </c>
      <c r="T392" s="183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84" t="s">
        <v>286</v>
      </c>
      <c r="AT392" s="184" t="s">
        <v>191</v>
      </c>
      <c r="AU392" s="184" t="s">
        <v>81</v>
      </c>
      <c r="AY392" s="18" t="s">
        <v>189</v>
      </c>
      <c r="BE392" s="185">
        <f>IF(N392="základní",J392,0)</f>
        <v>0</v>
      </c>
      <c r="BF392" s="185">
        <f>IF(N392="snížená",J392,0)</f>
        <v>0</v>
      </c>
      <c r="BG392" s="185">
        <f>IF(N392="zákl. přenesená",J392,0)</f>
        <v>0</v>
      </c>
      <c r="BH392" s="185">
        <f>IF(N392="sníž. přenesená",J392,0)</f>
        <v>0</v>
      </c>
      <c r="BI392" s="185">
        <f>IF(N392="nulová",J392,0)</f>
        <v>0</v>
      </c>
      <c r="BJ392" s="18" t="s">
        <v>77</v>
      </c>
      <c r="BK392" s="185">
        <f>ROUND(I392*H392,2)</f>
        <v>0</v>
      </c>
      <c r="BL392" s="18" t="s">
        <v>286</v>
      </c>
      <c r="BM392" s="184" t="s">
        <v>821</v>
      </c>
    </row>
    <row r="393" spans="1:65" s="2" customFormat="1" ht="10.199999999999999">
      <c r="A393" s="35"/>
      <c r="B393" s="36"/>
      <c r="C393" s="37"/>
      <c r="D393" s="186" t="s">
        <v>197</v>
      </c>
      <c r="E393" s="37"/>
      <c r="F393" s="187" t="s">
        <v>822</v>
      </c>
      <c r="G393" s="37"/>
      <c r="H393" s="37"/>
      <c r="I393" s="188"/>
      <c r="J393" s="37"/>
      <c r="K393" s="37"/>
      <c r="L393" s="40"/>
      <c r="M393" s="189"/>
      <c r="N393" s="190"/>
      <c r="O393" s="65"/>
      <c r="P393" s="65"/>
      <c r="Q393" s="65"/>
      <c r="R393" s="65"/>
      <c r="S393" s="65"/>
      <c r="T393" s="66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T393" s="18" t="s">
        <v>197</v>
      </c>
      <c r="AU393" s="18" t="s">
        <v>81</v>
      </c>
    </row>
    <row r="394" spans="1:65" s="15" customFormat="1" ht="10.199999999999999">
      <c r="B394" s="226"/>
      <c r="C394" s="227"/>
      <c r="D394" s="193" t="s">
        <v>199</v>
      </c>
      <c r="E394" s="228" t="s">
        <v>19</v>
      </c>
      <c r="F394" s="229" t="s">
        <v>823</v>
      </c>
      <c r="G394" s="227"/>
      <c r="H394" s="228" t="s">
        <v>19</v>
      </c>
      <c r="I394" s="230"/>
      <c r="J394" s="227"/>
      <c r="K394" s="227"/>
      <c r="L394" s="231"/>
      <c r="M394" s="232"/>
      <c r="N394" s="233"/>
      <c r="O394" s="233"/>
      <c r="P394" s="233"/>
      <c r="Q394" s="233"/>
      <c r="R394" s="233"/>
      <c r="S394" s="233"/>
      <c r="T394" s="234"/>
      <c r="AT394" s="235" t="s">
        <v>199</v>
      </c>
      <c r="AU394" s="235" t="s">
        <v>81</v>
      </c>
      <c r="AV394" s="15" t="s">
        <v>77</v>
      </c>
      <c r="AW394" s="15" t="s">
        <v>33</v>
      </c>
      <c r="AX394" s="15" t="s">
        <v>72</v>
      </c>
      <c r="AY394" s="235" t="s">
        <v>189</v>
      </c>
    </row>
    <row r="395" spans="1:65" s="13" customFormat="1" ht="10.199999999999999">
      <c r="B395" s="191"/>
      <c r="C395" s="192"/>
      <c r="D395" s="193" t="s">
        <v>199</v>
      </c>
      <c r="E395" s="194" t="s">
        <v>19</v>
      </c>
      <c r="F395" s="195" t="s">
        <v>824</v>
      </c>
      <c r="G395" s="192"/>
      <c r="H395" s="196">
        <v>198</v>
      </c>
      <c r="I395" s="197"/>
      <c r="J395" s="192"/>
      <c r="K395" s="192"/>
      <c r="L395" s="198"/>
      <c r="M395" s="199"/>
      <c r="N395" s="200"/>
      <c r="O395" s="200"/>
      <c r="P395" s="200"/>
      <c r="Q395" s="200"/>
      <c r="R395" s="200"/>
      <c r="S395" s="200"/>
      <c r="T395" s="201"/>
      <c r="AT395" s="202" t="s">
        <v>199</v>
      </c>
      <c r="AU395" s="202" t="s">
        <v>81</v>
      </c>
      <c r="AV395" s="13" t="s">
        <v>81</v>
      </c>
      <c r="AW395" s="13" t="s">
        <v>33</v>
      </c>
      <c r="AX395" s="13" t="s">
        <v>72</v>
      </c>
      <c r="AY395" s="202" t="s">
        <v>189</v>
      </c>
    </row>
    <row r="396" spans="1:65" s="15" customFormat="1" ht="10.199999999999999">
      <c r="B396" s="226"/>
      <c r="C396" s="227"/>
      <c r="D396" s="193" t="s">
        <v>199</v>
      </c>
      <c r="E396" s="228" t="s">
        <v>19</v>
      </c>
      <c r="F396" s="229" t="s">
        <v>825</v>
      </c>
      <c r="G396" s="227"/>
      <c r="H396" s="228" t="s">
        <v>19</v>
      </c>
      <c r="I396" s="230"/>
      <c r="J396" s="227"/>
      <c r="K396" s="227"/>
      <c r="L396" s="231"/>
      <c r="M396" s="232"/>
      <c r="N396" s="233"/>
      <c r="O396" s="233"/>
      <c r="P396" s="233"/>
      <c r="Q396" s="233"/>
      <c r="R396" s="233"/>
      <c r="S396" s="233"/>
      <c r="T396" s="234"/>
      <c r="AT396" s="235" t="s">
        <v>199</v>
      </c>
      <c r="AU396" s="235" t="s">
        <v>81</v>
      </c>
      <c r="AV396" s="15" t="s">
        <v>77</v>
      </c>
      <c r="AW396" s="15" t="s">
        <v>33</v>
      </c>
      <c r="AX396" s="15" t="s">
        <v>72</v>
      </c>
      <c r="AY396" s="235" t="s">
        <v>189</v>
      </c>
    </row>
    <row r="397" spans="1:65" s="13" customFormat="1" ht="10.199999999999999">
      <c r="B397" s="191"/>
      <c r="C397" s="192"/>
      <c r="D397" s="193" t="s">
        <v>199</v>
      </c>
      <c r="E397" s="194" t="s">
        <v>19</v>
      </c>
      <c r="F397" s="195" t="s">
        <v>826</v>
      </c>
      <c r="G397" s="192"/>
      <c r="H397" s="196">
        <v>9</v>
      </c>
      <c r="I397" s="197"/>
      <c r="J397" s="192"/>
      <c r="K397" s="192"/>
      <c r="L397" s="198"/>
      <c r="M397" s="199"/>
      <c r="N397" s="200"/>
      <c r="O397" s="200"/>
      <c r="P397" s="200"/>
      <c r="Q397" s="200"/>
      <c r="R397" s="200"/>
      <c r="S397" s="200"/>
      <c r="T397" s="201"/>
      <c r="AT397" s="202" t="s">
        <v>199</v>
      </c>
      <c r="AU397" s="202" t="s">
        <v>81</v>
      </c>
      <c r="AV397" s="13" t="s">
        <v>81</v>
      </c>
      <c r="AW397" s="13" t="s">
        <v>33</v>
      </c>
      <c r="AX397" s="13" t="s">
        <v>72</v>
      </c>
      <c r="AY397" s="202" t="s">
        <v>189</v>
      </c>
    </row>
    <row r="398" spans="1:65" s="13" customFormat="1" ht="10.199999999999999">
      <c r="B398" s="191"/>
      <c r="C398" s="192"/>
      <c r="D398" s="193" t="s">
        <v>199</v>
      </c>
      <c r="E398" s="194" t="s">
        <v>19</v>
      </c>
      <c r="F398" s="195" t="s">
        <v>827</v>
      </c>
      <c r="G398" s="192"/>
      <c r="H398" s="196">
        <v>18</v>
      </c>
      <c r="I398" s="197"/>
      <c r="J398" s="192"/>
      <c r="K398" s="192"/>
      <c r="L398" s="198"/>
      <c r="M398" s="199"/>
      <c r="N398" s="200"/>
      <c r="O398" s="200"/>
      <c r="P398" s="200"/>
      <c r="Q398" s="200"/>
      <c r="R398" s="200"/>
      <c r="S398" s="200"/>
      <c r="T398" s="201"/>
      <c r="AT398" s="202" t="s">
        <v>199</v>
      </c>
      <c r="AU398" s="202" t="s">
        <v>81</v>
      </c>
      <c r="AV398" s="13" t="s">
        <v>81</v>
      </c>
      <c r="AW398" s="13" t="s">
        <v>33</v>
      </c>
      <c r="AX398" s="13" t="s">
        <v>72</v>
      </c>
      <c r="AY398" s="202" t="s">
        <v>189</v>
      </c>
    </row>
    <row r="399" spans="1:65" s="13" customFormat="1" ht="10.199999999999999">
      <c r="B399" s="191"/>
      <c r="C399" s="192"/>
      <c r="D399" s="193" t="s">
        <v>199</v>
      </c>
      <c r="E399" s="194" t="s">
        <v>19</v>
      </c>
      <c r="F399" s="195" t="s">
        <v>828</v>
      </c>
      <c r="G399" s="192"/>
      <c r="H399" s="196">
        <v>8.4</v>
      </c>
      <c r="I399" s="197"/>
      <c r="J399" s="192"/>
      <c r="K399" s="192"/>
      <c r="L399" s="198"/>
      <c r="M399" s="199"/>
      <c r="N399" s="200"/>
      <c r="O399" s="200"/>
      <c r="P399" s="200"/>
      <c r="Q399" s="200"/>
      <c r="R399" s="200"/>
      <c r="S399" s="200"/>
      <c r="T399" s="201"/>
      <c r="AT399" s="202" t="s">
        <v>199</v>
      </c>
      <c r="AU399" s="202" t="s">
        <v>81</v>
      </c>
      <c r="AV399" s="13" t="s">
        <v>81</v>
      </c>
      <c r="AW399" s="13" t="s">
        <v>33</v>
      </c>
      <c r="AX399" s="13" t="s">
        <v>72</v>
      </c>
      <c r="AY399" s="202" t="s">
        <v>189</v>
      </c>
    </row>
    <row r="400" spans="1:65" s="14" customFormat="1" ht="10.199999999999999">
      <c r="B400" s="203"/>
      <c r="C400" s="204"/>
      <c r="D400" s="193" t="s">
        <v>199</v>
      </c>
      <c r="E400" s="205" t="s">
        <v>96</v>
      </c>
      <c r="F400" s="206" t="s">
        <v>201</v>
      </c>
      <c r="G400" s="204"/>
      <c r="H400" s="207">
        <v>233.4</v>
      </c>
      <c r="I400" s="208"/>
      <c r="J400" s="204"/>
      <c r="K400" s="204"/>
      <c r="L400" s="209"/>
      <c r="M400" s="210"/>
      <c r="N400" s="211"/>
      <c r="O400" s="211"/>
      <c r="P400" s="211"/>
      <c r="Q400" s="211"/>
      <c r="R400" s="211"/>
      <c r="S400" s="211"/>
      <c r="T400" s="212"/>
      <c r="AT400" s="213" t="s">
        <v>199</v>
      </c>
      <c r="AU400" s="213" t="s">
        <v>81</v>
      </c>
      <c r="AV400" s="14" t="s">
        <v>202</v>
      </c>
      <c r="AW400" s="14" t="s">
        <v>33</v>
      </c>
      <c r="AX400" s="14" t="s">
        <v>72</v>
      </c>
      <c r="AY400" s="213" t="s">
        <v>189</v>
      </c>
    </row>
    <row r="401" spans="1:65" s="13" customFormat="1" ht="10.199999999999999">
      <c r="B401" s="191"/>
      <c r="C401" s="192"/>
      <c r="D401" s="193" t="s">
        <v>199</v>
      </c>
      <c r="E401" s="194" t="s">
        <v>19</v>
      </c>
      <c r="F401" s="195" t="s">
        <v>829</v>
      </c>
      <c r="G401" s="192"/>
      <c r="H401" s="196">
        <v>98</v>
      </c>
      <c r="I401" s="197"/>
      <c r="J401" s="192"/>
      <c r="K401" s="192"/>
      <c r="L401" s="198"/>
      <c r="M401" s="199"/>
      <c r="N401" s="200"/>
      <c r="O401" s="200"/>
      <c r="P401" s="200"/>
      <c r="Q401" s="200"/>
      <c r="R401" s="200"/>
      <c r="S401" s="200"/>
      <c r="T401" s="201"/>
      <c r="AT401" s="202" t="s">
        <v>199</v>
      </c>
      <c r="AU401" s="202" t="s">
        <v>81</v>
      </c>
      <c r="AV401" s="13" t="s">
        <v>81</v>
      </c>
      <c r="AW401" s="13" t="s">
        <v>33</v>
      </c>
      <c r="AX401" s="13" t="s">
        <v>72</v>
      </c>
      <c r="AY401" s="202" t="s">
        <v>189</v>
      </c>
    </row>
    <row r="402" spans="1:65" s="13" customFormat="1" ht="10.199999999999999">
      <c r="B402" s="191"/>
      <c r="C402" s="192"/>
      <c r="D402" s="193" t="s">
        <v>199</v>
      </c>
      <c r="E402" s="194" t="s">
        <v>19</v>
      </c>
      <c r="F402" s="195" t="s">
        <v>830</v>
      </c>
      <c r="G402" s="192"/>
      <c r="H402" s="196">
        <v>35</v>
      </c>
      <c r="I402" s="197"/>
      <c r="J402" s="192"/>
      <c r="K402" s="192"/>
      <c r="L402" s="198"/>
      <c r="M402" s="199"/>
      <c r="N402" s="200"/>
      <c r="O402" s="200"/>
      <c r="P402" s="200"/>
      <c r="Q402" s="200"/>
      <c r="R402" s="200"/>
      <c r="S402" s="200"/>
      <c r="T402" s="201"/>
      <c r="AT402" s="202" t="s">
        <v>199</v>
      </c>
      <c r="AU402" s="202" t="s">
        <v>81</v>
      </c>
      <c r="AV402" s="13" t="s">
        <v>81</v>
      </c>
      <c r="AW402" s="13" t="s">
        <v>33</v>
      </c>
      <c r="AX402" s="13" t="s">
        <v>72</v>
      </c>
      <c r="AY402" s="202" t="s">
        <v>189</v>
      </c>
    </row>
    <row r="403" spans="1:65" s="14" customFormat="1" ht="10.199999999999999">
      <c r="B403" s="203"/>
      <c r="C403" s="204"/>
      <c r="D403" s="193" t="s">
        <v>199</v>
      </c>
      <c r="E403" s="205" t="s">
        <v>94</v>
      </c>
      <c r="F403" s="206" t="s">
        <v>201</v>
      </c>
      <c r="G403" s="204"/>
      <c r="H403" s="207">
        <v>133</v>
      </c>
      <c r="I403" s="208"/>
      <c r="J403" s="204"/>
      <c r="K403" s="204"/>
      <c r="L403" s="209"/>
      <c r="M403" s="210"/>
      <c r="N403" s="211"/>
      <c r="O403" s="211"/>
      <c r="P403" s="211"/>
      <c r="Q403" s="211"/>
      <c r="R403" s="211"/>
      <c r="S403" s="211"/>
      <c r="T403" s="212"/>
      <c r="AT403" s="213" t="s">
        <v>199</v>
      </c>
      <c r="AU403" s="213" t="s">
        <v>81</v>
      </c>
      <c r="AV403" s="14" t="s">
        <v>202</v>
      </c>
      <c r="AW403" s="14" t="s">
        <v>33</v>
      </c>
      <c r="AX403" s="14" t="s">
        <v>72</v>
      </c>
      <c r="AY403" s="213" t="s">
        <v>189</v>
      </c>
    </row>
    <row r="404" spans="1:65" s="16" customFormat="1" ht="10.199999999999999">
      <c r="B404" s="236"/>
      <c r="C404" s="237"/>
      <c r="D404" s="193" t="s">
        <v>199</v>
      </c>
      <c r="E404" s="238" t="s">
        <v>19</v>
      </c>
      <c r="F404" s="239" t="s">
        <v>831</v>
      </c>
      <c r="G404" s="237"/>
      <c r="H404" s="240">
        <v>366.4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AT404" s="246" t="s">
        <v>199</v>
      </c>
      <c r="AU404" s="246" t="s">
        <v>81</v>
      </c>
      <c r="AV404" s="16" t="s">
        <v>195</v>
      </c>
      <c r="AW404" s="16" t="s">
        <v>33</v>
      </c>
      <c r="AX404" s="16" t="s">
        <v>77</v>
      </c>
      <c r="AY404" s="246" t="s">
        <v>189</v>
      </c>
    </row>
    <row r="405" spans="1:65" s="2" customFormat="1" ht="24.15" customHeight="1">
      <c r="A405" s="35"/>
      <c r="B405" s="36"/>
      <c r="C405" s="215" t="s">
        <v>832</v>
      </c>
      <c r="D405" s="215" t="s">
        <v>495</v>
      </c>
      <c r="E405" s="216" t="s">
        <v>833</v>
      </c>
      <c r="F405" s="217" t="s">
        <v>834</v>
      </c>
      <c r="G405" s="218" t="s">
        <v>209</v>
      </c>
      <c r="H405" s="219">
        <v>1.232</v>
      </c>
      <c r="I405" s="220"/>
      <c r="J405" s="221">
        <f>ROUND(I405*H405,2)</f>
        <v>0</v>
      </c>
      <c r="K405" s="222"/>
      <c r="L405" s="223"/>
      <c r="M405" s="224" t="s">
        <v>19</v>
      </c>
      <c r="N405" s="225" t="s">
        <v>43</v>
      </c>
      <c r="O405" s="65"/>
      <c r="P405" s="182">
        <f>O405*H405</f>
        <v>0</v>
      </c>
      <c r="Q405" s="182">
        <v>0.44</v>
      </c>
      <c r="R405" s="182">
        <f>Q405*H405</f>
        <v>0.54208000000000001</v>
      </c>
      <c r="S405" s="182">
        <v>0</v>
      </c>
      <c r="T405" s="183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184" t="s">
        <v>373</v>
      </c>
      <c r="AT405" s="184" t="s">
        <v>495</v>
      </c>
      <c r="AU405" s="184" t="s">
        <v>81</v>
      </c>
      <c r="AY405" s="18" t="s">
        <v>189</v>
      </c>
      <c r="BE405" s="185">
        <f>IF(N405="základní",J405,0)</f>
        <v>0</v>
      </c>
      <c r="BF405" s="185">
        <f>IF(N405="snížená",J405,0)</f>
        <v>0</v>
      </c>
      <c r="BG405" s="185">
        <f>IF(N405="zákl. přenesená",J405,0)</f>
        <v>0</v>
      </c>
      <c r="BH405" s="185">
        <f>IF(N405="sníž. přenesená",J405,0)</f>
        <v>0</v>
      </c>
      <c r="BI405" s="185">
        <f>IF(N405="nulová",J405,0)</f>
        <v>0</v>
      </c>
      <c r="BJ405" s="18" t="s">
        <v>77</v>
      </c>
      <c r="BK405" s="185">
        <f>ROUND(I405*H405,2)</f>
        <v>0</v>
      </c>
      <c r="BL405" s="18" t="s">
        <v>286</v>
      </c>
      <c r="BM405" s="184" t="s">
        <v>835</v>
      </c>
    </row>
    <row r="406" spans="1:65" s="13" customFormat="1" ht="10.199999999999999">
      <c r="B406" s="191"/>
      <c r="C406" s="192"/>
      <c r="D406" s="193" t="s">
        <v>199</v>
      </c>
      <c r="E406" s="194" t="s">
        <v>19</v>
      </c>
      <c r="F406" s="195" t="s">
        <v>836</v>
      </c>
      <c r="G406" s="192"/>
      <c r="H406" s="196">
        <v>1.232</v>
      </c>
      <c r="I406" s="197"/>
      <c r="J406" s="192"/>
      <c r="K406" s="192"/>
      <c r="L406" s="198"/>
      <c r="M406" s="199"/>
      <c r="N406" s="200"/>
      <c r="O406" s="200"/>
      <c r="P406" s="200"/>
      <c r="Q406" s="200"/>
      <c r="R406" s="200"/>
      <c r="S406" s="200"/>
      <c r="T406" s="201"/>
      <c r="AT406" s="202" t="s">
        <v>199</v>
      </c>
      <c r="AU406" s="202" t="s">
        <v>81</v>
      </c>
      <c r="AV406" s="13" t="s">
        <v>81</v>
      </c>
      <c r="AW406" s="13" t="s">
        <v>33</v>
      </c>
      <c r="AX406" s="13" t="s">
        <v>77</v>
      </c>
      <c r="AY406" s="202" t="s">
        <v>189</v>
      </c>
    </row>
    <row r="407" spans="1:65" s="2" customFormat="1" ht="24.15" customHeight="1">
      <c r="A407" s="35"/>
      <c r="B407" s="36"/>
      <c r="C407" s="215" t="s">
        <v>837</v>
      </c>
      <c r="D407" s="215" t="s">
        <v>495</v>
      </c>
      <c r="E407" s="216" t="s">
        <v>838</v>
      </c>
      <c r="F407" s="217" t="s">
        <v>839</v>
      </c>
      <c r="G407" s="218" t="s">
        <v>209</v>
      </c>
      <c r="H407" s="219">
        <v>0.23400000000000001</v>
      </c>
      <c r="I407" s="220"/>
      <c r="J407" s="221">
        <f>ROUND(I407*H407,2)</f>
        <v>0</v>
      </c>
      <c r="K407" s="222"/>
      <c r="L407" s="223"/>
      <c r="M407" s="224" t="s">
        <v>19</v>
      </c>
      <c r="N407" s="225" t="s">
        <v>43</v>
      </c>
      <c r="O407" s="65"/>
      <c r="P407" s="182">
        <f>O407*H407</f>
        <v>0</v>
      </c>
      <c r="Q407" s="182">
        <v>0.44</v>
      </c>
      <c r="R407" s="182">
        <f>Q407*H407</f>
        <v>0.10296000000000001</v>
      </c>
      <c r="S407" s="182">
        <v>0</v>
      </c>
      <c r="T407" s="183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84" t="s">
        <v>373</v>
      </c>
      <c r="AT407" s="184" t="s">
        <v>495</v>
      </c>
      <c r="AU407" s="184" t="s">
        <v>81</v>
      </c>
      <c r="AY407" s="18" t="s">
        <v>189</v>
      </c>
      <c r="BE407" s="185">
        <f>IF(N407="základní",J407,0)</f>
        <v>0</v>
      </c>
      <c r="BF407" s="185">
        <f>IF(N407="snížená",J407,0)</f>
        <v>0</v>
      </c>
      <c r="BG407" s="185">
        <f>IF(N407="zákl. přenesená",J407,0)</f>
        <v>0</v>
      </c>
      <c r="BH407" s="185">
        <f>IF(N407="sníž. přenesená",J407,0)</f>
        <v>0</v>
      </c>
      <c r="BI407" s="185">
        <f>IF(N407="nulová",J407,0)</f>
        <v>0</v>
      </c>
      <c r="BJ407" s="18" t="s">
        <v>77</v>
      </c>
      <c r="BK407" s="185">
        <f>ROUND(I407*H407,2)</f>
        <v>0</v>
      </c>
      <c r="BL407" s="18" t="s">
        <v>286</v>
      </c>
      <c r="BM407" s="184" t="s">
        <v>840</v>
      </c>
    </row>
    <row r="408" spans="1:65" s="13" customFormat="1" ht="10.199999999999999">
      <c r="B408" s="191"/>
      <c r="C408" s="192"/>
      <c r="D408" s="193" t="s">
        <v>199</v>
      </c>
      <c r="E408" s="194" t="s">
        <v>19</v>
      </c>
      <c r="F408" s="195" t="s">
        <v>841</v>
      </c>
      <c r="G408" s="192"/>
      <c r="H408" s="196">
        <v>0.23400000000000001</v>
      </c>
      <c r="I408" s="197"/>
      <c r="J408" s="192"/>
      <c r="K408" s="192"/>
      <c r="L408" s="198"/>
      <c r="M408" s="199"/>
      <c r="N408" s="200"/>
      <c r="O408" s="200"/>
      <c r="P408" s="200"/>
      <c r="Q408" s="200"/>
      <c r="R408" s="200"/>
      <c r="S408" s="200"/>
      <c r="T408" s="201"/>
      <c r="AT408" s="202" t="s">
        <v>199</v>
      </c>
      <c r="AU408" s="202" t="s">
        <v>81</v>
      </c>
      <c r="AV408" s="13" t="s">
        <v>81</v>
      </c>
      <c r="AW408" s="13" t="s">
        <v>33</v>
      </c>
      <c r="AX408" s="13" t="s">
        <v>77</v>
      </c>
      <c r="AY408" s="202" t="s">
        <v>189</v>
      </c>
    </row>
    <row r="409" spans="1:65" s="2" customFormat="1" ht="37.799999999999997" customHeight="1">
      <c r="A409" s="35"/>
      <c r="B409" s="36"/>
      <c r="C409" s="172" t="s">
        <v>842</v>
      </c>
      <c r="D409" s="172" t="s">
        <v>191</v>
      </c>
      <c r="E409" s="173" t="s">
        <v>843</v>
      </c>
      <c r="F409" s="174" t="s">
        <v>844</v>
      </c>
      <c r="G409" s="175" t="s">
        <v>364</v>
      </c>
      <c r="H409" s="176">
        <v>135.13999999999999</v>
      </c>
      <c r="I409" s="177"/>
      <c r="J409" s="178">
        <f>ROUND(I409*H409,2)</f>
        <v>0</v>
      </c>
      <c r="K409" s="179"/>
      <c r="L409" s="40"/>
      <c r="M409" s="180" t="s">
        <v>19</v>
      </c>
      <c r="N409" s="181" t="s">
        <v>43</v>
      </c>
      <c r="O409" s="65"/>
      <c r="P409" s="182">
        <f>O409*H409</f>
        <v>0</v>
      </c>
      <c r="Q409" s="182">
        <v>0</v>
      </c>
      <c r="R409" s="182">
        <f>Q409*H409</f>
        <v>0</v>
      </c>
      <c r="S409" s="182">
        <v>0</v>
      </c>
      <c r="T409" s="183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184" t="s">
        <v>286</v>
      </c>
      <c r="AT409" s="184" t="s">
        <v>191</v>
      </c>
      <c r="AU409" s="184" t="s">
        <v>81</v>
      </c>
      <c r="AY409" s="18" t="s">
        <v>189</v>
      </c>
      <c r="BE409" s="185">
        <f>IF(N409="základní",J409,0)</f>
        <v>0</v>
      </c>
      <c r="BF409" s="185">
        <f>IF(N409="snížená",J409,0)</f>
        <v>0</v>
      </c>
      <c r="BG409" s="185">
        <f>IF(N409="zákl. přenesená",J409,0)</f>
        <v>0</v>
      </c>
      <c r="BH409" s="185">
        <f>IF(N409="sníž. přenesená",J409,0)</f>
        <v>0</v>
      </c>
      <c r="BI409" s="185">
        <f>IF(N409="nulová",J409,0)</f>
        <v>0</v>
      </c>
      <c r="BJ409" s="18" t="s">
        <v>77</v>
      </c>
      <c r="BK409" s="185">
        <f>ROUND(I409*H409,2)</f>
        <v>0</v>
      </c>
      <c r="BL409" s="18" t="s">
        <v>286</v>
      </c>
      <c r="BM409" s="184" t="s">
        <v>845</v>
      </c>
    </row>
    <row r="410" spans="1:65" s="2" customFormat="1" ht="10.199999999999999">
      <c r="A410" s="35"/>
      <c r="B410" s="36"/>
      <c r="C410" s="37"/>
      <c r="D410" s="186" t="s">
        <v>197</v>
      </c>
      <c r="E410" s="37"/>
      <c r="F410" s="187" t="s">
        <v>846</v>
      </c>
      <c r="G410" s="37"/>
      <c r="H410" s="37"/>
      <c r="I410" s="188"/>
      <c r="J410" s="37"/>
      <c r="K410" s="37"/>
      <c r="L410" s="40"/>
      <c r="M410" s="189"/>
      <c r="N410" s="190"/>
      <c r="O410" s="65"/>
      <c r="P410" s="65"/>
      <c r="Q410" s="65"/>
      <c r="R410" s="65"/>
      <c r="S410" s="65"/>
      <c r="T410" s="66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T410" s="18" t="s">
        <v>197</v>
      </c>
      <c r="AU410" s="18" t="s">
        <v>81</v>
      </c>
    </row>
    <row r="411" spans="1:65" s="13" customFormat="1" ht="10.199999999999999">
      <c r="B411" s="191"/>
      <c r="C411" s="192"/>
      <c r="D411" s="193" t="s">
        <v>199</v>
      </c>
      <c r="E411" s="194" t="s">
        <v>19</v>
      </c>
      <c r="F411" s="195" t="s">
        <v>847</v>
      </c>
      <c r="G411" s="192"/>
      <c r="H411" s="196">
        <v>13.2</v>
      </c>
      <c r="I411" s="197"/>
      <c r="J411" s="192"/>
      <c r="K411" s="192"/>
      <c r="L411" s="198"/>
      <c r="M411" s="199"/>
      <c r="N411" s="200"/>
      <c r="O411" s="200"/>
      <c r="P411" s="200"/>
      <c r="Q411" s="200"/>
      <c r="R411" s="200"/>
      <c r="S411" s="200"/>
      <c r="T411" s="201"/>
      <c r="AT411" s="202" t="s">
        <v>199</v>
      </c>
      <c r="AU411" s="202" t="s">
        <v>81</v>
      </c>
      <c r="AV411" s="13" t="s">
        <v>81</v>
      </c>
      <c r="AW411" s="13" t="s">
        <v>33</v>
      </c>
      <c r="AX411" s="13" t="s">
        <v>72</v>
      </c>
      <c r="AY411" s="202" t="s">
        <v>189</v>
      </c>
    </row>
    <row r="412" spans="1:65" s="13" customFormat="1" ht="10.199999999999999">
      <c r="B412" s="191"/>
      <c r="C412" s="192"/>
      <c r="D412" s="193" t="s">
        <v>199</v>
      </c>
      <c r="E412" s="194" t="s">
        <v>19</v>
      </c>
      <c r="F412" s="195" t="s">
        <v>848</v>
      </c>
      <c r="G412" s="192"/>
      <c r="H412" s="196">
        <v>2.7</v>
      </c>
      <c r="I412" s="197"/>
      <c r="J412" s="192"/>
      <c r="K412" s="192"/>
      <c r="L412" s="198"/>
      <c r="M412" s="199"/>
      <c r="N412" s="200"/>
      <c r="O412" s="200"/>
      <c r="P412" s="200"/>
      <c r="Q412" s="200"/>
      <c r="R412" s="200"/>
      <c r="S412" s="200"/>
      <c r="T412" s="201"/>
      <c r="AT412" s="202" t="s">
        <v>199</v>
      </c>
      <c r="AU412" s="202" t="s">
        <v>81</v>
      </c>
      <c r="AV412" s="13" t="s">
        <v>81</v>
      </c>
      <c r="AW412" s="13" t="s">
        <v>33</v>
      </c>
      <c r="AX412" s="13" t="s">
        <v>72</v>
      </c>
      <c r="AY412" s="202" t="s">
        <v>189</v>
      </c>
    </row>
    <row r="413" spans="1:65" s="14" customFormat="1" ht="10.199999999999999">
      <c r="B413" s="203"/>
      <c r="C413" s="204"/>
      <c r="D413" s="193" t="s">
        <v>199</v>
      </c>
      <c r="E413" s="205" t="s">
        <v>103</v>
      </c>
      <c r="F413" s="206" t="s">
        <v>201</v>
      </c>
      <c r="G413" s="204"/>
      <c r="H413" s="207">
        <v>15.9</v>
      </c>
      <c r="I413" s="208"/>
      <c r="J413" s="204"/>
      <c r="K413" s="204"/>
      <c r="L413" s="209"/>
      <c r="M413" s="210"/>
      <c r="N413" s="211"/>
      <c r="O413" s="211"/>
      <c r="P413" s="211"/>
      <c r="Q413" s="211"/>
      <c r="R413" s="211"/>
      <c r="S413" s="211"/>
      <c r="T413" s="212"/>
      <c r="AT413" s="213" t="s">
        <v>199</v>
      </c>
      <c r="AU413" s="213" t="s">
        <v>81</v>
      </c>
      <c r="AV413" s="14" t="s">
        <v>202</v>
      </c>
      <c r="AW413" s="14" t="s">
        <v>33</v>
      </c>
      <c r="AX413" s="14" t="s">
        <v>72</v>
      </c>
      <c r="AY413" s="213" t="s">
        <v>189</v>
      </c>
    </row>
    <row r="414" spans="1:65" s="13" customFormat="1" ht="10.199999999999999">
      <c r="B414" s="191"/>
      <c r="C414" s="192"/>
      <c r="D414" s="193" t="s">
        <v>199</v>
      </c>
      <c r="E414" s="194" t="s">
        <v>19</v>
      </c>
      <c r="F414" s="195" t="s">
        <v>849</v>
      </c>
      <c r="G414" s="192"/>
      <c r="H414" s="196">
        <v>12.32</v>
      </c>
      <c r="I414" s="197"/>
      <c r="J414" s="192"/>
      <c r="K414" s="192"/>
      <c r="L414" s="198"/>
      <c r="M414" s="199"/>
      <c r="N414" s="200"/>
      <c r="O414" s="200"/>
      <c r="P414" s="200"/>
      <c r="Q414" s="200"/>
      <c r="R414" s="200"/>
      <c r="S414" s="200"/>
      <c r="T414" s="201"/>
      <c r="AT414" s="202" t="s">
        <v>199</v>
      </c>
      <c r="AU414" s="202" t="s">
        <v>81</v>
      </c>
      <c r="AV414" s="13" t="s">
        <v>81</v>
      </c>
      <c r="AW414" s="13" t="s">
        <v>33</v>
      </c>
      <c r="AX414" s="13" t="s">
        <v>72</v>
      </c>
      <c r="AY414" s="202" t="s">
        <v>189</v>
      </c>
    </row>
    <row r="415" spans="1:65" s="13" customFormat="1" ht="10.199999999999999">
      <c r="B415" s="191"/>
      <c r="C415" s="192"/>
      <c r="D415" s="193" t="s">
        <v>199</v>
      </c>
      <c r="E415" s="194" t="s">
        <v>19</v>
      </c>
      <c r="F415" s="195" t="s">
        <v>850</v>
      </c>
      <c r="G415" s="192"/>
      <c r="H415" s="196">
        <v>2.52</v>
      </c>
      <c r="I415" s="197"/>
      <c r="J415" s="192"/>
      <c r="K415" s="192"/>
      <c r="L415" s="198"/>
      <c r="M415" s="199"/>
      <c r="N415" s="200"/>
      <c r="O415" s="200"/>
      <c r="P415" s="200"/>
      <c r="Q415" s="200"/>
      <c r="R415" s="200"/>
      <c r="S415" s="200"/>
      <c r="T415" s="201"/>
      <c r="AT415" s="202" t="s">
        <v>199</v>
      </c>
      <c r="AU415" s="202" t="s">
        <v>81</v>
      </c>
      <c r="AV415" s="13" t="s">
        <v>81</v>
      </c>
      <c r="AW415" s="13" t="s">
        <v>33</v>
      </c>
      <c r="AX415" s="13" t="s">
        <v>72</v>
      </c>
      <c r="AY415" s="202" t="s">
        <v>189</v>
      </c>
    </row>
    <row r="416" spans="1:65" s="14" customFormat="1" ht="10.199999999999999">
      <c r="B416" s="203"/>
      <c r="C416" s="204"/>
      <c r="D416" s="193" t="s">
        <v>199</v>
      </c>
      <c r="E416" s="205" t="s">
        <v>100</v>
      </c>
      <c r="F416" s="206" t="s">
        <v>201</v>
      </c>
      <c r="G416" s="204"/>
      <c r="H416" s="207">
        <v>14.84</v>
      </c>
      <c r="I416" s="208"/>
      <c r="J416" s="204"/>
      <c r="K416" s="204"/>
      <c r="L416" s="209"/>
      <c r="M416" s="210"/>
      <c r="N416" s="211"/>
      <c r="O416" s="211"/>
      <c r="P416" s="211"/>
      <c r="Q416" s="211"/>
      <c r="R416" s="211"/>
      <c r="S416" s="211"/>
      <c r="T416" s="212"/>
      <c r="AT416" s="213" t="s">
        <v>199</v>
      </c>
      <c r="AU416" s="213" t="s">
        <v>81</v>
      </c>
      <c r="AV416" s="14" t="s">
        <v>202</v>
      </c>
      <c r="AW416" s="14" t="s">
        <v>33</v>
      </c>
      <c r="AX416" s="14" t="s">
        <v>72</v>
      </c>
      <c r="AY416" s="213" t="s">
        <v>189</v>
      </c>
    </row>
    <row r="417" spans="1:65" s="13" customFormat="1" ht="10.199999999999999">
      <c r="B417" s="191"/>
      <c r="C417" s="192"/>
      <c r="D417" s="193" t="s">
        <v>199</v>
      </c>
      <c r="E417" s="194" t="s">
        <v>19</v>
      </c>
      <c r="F417" s="195" t="s">
        <v>851</v>
      </c>
      <c r="G417" s="192"/>
      <c r="H417" s="196">
        <v>43.2</v>
      </c>
      <c r="I417" s="197"/>
      <c r="J417" s="192"/>
      <c r="K417" s="192"/>
      <c r="L417" s="198"/>
      <c r="M417" s="199"/>
      <c r="N417" s="200"/>
      <c r="O417" s="200"/>
      <c r="P417" s="200"/>
      <c r="Q417" s="200"/>
      <c r="R417" s="200"/>
      <c r="S417" s="200"/>
      <c r="T417" s="201"/>
      <c r="AT417" s="202" t="s">
        <v>199</v>
      </c>
      <c r="AU417" s="202" t="s">
        <v>81</v>
      </c>
      <c r="AV417" s="13" t="s">
        <v>81</v>
      </c>
      <c r="AW417" s="13" t="s">
        <v>33</v>
      </c>
      <c r="AX417" s="13" t="s">
        <v>72</v>
      </c>
      <c r="AY417" s="202" t="s">
        <v>189</v>
      </c>
    </row>
    <row r="418" spans="1:65" s="13" customFormat="1" ht="10.199999999999999">
      <c r="B418" s="191"/>
      <c r="C418" s="192"/>
      <c r="D418" s="193" t="s">
        <v>199</v>
      </c>
      <c r="E418" s="194" t="s">
        <v>19</v>
      </c>
      <c r="F418" s="195" t="s">
        <v>852</v>
      </c>
      <c r="G418" s="192"/>
      <c r="H418" s="196">
        <v>9</v>
      </c>
      <c r="I418" s="197"/>
      <c r="J418" s="192"/>
      <c r="K418" s="192"/>
      <c r="L418" s="198"/>
      <c r="M418" s="199"/>
      <c r="N418" s="200"/>
      <c r="O418" s="200"/>
      <c r="P418" s="200"/>
      <c r="Q418" s="200"/>
      <c r="R418" s="200"/>
      <c r="S418" s="200"/>
      <c r="T418" s="201"/>
      <c r="AT418" s="202" t="s">
        <v>199</v>
      </c>
      <c r="AU418" s="202" t="s">
        <v>81</v>
      </c>
      <c r="AV418" s="13" t="s">
        <v>81</v>
      </c>
      <c r="AW418" s="13" t="s">
        <v>33</v>
      </c>
      <c r="AX418" s="13" t="s">
        <v>72</v>
      </c>
      <c r="AY418" s="202" t="s">
        <v>189</v>
      </c>
    </row>
    <row r="419" spans="1:65" s="14" customFormat="1" ht="10.199999999999999">
      <c r="B419" s="203"/>
      <c r="C419" s="204"/>
      <c r="D419" s="193" t="s">
        <v>199</v>
      </c>
      <c r="E419" s="205" t="s">
        <v>102</v>
      </c>
      <c r="F419" s="206" t="s">
        <v>201</v>
      </c>
      <c r="G419" s="204"/>
      <c r="H419" s="207">
        <v>52.2</v>
      </c>
      <c r="I419" s="208"/>
      <c r="J419" s="204"/>
      <c r="K419" s="204"/>
      <c r="L419" s="209"/>
      <c r="M419" s="210"/>
      <c r="N419" s="211"/>
      <c r="O419" s="211"/>
      <c r="P419" s="211"/>
      <c r="Q419" s="211"/>
      <c r="R419" s="211"/>
      <c r="S419" s="211"/>
      <c r="T419" s="212"/>
      <c r="AT419" s="213" t="s">
        <v>199</v>
      </c>
      <c r="AU419" s="213" t="s">
        <v>81</v>
      </c>
      <c r="AV419" s="14" t="s">
        <v>202</v>
      </c>
      <c r="AW419" s="14" t="s">
        <v>33</v>
      </c>
      <c r="AX419" s="14" t="s">
        <v>72</v>
      </c>
      <c r="AY419" s="213" t="s">
        <v>189</v>
      </c>
    </row>
    <row r="420" spans="1:65" s="13" customFormat="1" ht="10.199999999999999">
      <c r="B420" s="191"/>
      <c r="C420" s="192"/>
      <c r="D420" s="193" t="s">
        <v>199</v>
      </c>
      <c r="E420" s="194" t="s">
        <v>19</v>
      </c>
      <c r="F420" s="195" t="s">
        <v>853</v>
      </c>
      <c r="G420" s="192"/>
      <c r="H420" s="196">
        <v>43.2</v>
      </c>
      <c r="I420" s="197"/>
      <c r="J420" s="192"/>
      <c r="K420" s="192"/>
      <c r="L420" s="198"/>
      <c r="M420" s="199"/>
      <c r="N420" s="200"/>
      <c r="O420" s="200"/>
      <c r="P420" s="200"/>
      <c r="Q420" s="200"/>
      <c r="R420" s="200"/>
      <c r="S420" s="200"/>
      <c r="T420" s="201"/>
      <c r="AT420" s="202" t="s">
        <v>199</v>
      </c>
      <c r="AU420" s="202" t="s">
        <v>81</v>
      </c>
      <c r="AV420" s="13" t="s">
        <v>81</v>
      </c>
      <c r="AW420" s="13" t="s">
        <v>33</v>
      </c>
      <c r="AX420" s="13" t="s">
        <v>72</v>
      </c>
      <c r="AY420" s="202" t="s">
        <v>189</v>
      </c>
    </row>
    <row r="421" spans="1:65" s="13" customFormat="1" ht="10.199999999999999">
      <c r="B421" s="191"/>
      <c r="C421" s="192"/>
      <c r="D421" s="193" t="s">
        <v>199</v>
      </c>
      <c r="E421" s="194" t="s">
        <v>19</v>
      </c>
      <c r="F421" s="195" t="s">
        <v>852</v>
      </c>
      <c r="G421" s="192"/>
      <c r="H421" s="196">
        <v>9</v>
      </c>
      <c r="I421" s="197"/>
      <c r="J421" s="192"/>
      <c r="K421" s="192"/>
      <c r="L421" s="198"/>
      <c r="M421" s="199"/>
      <c r="N421" s="200"/>
      <c r="O421" s="200"/>
      <c r="P421" s="200"/>
      <c r="Q421" s="200"/>
      <c r="R421" s="200"/>
      <c r="S421" s="200"/>
      <c r="T421" s="201"/>
      <c r="AT421" s="202" t="s">
        <v>199</v>
      </c>
      <c r="AU421" s="202" t="s">
        <v>81</v>
      </c>
      <c r="AV421" s="13" t="s">
        <v>81</v>
      </c>
      <c r="AW421" s="13" t="s">
        <v>33</v>
      </c>
      <c r="AX421" s="13" t="s">
        <v>72</v>
      </c>
      <c r="AY421" s="202" t="s">
        <v>189</v>
      </c>
    </row>
    <row r="422" spans="1:65" s="14" customFormat="1" ht="10.199999999999999">
      <c r="B422" s="203"/>
      <c r="C422" s="204"/>
      <c r="D422" s="193" t="s">
        <v>199</v>
      </c>
      <c r="E422" s="205" t="s">
        <v>98</v>
      </c>
      <c r="F422" s="206" t="s">
        <v>201</v>
      </c>
      <c r="G422" s="204"/>
      <c r="H422" s="207">
        <v>52.2</v>
      </c>
      <c r="I422" s="208"/>
      <c r="J422" s="204"/>
      <c r="K422" s="204"/>
      <c r="L422" s="209"/>
      <c r="M422" s="210"/>
      <c r="N422" s="211"/>
      <c r="O422" s="211"/>
      <c r="P422" s="211"/>
      <c r="Q422" s="211"/>
      <c r="R422" s="211"/>
      <c r="S422" s="211"/>
      <c r="T422" s="212"/>
      <c r="AT422" s="213" t="s">
        <v>199</v>
      </c>
      <c r="AU422" s="213" t="s">
        <v>81</v>
      </c>
      <c r="AV422" s="14" t="s">
        <v>202</v>
      </c>
      <c r="AW422" s="14" t="s">
        <v>33</v>
      </c>
      <c r="AX422" s="14" t="s">
        <v>72</v>
      </c>
      <c r="AY422" s="213" t="s">
        <v>189</v>
      </c>
    </row>
    <row r="423" spans="1:65" s="16" customFormat="1" ht="10.199999999999999">
      <c r="B423" s="236"/>
      <c r="C423" s="237"/>
      <c r="D423" s="193" t="s">
        <v>199</v>
      </c>
      <c r="E423" s="238" t="s">
        <v>19</v>
      </c>
      <c r="F423" s="239" t="s">
        <v>831</v>
      </c>
      <c r="G423" s="237"/>
      <c r="H423" s="240">
        <v>135.13999999999999</v>
      </c>
      <c r="I423" s="241"/>
      <c r="J423" s="237"/>
      <c r="K423" s="237"/>
      <c r="L423" s="242"/>
      <c r="M423" s="243"/>
      <c r="N423" s="244"/>
      <c r="O423" s="244"/>
      <c r="P423" s="244"/>
      <c r="Q423" s="244"/>
      <c r="R423" s="244"/>
      <c r="S423" s="244"/>
      <c r="T423" s="245"/>
      <c r="AT423" s="246" t="s">
        <v>199</v>
      </c>
      <c r="AU423" s="246" t="s">
        <v>81</v>
      </c>
      <c r="AV423" s="16" t="s">
        <v>195</v>
      </c>
      <c r="AW423" s="16" t="s">
        <v>33</v>
      </c>
      <c r="AX423" s="16" t="s">
        <v>77</v>
      </c>
      <c r="AY423" s="246" t="s">
        <v>189</v>
      </c>
    </row>
    <row r="424" spans="1:65" s="2" customFormat="1" ht="24.15" customHeight="1">
      <c r="A424" s="35"/>
      <c r="B424" s="36"/>
      <c r="C424" s="215" t="s">
        <v>854</v>
      </c>
      <c r="D424" s="215" t="s">
        <v>495</v>
      </c>
      <c r="E424" s="216" t="s">
        <v>855</v>
      </c>
      <c r="F424" s="217" t="s">
        <v>856</v>
      </c>
      <c r="G424" s="218" t="s">
        <v>209</v>
      </c>
      <c r="H424" s="219">
        <v>0.442</v>
      </c>
      <c r="I424" s="220"/>
      <c r="J424" s="221">
        <f>ROUND(I424*H424,2)</f>
        <v>0</v>
      </c>
      <c r="K424" s="222"/>
      <c r="L424" s="223"/>
      <c r="M424" s="224" t="s">
        <v>19</v>
      </c>
      <c r="N424" s="225" t="s">
        <v>43</v>
      </c>
      <c r="O424" s="65"/>
      <c r="P424" s="182">
        <f>O424*H424</f>
        <v>0</v>
      </c>
      <c r="Q424" s="182">
        <v>0.55000000000000004</v>
      </c>
      <c r="R424" s="182">
        <f>Q424*H424</f>
        <v>0.24310000000000001</v>
      </c>
      <c r="S424" s="182">
        <v>0</v>
      </c>
      <c r="T424" s="183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184" t="s">
        <v>373</v>
      </c>
      <c r="AT424" s="184" t="s">
        <v>495</v>
      </c>
      <c r="AU424" s="184" t="s">
        <v>81</v>
      </c>
      <c r="AY424" s="18" t="s">
        <v>189</v>
      </c>
      <c r="BE424" s="185">
        <f>IF(N424="základní",J424,0)</f>
        <v>0</v>
      </c>
      <c r="BF424" s="185">
        <f>IF(N424="snížená",J424,0)</f>
        <v>0</v>
      </c>
      <c r="BG424" s="185">
        <f>IF(N424="zákl. přenesená",J424,0)</f>
        <v>0</v>
      </c>
      <c r="BH424" s="185">
        <f>IF(N424="sníž. přenesená",J424,0)</f>
        <v>0</v>
      </c>
      <c r="BI424" s="185">
        <f>IF(N424="nulová",J424,0)</f>
        <v>0</v>
      </c>
      <c r="BJ424" s="18" t="s">
        <v>77</v>
      </c>
      <c r="BK424" s="185">
        <f>ROUND(I424*H424,2)</f>
        <v>0</v>
      </c>
      <c r="BL424" s="18" t="s">
        <v>286</v>
      </c>
      <c r="BM424" s="184" t="s">
        <v>857</v>
      </c>
    </row>
    <row r="425" spans="1:65" s="13" customFormat="1" ht="10.199999999999999">
      <c r="B425" s="191"/>
      <c r="C425" s="192"/>
      <c r="D425" s="193" t="s">
        <v>199</v>
      </c>
      <c r="E425" s="194" t="s">
        <v>19</v>
      </c>
      <c r="F425" s="195" t="s">
        <v>858</v>
      </c>
      <c r="G425" s="192"/>
      <c r="H425" s="196">
        <v>4.2000000000000003E-2</v>
      </c>
      <c r="I425" s="197"/>
      <c r="J425" s="192"/>
      <c r="K425" s="192"/>
      <c r="L425" s="198"/>
      <c r="M425" s="199"/>
      <c r="N425" s="200"/>
      <c r="O425" s="200"/>
      <c r="P425" s="200"/>
      <c r="Q425" s="200"/>
      <c r="R425" s="200"/>
      <c r="S425" s="200"/>
      <c r="T425" s="201"/>
      <c r="AT425" s="202" t="s">
        <v>199</v>
      </c>
      <c r="AU425" s="202" t="s">
        <v>81</v>
      </c>
      <c r="AV425" s="13" t="s">
        <v>81</v>
      </c>
      <c r="AW425" s="13" t="s">
        <v>33</v>
      </c>
      <c r="AX425" s="13" t="s">
        <v>72</v>
      </c>
      <c r="AY425" s="202" t="s">
        <v>189</v>
      </c>
    </row>
    <row r="426" spans="1:65" s="13" customFormat="1" ht="10.199999999999999">
      <c r="B426" s="191"/>
      <c r="C426" s="192"/>
      <c r="D426" s="193" t="s">
        <v>199</v>
      </c>
      <c r="E426" s="194" t="s">
        <v>19</v>
      </c>
      <c r="F426" s="195" t="s">
        <v>859</v>
      </c>
      <c r="G426" s="192"/>
      <c r="H426" s="196">
        <v>0.20699999999999999</v>
      </c>
      <c r="I426" s="197"/>
      <c r="J426" s="192"/>
      <c r="K426" s="192"/>
      <c r="L426" s="198"/>
      <c r="M426" s="199"/>
      <c r="N426" s="200"/>
      <c r="O426" s="200"/>
      <c r="P426" s="200"/>
      <c r="Q426" s="200"/>
      <c r="R426" s="200"/>
      <c r="S426" s="200"/>
      <c r="T426" s="201"/>
      <c r="AT426" s="202" t="s">
        <v>199</v>
      </c>
      <c r="AU426" s="202" t="s">
        <v>81</v>
      </c>
      <c r="AV426" s="13" t="s">
        <v>81</v>
      </c>
      <c r="AW426" s="13" t="s">
        <v>33</v>
      </c>
      <c r="AX426" s="13" t="s">
        <v>72</v>
      </c>
      <c r="AY426" s="202" t="s">
        <v>189</v>
      </c>
    </row>
    <row r="427" spans="1:65" s="13" customFormat="1" ht="10.199999999999999">
      <c r="B427" s="191"/>
      <c r="C427" s="192"/>
      <c r="D427" s="193" t="s">
        <v>199</v>
      </c>
      <c r="E427" s="194" t="s">
        <v>19</v>
      </c>
      <c r="F427" s="195" t="s">
        <v>860</v>
      </c>
      <c r="G427" s="192"/>
      <c r="H427" s="196">
        <v>0.193</v>
      </c>
      <c r="I427" s="197"/>
      <c r="J427" s="192"/>
      <c r="K427" s="192"/>
      <c r="L427" s="198"/>
      <c r="M427" s="199"/>
      <c r="N427" s="200"/>
      <c r="O427" s="200"/>
      <c r="P427" s="200"/>
      <c r="Q427" s="200"/>
      <c r="R427" s="200"/>
      <c r="S427" s="200"/>
      <c r="T427" s="201"/>
      <c r="AT427" s="202" t="s">
        <v>199</v>
      </c>
      <c r="AU427" s="202" t="s">
        <v>81</v>
      </c>
      <c r="AV427" s="13" t="s">
        <v>81</v>
      </c>
      <c r="AW427" s="13" t="s">
        <v>33</v>
      </c>
      <c r="AX427" s="13" t="s">
        <v>72</v>
      </c>
      <c r="AY427" s="202" t="s">
        <v>189</v>
      </c>
    </row>
    <row r="428" spans="1:65" s="14" customFormat="1" ht="10.199999999999999">
      <c r="B428" s="203"/>
      <c r="C428" s="204"/>
      <c r="D428" s="193" t="s">
        <v>199</v>
      </c>
      <c r="E428" s="205" t="s">
        <v>19</v>
      </c>
      <c r="F428" s="206" t="s">
        <v>201</v>
      </c>
      <c r="G428" s="204"/>
      <c r="H428" s="207">
        <v>0.442</v>
      </c>
      <c r="I428" s="208"/>
      <c r="J428" s="204"/>
      <c r="K428" s="204"/>
      <c r="L428" s="209"/>
      <c r="M428" s="210"/>
      <c r="N428" s="211"/>
      <c r="O428" s="211"/>
      <c r="P428" s="211"/>
      <c r="Q428" s="211"/>
      <c r="R428" s="211"/>
      <c r="S428" s="211"/>
      <c r="T428" s="212"/>
      <c r="AT428" s="213" t="s">
        <v>199</v>
      </c>
      <c r="AU428" s="213" t="s">
        <v>81</v>
      </c>
      <c r="AV428" s="14" t="s">
        <v>202</v>
      </c>
      <c r="AW428" s="14" t="s">
        <v>33</v>
      </c>
      <c r="AX428" s="14" t="s">
        <v>77</v>
      </c>
      <c r="AY428" s="213" t="s">
        <v>189</v>
      </c>
    </row>
    <row r="429" spans="1:65" s="2" customFormat="1" ht="21.75" customHeight="1">
      <c r="A429" s="35"/>
      <c r="B429" s="36"/>
      <c r="C429" s="215" t="s">
        <v>861</v>
      </c>
      <c r="D429" s="215" t="s">
        <v>495</v>
      </c>
      <c r="E429" s="216" t="s">
        <v>862</v>
      </c>
      <c r="F429" s="217" t="s">
        <v>863</v>
      </c>
      <c r="G429" s="218" t="s">
        <v>209</v>
      </c>
      <c r="H429" s="219">
        <v>0.02</v>
      </c>
      <c r="I429" s="220"/>
      <c r="J429" s="221">
        <f>ROUND(I429*H429,2)</f>
        <v>0</v>
      </c>
      <c r="K429" s="222"/>
      <c r="L429" s="223"/>
      <c r="M429" s="224" t="s">
        <v>19</v>
      </c>
      <c r="N429" s="225" t="s">
        <v>43</v>
      </c>
      <c r="O429" s="65"/>
      <c r="P429" s="182">
        <f>O429*H429</f>
        <v>0</v>
      </c>
      <c r="Q429" s="182">
        <v>0.55000000000000004</v>
      </c>
      <c r="R429" s="182">
        <f>Q429*H429</f>
        <v>1.1000000000000001E-2</v>
      </c>
      <c r="S429" s="182">
        <v>0</v>
      </c>
      <c r="T429" s="183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184" t="s">
        <v>373</v>
      </c>
      <c r="AT429" s="184" t="s">
        <v>495</v>
      </c>
      <c r="AU429" s="184" t="s">
        <v>81</v>
      </c>
      <c r="AY429" s="18" t="s">
        <v>189</v>
      </c>
      <c r="BE429" s="185">
        <f>IF(N429="základní",J429,0)</f>
        <v>0</v>
      </c>
      <c r="BF429" s="185">
        <f>IF(N429="snížená",J429,0)</f>
        <v>0</v>
      </c>
      <c r="BG429" s="185">
        <f>IF(N429="zákl. přenesená",J429,0)</f>
        <v>0</v>
      </c>
      <c r="BH429" s="185">
        <f>IF(N429="sníž. přenesená",J429,0)</f>
        <v>0</v>
      </c>
      <c r="BI429" s="185">
        <f>IF(N429="nulová",J429,0)</f>
        <v>0</v>
      </c>
      <c r="BJ429" s="18" t="s">
        <v>77</v>
      </c>
      <c r="BK429" s="185">
        <f>ROUND(I429*H429,2)</f>
        <v>0</v>
      </c>
      <c r="BL429" s="18" t="s">
        <v>286</v>
      </c>
      <c r="BM429" s="184" t="s">
        <v>864</v>
      </c>
    </row>
    <row r="430" spans="1:65" s="13" customFormat="1" ht="10.199999999999999">
      <c r="B430" s="191"/>
      <c r="C430" s="192"/>
      <c r="D430" s="193" t="s">
        <v>199</v>
      </c>
      <c r="E430" s="194" t="s">
        <v>19</v>
      </c>
      <c r="F430" s="195" t="s">
        <v>865</v>
      </c>
      <c r="G430" s="192"/>
      <c r="H430" s="196">
        <v>0.02</v>
      </c>
      <c r="I430" s="197"/>
      <c r="J430" s="192"/>
      <c r="K430" s="192"/>
      <c r="L430" s="198"/>
      <c r="M430" s="199"/>
      <c r="N430" s="200"/>
      <c r="O430" s="200"/>
      <c r="P430" s="200"/>
      <c r="Q430" s="200"/>
      <c r="R430" s="200"/>
      <c r="S430" s="200"/>
      <c r="T430" s="201"/>
      <c r="AT430" s="202" t="s">
        <v>199</v>
      </c>
      <c r="AU430" s="202" t="s">
        <v>81</v>
      </c>
      <c r="AV430" s="13" t="s">
        <v>81</v>
      </c>
      <c r="AW430" s="13" t="s">
        <v>33</v>
      </c>
      <c r="AX430" s="13" t="s">
        <v>77</v>
      </c>
      <c r="AY430" s="202" t="s">
        <v>189</v>
      </c>
    </row>
    <row r="431" spans="1:65" s="2" customFormat="1" ht="37.799999999999997" customHeight="1">
      <c r="A431" s="35"/>
      <c r="B431" s="36"/>
      <c r="C431" s="172" t="s">
        <v>866</v>
      </c>
      <c r="D431" s="172" t="s">
        <v>191</v>
      </c>
      <c r="E431" s="173" t="s">
        <v>867</v>
      </c>
      <c r="F431" s="174" t="s">
        <v>868</v>
      </c>
      <c r="G431" s="175" t="s">
        <v>209</v>
      </c>
      <c r="H431" s="176">
        <v>8.8829999999999991</v>
      </c>
      <c r="I431" s="177"/>
      <c r="J431" s="178">
        <f>ROUND(I431*H431,2)</f>
        <v>0</v>
      </c>
      <c r="K431" s="179"/>
      <c r="L431" s="40"/>
      <c r="M431" s="180" t="s">
        <v>19</v>
      </c>
      <c r="N431" s="181" t="s">
        <v>43</v>
      </c>
      <c r="O431" s="65"/>
      <c r="P431" s="182">
        <f>O431*H431</f>
        <v>0</v>
      </c>
      <c r="Q431" s="182">
        <v>2.2839999999999999E-2</v>
      </c>
      <c r="R431" s="182">
        <f>Q431*H431</f>
        <v>0.20288771999999997</v>
      </c>
      <c r="S431" s="182">
        <v>0</v>
      </c>
      <c r="T431" s="183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184" t="s">
        <v>286</v>
      </c>
      <c r="AT431" s="184" t="s">
        <v>191</v>
      </c>
      <c r="AU431" s="184" t="s">
        <v>81</v>
      </c>
      <c r="AY431" s="18" t="s">
        <v>189</v>
      </c>
      <c r="BE431" s="185">
        <f>IF(N431="základní",J431,0)</f>
        <v>0</v>
      </c>
      <c r="BF431" s="185">
        <f>IF(N431="snížená",J431,0)</f>
        <v>0</v>
      </c>
      <c r="BG431" s="185">
        <f>IF(N431="zákl. přenesená",J431,0)</f>
        <v>0</v>
      </c>
      <c r="BH431" s="185">
        <f>IF(N431="sníž. přenesená",J431,0)</f>
        <v>0</v>
      </c>
      <c r="BI431" s="185">
        <f>IF(N431="nulová",J431,0)</f>
        <v>0</v>
      </c>
      <c r="BJ431" s="18" t="s">
        <v>77</v>
      </c>
      <c r="BK431" s="185">
        <f>ROUND(I431*H431,2)</f>
        <v>0</v>
      </c>
      <c r="BL431" s="18" t="s">
        <v>286</v>
      </c>
      <c r="BM431" s="184" t="s">
        <v>869</v>
      </c>
    </row>
    <row r="432" spans="1:65" s="2" customFormat="1" ht="10.199999999999999">
      <c r="A432" s="35"/>
      <c r="B432" s="36"/>
      <c r="C432" s="37"/>
      <c r="D432" s="186" t="s">
        <v>197</v>
      </c>
      <c r="E432" s="37"/>
      <c r="F432" s="187" t="s">
        <v>870</v>
      </c>
      <c r="G432" s="37"/>
      <c r="H432" s="37"/>
      <c r="I432" s="188"/>
      <c r="J432" s="37"/>
      <c r="K432" s="37"/>
      <c r="L432" s="40"/>
      <c r="M432" s="189"/>
      <c r="N432" s="190"/>
      <c r="O432" s="65"/>
      <c r="P432" s="65"/>
      <c r="Q432" s="65"/>
      <c r="R432" s="65"/>
      <c r="S432" s="65"/>
      <c r="T432" s="66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T432" s="18" t="s">
        <v>197</v>
      </c>
      <c r="AU432" s="18" t="s">
        <v>81</v>
      </c>
    </row>
    <row r="433" spans="1:65" s="13" customFormat="1" ht="10.199999999999999">
      <c r="B433" s="191"/>
      <c r="C433" s="192"/>
      <c r="D433" s="193" t="s">
        <v>199</v>
      </c>
      <c r="E433" s="194" t="s">
        <v>19</v>
      </c>
      <c r="F433" s="195" t="s">
        <v>871</v>
      </c>
      <c r="G433" s="192"/>
      <c r="H433" s="196">
        <v>3.7999999999999999E-2</v>
      </c>
      <c r="I433" s="197"/>
      <c r="J433" s="192"/>
      <c r="K433" s="192"/>
      <c r="L433" s="198"/>
      <c r="M433" s="199"/>
      <c r="N433" s="200"/>
      <c r="O433" s="200"/>
      <c r="P433" s="200"/>
      <c r="Q433" s="200"/>
      <c r="R433" s="200"/>
      <c r="S433" s="200"/>
      <c r="T433" s="201"/>
      <c r="AT433" s="202" t="s">
        <v>199</v>
      </c>
      <c r="AU433" s="202" t="s">
        <v>81</v>
      </c>
      <c r="AV433" s="13" t="s">
        <v>81</v>
      </c>
      <c r="AW433" s="13" t="s">
        <v>33</v>
      </c>
      <c r="AX433" s="13" t="s">
        <v>72</v>
      </c>
      <c r="AY433" s="202" t="s">
        <v>189</v>
      </c>
    </row>
    <row r="434" spans="1:65" s="13" customFormat="1" ht="10.199999999999999">
      <c r="B434" s="191"/>
      <c r="C434" s="192"/>
      <c r="D434" s="193" t="s">
        <v>199</v>
      </c>
      <c r="E434" s="194" t="s">
        <v>19</v>
      </c>
      <c r="F434" s="195" t="s">
        <v>872</v>
      </c>
      <c r="G434" s="192"/>
      <c r="H434" s="196">
        <v>0.188</v>
      </c>
      <c r="I434" s="197"/>
      <c r="J434" s="192"/>
      <c r="K434" s="192"/>
      <c r="L434" s="198"/>
      <c r="M434" s="199"/>
      <c r="N434" s="200"/>
      <c r="O434" s="200"/>
      <c r="P434" s="200"/>
      <c r="Q434" s="200"/>
      <c r="R434" s="200"/>
      <c r="S434" s="200"/>
      <c r="T434" s="201"/>
      <c r="AT434" s="202" t="s">
        <v>199</v>
      </c>
      <c r="AU434" s="202" t="s">
        <v>81</v>
      </c>
      <c r="AV434" s="13" t="s">
        <v>81</v>
      </c>
      <c r="AW434" s="13" t="s">
        <v>33</v>
      </c>
      <c r="AX434" s="13" t="s">
        <v>72</v>
      </c>
      <c r="AY434" s="202" t="s">
        <v>189</v>
      </c>
    </row>
    <row r="435" spans="1:65" s="13" customFormat="1" ht="10.199999999999999">
      <c r="B435" s="191"/>
      <c r="C435" s="192"/>
      <c r="D435" s="193" t="s">
        <v>199</v>
      </c>
      <c r="E435" s="194" t="s">
        <v>19</v>
      </c>
      <c r="F435" s="195" t="s">
        <v>873</v>
      </c>
      <c r="G435" s="192"/>
      <c r="H435" s="196">
        <v>0.17499999999999999</v>
      </c>
      <c r="I435" s="197"/>
      <c r="J435" s="192"/>
      <c r="K435" s="192"/>
      <c r="L435" s="198"/>
      <c r="M435" s="199"/>
      <c r="N435" s="200"/>
      <c r="O435" s="200"/>
      <c r="P435" s="200"/>
      <c r="Q435" s="200"/>
      <c r="R435" s="200"/>
      <c r="S435" s="200"/>
      <c r="T435" s="201"/>
      <c r="AT435" s="202" t="s">
        <v>199</v>
      </c>
      <c r="AU435" s="202" t="s">
        <v>81</v>
      </c>
      <c r="AV435" s="13" t="s">
        <v>81</v>
      </c>
      <c r="AW435" s="13" t="s">
        <v>33</v>
      </c>
      <c r="AX435" s="13" t="s">
        <v>72</v>
      </c>
      <c r="AY435" s="202" t="s">
        <v>189</v>
      </c>
    </row>
    <row r="436" spans="1:65" s="13" customFormat="1" ht="10.199999999999999">
      <c r="B436" s="191"/>
      <c r="C436" s="192"/>
      <c r="D436" s="193" t="s">
        <v>199</v>
      </c>
      <c r="E436" s="194" t="s">
        <v>19</v>
      </c>
      <c r="F436" s="195" t="s">
        <v>874</v>
      </c>
      <c r="G436" s="192"/>
      <c r="H436" s="196">
        <v>1.7999999999999999E-2</v>
      </c>
      <c r="I436" s="197"/>
      <c r="J436" s="192"/>
      <c r="K436" s="192"/>
      <c r="L436" s="198"/>
      <c r="M436" s="199"/>
      <c r="N436" s="200"/>
      <c r="O436" s="200"/>
      <c r="P436" s="200"/>
      <c r="Q436" s="200"/>
      <c r="R436" s="200"/>
      <c r="S436" s="200"/>
      <c r="T436" s="201"/>
      <c r="AT436" s="202" t="s">
        <v>199</v>
      </c>
      <c r="AU436" s="202" t="s">
        <v>81</v>
      </c>
      <c r="AV436" s="13" t="s">
        <v>81</v>
      </c>
      <c r="AW436" s="13" t="s">
        <v>33</v>
      </c>
      <c r="AX436" s="13" t="s">
        <v>72</v>
      </c>
      <c r="AY436" s="202" t="s">
        <v>189</v>
      </c>
    </row>
    <row r="437" spans="1:65" s="13" customFormat="1" ht="10.199999999999999">
      <c r="B437" s="191"/>
      <c r="C437" s="192"/>
      <c r="D437" s="193" t="s">
        <v>199</v>
      </c>
      <c r="E437" s="194" t="s">
        <v>19</v>
      </c>
      <c r="F437" s="195" t="s">
        <v>875</v>
      </c>
      <c r="G437" s="192"/>
      <c r="H437" s="196">
        <v>0.21299999999999999</v>
      </c>
      <c r="I437" s="197"/>
      <c r="J437" s="192"/>
      <c r="K437" s="192"/>
      <c r="L437" s="198"/>
      <c r="M437" s="199"/>
      <c r="N437" s="200"/>
      <c r="O437" s="200"/>
      <c r="P437" s="200"/>
      <c r="Q437" s="200"/>
      <c r="R437" s="200"/>
      <c r="S437" s="200"/>
      <c r="T437" s="201"/>
      <c r="AT437" s="202" t="s">
        <v>199</v>
      </c>
      <c r="AU437" s="202" t="s">
        <v>81</v>
      </c>
      <c r="AV437" s="13" t="s">
        <v>81</v>
      </c>
      <c r="AW437" s="13" t="s">
        <v>33</v>
      </c>
      <c r="AX437" s="13" t="s">
        <v>72</v>
      </c>
      <c r="AY437" s="202" t="s">
        <v>189</v>
      </c>
    </row>
    <row r="438" spans="1:65" s="13" customFormat="1" ht="10.199999999999999">
      <c r="B438" s="191"/>
      <c r="C438" s="192"/>
      <c r="D438" s="193" t="s">
        <v>199</v>
      </c>
      <c r="E438" s="194" t="s">
        <v>19</v>
      </c>
      <c r="F438" s="195" t="s">
        <v>876</v>
      </c>
      <c r="G438" s="192"/>
      <c r="H438" s="196">
        <v>1.1200000000000001</v>
      </c>
      <c r="I438" s="197"/>
      <c r="J438" s="192"/>
      <c r="K438" s="192"/>
      <c r="L438" s="198"/>
      <c r="M438" s="199"/>
      <c r="N438" s="200"/>
      <c r="O438" s="200"/>
      <c r="P438" s="200"/>
      <c r="Q438" s="200"/>
      <c r="R438" s="200"/>
      <c r="S438" s="200"/>
      <c r="T438" s="201"/>
      <c r="AT438" s="202" t="s">
        <v>199</v>
      </c>
      <c r="AU438" s="202" t="s">
        <v>81</v>
      </c>
      <c r="AV438" s="13" t="s">
        <v>81</v>
      </c>
      <c r="AW438" s="13" t="s">
        <v>33</v>
      </c>
      <c r="AX438" s="13" t="s">
        <v>72</v>
      </c>
      <c r="AY438" s="202" t="s">
        <v>189</v>
      </c>
    </row>
    <row r="439" spans="1:65" s="13" customFormat="1" ht="10.199999999999999">
      <c r="B439" s="191"/>
      <c r="C439" s="192"/>
      <c r="D439" s="193" t="s">
        <v>199</v>
      </c>
      <c r="E439" s="194" t="s">
        <v>19</v>
      </c>
      <c r="F439" s="195" t="s">
        <v>877</v>
      </c>
      <c r="G439" s="192"/>
      <c r="H439" s="196">
        <v>7.1040000000000001</v>
      </c>
      <c r="I439" s="197"/>
      <c r="J439" s="192"/>
      <c r="K439" s="192"/>
      <c r="L439" s="198"/>
      <c r="M439" s="199"/>
      <c r="N439" s="200"/>
      <c r="O439" s="200"/>
      <c r="P439" s="200"/>
      <c r="Q439" s="200"/>
      <c r="R439" s="200"/>
      <c r="S439" s="200"/>
      <c r="T439" s="201"/>
      <c r="AT439" s="202" t="s">
        <v>199</v>
      </c>
      <c r="AU439" s="202" t="s">
        <v>81</v>
      </c>
      <c r="AV439" s="13" t="s">
        <v>81</v>
      </c>
      <c r="AW439" s="13" t="s">
        <v>33</v>
      </c>
      <c r="AX439" s="13" t="s">
        <v>72</v>
      </c>
      <c r="AY439" s="202" t="s">
        <v>189</v>
      </c>
    </row>
    <row r="440" spans="1:65" s="13" customFormat="1" ht="10.199999999999999">
      <c r="B440" s="191"/>
      <c r="C440" s="192"/>
      <c r="D440" s="193" t="s">
        <v>199</v>
      </c>
      <c r="E440" s="194" t="s">
        <v>19</v>
      </c>
      <c r="F440" s="195" t="s">
        <v>878</v>
      </c>
      <c r="G440" s="192"/>
      <c r="H440" s="196">
        <v>2.7E-2</v>
      </c>
      <c r="I440" s="197"/>
      <c r="J440" s="192"/>
      <c r="K440" s="192"/>
      <c r="L440" s="198"/>
      <c r="M440" s="199"/>
      <c r="N440" s="200"/>
      <c r="O440" s="200"/>
      <c r="P440" s="200"/>
      <c r="Q440" s="200"/>
      <c r="R440" s="200"/>
      <c r="S440" s="200"/>
      <c r="T440" s="201"/>
      <c r="AT440" s="202" t="s">
        <v>199</v>
      </c>
      <c r="AU440" s="202" t="s">
        <v>81</v>
      </c>
      <c r="AV440" s="13" t="s">
        <v>81</v>
      </c>
      <c r="AW440" s="13" t="s">
        <v>33</v>
      </c>
      <c r="AX440" s="13" t="s">
        <v>72</v>
      </c>
      <c r="AY440" s="202" t="s">
        <v>189</v>
      </c>
    </row>
    <row r="441" spans="1:65" s="14" customFormat="1" ht="10.199999999999999">
      <c r="B441" s="203"/>
      <c r="C441" s="204"/>
      <c r="D441" s="193" t="s">
        <v>199</v>
      </c>
      <c r="E441" s="205" t="s">
        <v>19</v>
      </c>
      <c r="F441" s="206" t="s">
        <v>201</v>
      </c>
      <c r="G441" s="204"/>
      <c r="H441" s="207">
        <v>8.8829999999999991</v>
      </c>
      <c r="I441" s="208"/>
      <c r="J441" s="204"/>
      <c r="K441" s="204"/>
      <c r="L441" s="209"/>
      <c r="M441" s="210"/>
      <c r="N441" s="211"/>
      <c r="O441" s="211"/>
      <c r="P441" s="211"/>
      <c r="Q441" s="211"/>
      <c r="R441" s="211"/>
      <c r="S441" s="211"/>
      <c r="T441" s="212"/>
      <c r="AT441" s="213" t="s">
        <v>199</v>
      </c>
      <c r="AU441" s="213" t="s">
        <v>81</v>
      </c>
      <c r="AV441" s="14" t="s">
        <v>202</v>
      </c>
      <c r="AW441" s="14" t="s">
        <v>33</v>
      </c>
      <c r="AX441" s="14" t="s">
        <v>77</v>
      </c>
      <c r="AY441" s="213" t="s">
        <v>189</v>
      </c>
    </row>
    <row r="442" spans="1:65" s="2" customFormat="1" ht="24.15" customHeight="1">
      <c r="A442" s="35"/>
      <c r="B442" s="36"/>
      <c r="C442" s="172" t="s">
        <v>879</v>
      </c>
      <c r="D442" s="172" t="s">
        <v>191</v>
      </c>
      <c r="E442" s="173" t="s">
        <v>880</v>
      </c>
      <c r="F442" s="174" t="s">
        <v>881</v>
      </c>
      <c r="G442" s="175" t="s">
        <v>194</v>
      </c>
      <c r="H442" s="176">
        <v>2.56</v>
      </c>
      <c r="I442" s="177"/>
      <c r="J442" s="178">
        <f>ROUND(I442*H442,2)</f>
        <v>0</v>
      </c>
      <c r="K442" s="179"/>
      <c r="L442" s="40"/>
      <c r="M442" s="180" t="s">
        <v>19</v>
      </c>
      <c r="N442" s="181" t="s">
        <v>43</v>
      </c>
      <c r="O442" s="65"/>
      <c r="P442" s="182">
        <f>O442*H442</f>
        <v>0</v>
      </c>
      <c r="Q442" s="182">
        <v>1.1560000000000001E-2</v>
      </c>
      <c r="R442" s="182">
        <f>Q442*H442</f>
        <v>2.9593600000000001E-2</v>
      </c>
      <c r="S442" s="182">
        <v>0</v>
      </c>
      <c r="T442" s="183">
        <f>S442*H442</f>
        <v>0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184" t="s">
        <v>286</v>
      </c>
      <c r="AT442" s="184" t="s">
        <v>191</v>
      </c>
      <c r="AU442" s="184" t="s">
        <v>81</v>
      </c>
      <c r="AY442" s="18" t="s">
        <v>189</v>
      </c>
      <c r="BE442" s="185">
        <f>IF(N442="základní",J442,0)</f>
        <v>0</v>
      </c>
      <c r="BF442" s="185">
        <f>IF(N442="snížená",J442,0)</f>
        <v>0</v>
      </c>
      <c r="BG442" s="185">
        <f>IF(N442="zákl. přenesená",J442,0)</f>
        <v>0</v>
      </c>
      <c r="BH442" s="185">
        <f>IF(N442="sníž. přenesená",J442,0)</f>
        <v>0</v>
      </c>
      <c r="BI442" s="185">
        <f>IF(N442="nulová",J442,0)</f>
        <v>0</v>
      </c>
      <c r="BJ442" s="18" t="s">
        <v>77</v>
      </c>
      <c r="BK442" s="185">
        <f>ROUND(I442*H442,2)</f>
        <v>0</v>
      </c>
      <c r="BL442" s="18" t="s">
        <v>286</v>
      </c>
      <c r="BM442" s="184" t="s">
        <v>882</v>
      </c>
    </row>
    <row r="443" spans="1:65" s="2" customFormat="1" ht="10.199999999999999">
      <c r="A443" s="35"/>
      <c r="B443" s="36"/>
      <c r="C443" s="37"/>
      <c r="D443" s="186" t="s">
        <v>197</v>
      </c>
      <c r="E443" s="37"/>
      <c r="F443" s="187" t="s">
        <v>883</v>
      </c>
      <c r="G443" s="37"/>
      <c r="H443" s="37"/>
      <c r="I443" s="188"/>
      <c r="J443" s="37"/>
      <c r="K443" s="37"/>
      <c r="L443" s="40"/>
      <c r="M443" s="189"/>
      <c r="N443" s="190"/>
      <c r="O443" s="65"/>
      <c r="P443" s="65"/>
      <c r="Q443" s="65"/>
      <c r="R443" s="65"/>
      <c r="S443" s="65"/>
      <c r="T443" s="66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T443" s="18" t="s">
        <v>197</v>
      </c>
      <c r="AU443" s="18" t="s">
        <v>81</v>
      </c>
    </row>
    <row r="444" spans="1:65" s="13" customFormat="1" ht="10.199999999999999">
      <c r="B444" s="191"/>
      <c r="C444" s="192"/>
      <c r="D444" s="193" t="s">
        <v>199</v>
      </c>
      <c r="E444" s="194" t="s">
        <v>115</v>
      </c>
      <c r="F444" s="195" t="s">
        <v>884</v>
      </c>
      <c r="G444" s="192"/>
      <c r="H444" s="196">
        <v>2.56</v>
      </c>
      <c r="I444" s="197"/>
      <c r="J444" s="192"/>
      <c r="K444" s="192"/>
      <c r="L444" s="198"/>
      <c r="M444" s="199"/>
      <c r="N444" s="200"/>
      <c r="O444" s="200"/>
      <c r="P444" s="200"/>
      <c r="Q444" s="200"/>
      <c r="R444" s="200"/>
      <c r="S444" s="200"/>
      <c r="T444" s="201"/>
      <c r="AT444" s="202" t="s">
        <v>199</v>
      </c>
      <c r="AU444" s="202" t="s">
        <v>81</v>
      </c>
      <c r="AV444" s="13" t="s">
        <v>81</v>
      </c>
      <c r="AW444" s="13" t="s">
        <v>33</v>
      </c>
      <c r="AX444" s="13" t="s">
        <v>77</v>
      </c>
      <c r="AY444" s="202" t="s">
        <v>189</v>
      </c>
    </row>
    <row r="445" spans="1:65" s="2" customFormat="1" ht="33" customHeight="1">
      <c r="A445" s="35"/>
      <c r="B445" s="36"/>
      <c r="C445" s="172" t="s">
        <v>885</v>
      </c>
      <c r="D445" s="172" t="s">
        <v>191</v>
      </c>
      <c r="E445" s="173" t="s">
        <v>886</v>
      </c>
      <c r="F445" s="174" t="s">
        <v>887</v>
      </c>
      <c r="G445" s="175" t="s">
        <v>194</v>
      </c>
      <c r="H445" s="176">
        <v>1.92</v>
      </c>
      <c r="I445" s="177"/>
      <c r="J445" s="178">
        <f>ROUND(I445*H445,2)</f>
        <v>0</v>
      </c>
      <c r="K445" s="179"/>
      <c r="L445" s="40"/>
      <c r="M445" s="180" t="s">
        <v>19</v>
      </c>
      <c r="N445" s="181" t="s">
        <v>43</v>
      </c>
      <c r="O445" s="65"/>
      <c r="P445" s="182">
        <f>O445*H445</f>
        <v>0</v>
      </c>
      <c r="Q445" s="182">
        <v>0</v>
      </c>
      <c r="R445" s="182">
        <f>Q445*H445</f>
        <v>0</v>
      </c>
      <c r="S445" s="182">
        <v>1.3440000000000001E-2</v>
      </c>
      <c r="T445" s="183">
        <f>S445*H445</f>
        <v>2.5804799999999999E-2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184" t="s">
        <v>286</v>
      </c>
      <c r="AT445" s="184" t="s">
        <v>191</v>
      </c>
      <c r="AU445" s="184" t="s">
        <v>81</v>
      </c>
      <c r="AY445" s="18" t="s">
        <v>189</v>
      </c>
      <c r="BE445" s="185">
        <f>IF(N445="základní",J445,0)</f>
        <v>0</v>
      </c>
      <c r="BF445" s="185">
        <f>IF(N445="snížená",J445,0)</f>
        <v>0</v>
      </c>
      <c r="BG445" s="185">
        <f>IF(N445="zákl. přenesená",J445,0)</f>
        <v>0</v>
      </c>
      <c r="BH445" s="185">
        <f>IF(N445="sníž. přenesená",J445,0)</f>
        <v>0</v>
      </c>
      <c r="BI445" s="185">
        <f>IF(N445="nulová",J445,0)</f>
        <v>0</v>
      </c>
      <c r="BJ445" s="18" t="s">
        <v>77</v>
      </c>
      <c r="BK445" s="185">
        <f>ROUND(I445*H445,2)</f>
        <v>0</v>
      </c>
      <c r="BL445" s="18" t="s">
        <v>286</v>
      </c>
      <c r="BM445" s="184" t="s">
        <v>888</v>
      </c>
    </row>
    <row r="446" spans="1:65" s="2" customFormat="1" ht="10.199999999999999">
      <c r="A446" s="35"/>
      <c r="B446" s="36"/>
      <c r="C446" s="37"/>
      <c r="D446" s="186" t="s">
        <v>197</v>
      </c>
      <c r="E446" s="37"/>
      <c r="F446" s="187" t="s">
        <v>889</v>
      </c>
      <c r="G446" s="37"/>
      <c r="H446" s="37"/>
      <c r="I446" s="188"/>
      <c r="J446" s="37"/>
      <c r="K446" s="37"/>
      <c r="L446" s="40"/>
      <c r="M446" s="189"/>
      <c r="N446" s="190"/>
      <c r="O446" s="65"/>
      <c r="P446" s="65"/>
      <c r="Q446" s="65"/>
      <c r="R446" s="65"/>
      <c r="S446" s="65"/>
      <c r="T446" s="66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T446" s="18" t="s">
        <v>197</v>
      </c>
      <c r="AU446" s="18" t="s">
        <v>81</v>
      </c>
    </row>
    <row r="447" spans="1:65" s="13" customFormat="1" ht="10.199999999999999">
      <c r="B447" s="191"/>
      <c r="C447" s="192"/>
      <c r="D447" s="193" t="s">
        <v>199</v>
      </c>
      <c r="E447" s="194" t="s">
        <v>19</v>
      </c>
      <c r="F447" s="195" t="s">
        <v>890</v>
      </c>
      <c r="G447" s="192"/>
      <c r="H447" s="196">
        <v>1.92</v>
      </c>
      <c r="I447" s="197"/>
      <c r="J447" s="192"/>
      <c r="K447" s="192"/>
      <c r="L447" s="198"/>
      <c r="M447" s="199"/>
      <c r="N447" s="200"/>
      <c r="O447" s="200"/>
      <c r="P447" s="200"/>
      <c r="Q447" s="200"/>
      <c r="R447" s="200"/>
      <c r="S447" s="200"/>
      <c r="T447" s="201"/>
      <c r="AT447" s="202" t="s">
        <v>199</v>
      </c>
      <c r="AU447" s="202" t="s">
        <v>81</v>
      </c>
      <c r="AV447" s="13" t="s">
        <v>81</v>
      </c>
      <c r="AW447" s="13" t="s">
        <v>33</v>
      </c>
      <c r="AX447" s="13" t="s">
        <v>77</v>
      </c>
      <c r="AY447" s="202" t="s">
        <v>189</v>
      </c>
    </row>
    <row r="448" spans="1:65" s="2" customFormat="1" ht="16.5" customHeight="1">
      <c r="A448" s="35"/>
      <c r="B448" s="36"/>
      <c r="C448" s="172" t="s">
        <v>891</v>
      </c>
      <c r="D448" s="172" t="s">
        <v>191</v>
      </c>
      <c r="E448" s="173" t="s">
        <v>892</v>
      </c>
      <c r="F448" s="174" t="s">
        <v>893</v>
      </c>
      <c r="G448" s="175" t="s">
        <v>364</v>
      </c>
      <c r="H448" s="176">
        <v>96.1</v>
      </c>
      <c r="I448" s="177"/>
      <c r="J448" s="178">
        <f>ROUND(I448*H448,2)</f>
        <v>0</v>
      </c>
      <c r="K448" s="179"/>
      <c r="L448" s="40"/>
      <c r="M448" s="180" t="s">
        <v>19</v>
      </c>
      <c r="N448" s="181" t="s">
        <v>43</v>
      </c>
      <c r="O448" s="65"/>
      <c r="P448" s="182">
        <f>O448*H448</f>
        <v>0</v>
      </c>
      <c r="Q448" s="182">
        <v>3.0000000000000001E-5</v>
      </c>
      <c r="R448" s="182">
        <f>Q448*H448</f>
        <v>2.8829999999999997E-3</v>
      </c>
      <c r="S448" s="182">
        <v>0</v>
      </c>
      <c r="T448" s="183">
        <f>S448*H448</f>
        <v>0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184" t="s">
        <v>286</v>
      </c>
      <c r="AT448" s="184" t="s">
        <v>191</v>
      </c>
      <c r="AU448" s="184" t="s">
        <v>81</v>
      </c>
      <c r="AY448" s="18" t="s">
        <v>189</v>
      </c>
      <c r="BE448" s="185">
        <f>IF(N448="základní",J448,0)</f>
        <v>0</v>
      </c>
      <c r="BF448" s="185">
        <f>IF(N448="snížená",J448,0)</f>
        <v>0</v>
      </c>
      <c r="BG448" s="185">
        <f>IF(N448="zákl. přenesená",J448,0)</f>
        <v>0</v>
      </c>
      <c r="BH448" s="185">
        <f>IF(N448="sníž. přenesená",J448,0)</f>
        <v>0</v>
      </c>
      <c r="BI448" s="185">
        <f>IF(N448="nulová",J448,0)</f>
        <v>0</v>
      </c>
      <c r="BJ448" s="18" t="s">
        <v>77</v>
      </c>
      <c r="BK448" s="185">
        <f>ROUND(I448*H448,2)</f>
        <v>0</v>
      </c>
      <c r="BL448" s="18" t="s">
        <v>286</v>
      </c>
      <c r="BM448" s="184" t="s">
        <v>894</v>
      </c>
    </row>
    <row r="449" spans="1:65" s="2" customFormat="1" ht="10.199999999999999">
      <c r="A449" s="35"/>
      <c r="B449" s="36"/>
      <c r="C449" s="37"/>
      <c r="D449" s="186" t="s">
        <v>197</v>
      </c>
      <c r="E449" s="37"/>
      <c r="F449" s="187" t="s">
        <v>895</v>
      </c>
      <c r="G449" s="37"/>
      <c r="H449" s="37"/>
      <c r="I449" s="188"/>
      <c r="J449" s="37"/>
      <c r="K449" s="37"/>
      <c r="L449" s="40"/>
      <c r="M449" s="189"/>
      <c r="N449" s="190"/>
      <c r="O449" s="65"/>
      <c r="P449" s="65"/>
      <c r="Q449" s="65"/>
      <c r="R449" s="65"/>
      <c r="S449" s="65"/>
      <c r="T449" s="66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T449" s="18" t="s">
        <v>197</v>
      </c>
      <c r="AU449" s="18" t="s">
        <v>81</v>
      </c>
    </row>
    <row r="450" spans="1:65" s="13" customFormat="1" ht="10.199999999999999">
      <c r="B450" s="191"/>
      <c r="C450" s="192"/>
      <c r="D450" s="193" t="s">
        <v>199</v>
      </c>
      <c r="E450" s="194" t="s">
        <v>19</v>
      </c>
      <c r="F450" s="195" t="s">
        <v>896</v>
      </c>
      <c r="G450" s="192"/>
      <c r="H450" s="196">
        <v>83.3</v>
      </c>
      <c r="I450" s="197"/>
      <c r="J450" s="192"/>
      <c r="K450" s="192"/>
      <c r="L450" s="198"/>
      <c r="M450" s="199"/>
      <c r="N450" s="200"/>
      <c r="O450" s="200"/>
      <c r="P450" s="200"/>
      <c r="Q450" s="200"/>
      <c r="R450" s="200"/>
      <c r="S450" s="200"/>
      <c r="T450" s="201"/>
      <c r="AT450" s="202" t="s">
        <v>199</v>
      </c>
      <c r="AU450" s="202" t="s">
        <v>81</v>
      </c>
      <c r="AV450" s="13" t="s">
        <v>81</v>
      </c>
      <c r="AW450" s="13" t="s">
        <v>33</v>
      </c>
      <c r="AX450" s="13" t="s">
        <v>72</v>
      </c>
      <c r="AY450" s="202" t="s">
        <v>189</v>
      </c>
    </row>
    <row r="451" spans="1:65" s="14" customFormat="1" ht="10.199999999999999">
      <c r="B451" s="203"/>
      <c r="C451" s="204"/>
      <c r="D451" s="193" t="s">
        <v>199</v>
      </c>
      <c r="E451" s="205" t="s">
        <v>117</v>
      </c>
      <c r="F451" s="206" t="s">
        <v>201</v>
      </c>
      <c r="G451" s="204"/>
      <c r="H451" s="207">
        <v>83.3</v>
      </c>
      <c r="I451" s="208"/>
      <c r="J451" s="204"/>
      <c r="K451" s="204"/>
      <c r="L451" s="209"/>
      <c r="M451" s="210"/>
      <c r="N451" s="211"/>
      <c r="O451" s="211"/>
      <c r="P451" s="211"/>
      <c r="Q451" s="211"/>
      <c r="R451" s="211"/>
      <c r="S451" s="211"/>
      <c r="T451" s="212"/>
      <c r="AT451" s="213" t="s">
        <v>199</v>
      </c>
      <c r="AU451" s="213" t="s">
        <v>81</v>
      </c>
      <c r="AV451" s="14" t="s">
        <v>202</v>
      </c>
      <c r="AW451" s="14" t="s">
        <v>33</v>
      </c>
      <c r="AX451" s="14" t="s">
        <v>72</v>
      </c>
      <c r="AY451" s="213" t="s">
        <v>189</v>
      </c>
    </row>
    <row r="452" spans="1:65" s="13" customFormat="1" ht="10.199999999999999">
      <c r="B452" s="191"/>
      <c r="C452" s="192"/>
      <c r="D452" s="193" t="s">
        <v>199</v>
      </c>
      <c r="E452" s="194" t="s">
        <v>19</v>
      </c>
      <c r="F452" s="195" t="s">
        <v>897</v>
      </c>
      <c r="G452" s="192"/>
      <c r="H452" s="196">
        <v>12.8</v>
      </c>
      <c r="I452" s="197"/>
      <c r="J452" s="192"/>
      <c r="K452" s="192"/>
      <c r="L452" s="198"/>
      <c r="M452" s="199"/>
      <c r="N452" s="200"/>
      <c r="O452" s="200"/>
      <c r="P452" s="200"/>
      <c r="Q452" s="200"/>
      <c r="R452" s="200"/>
      <c r="S452" s="200"/>
      <c r="T452" s="201"/>
      <c r="AT452" s="202" t="s">
        <v>199</v>
      </c>
      <c r="AU452" s="202" t="s">
        <v>81</v>
      </c>
      <c r="AV452" s="13" t="s">
        <v>81</v>
      </c>
      <c r="AW452" s="13" t="s">
        <v>33</v>
      </c>
      <c r="AX452" s="13" t="s">
        <v>72</v>
      </c>
      <c r="AY452" s="202" t="s">
        <v>189</v>
      </c>
    </row>
    <row r="453" spans="1:65" s="14" customFormat="1" ht="10.199999999999999">
      <c r="B453" s="203"/>
      <c r="C453" s="204"/>
      <c r="D453" s="193" t="s">
        <v>199</v>
      </c>
      <c r="E453" s="205" t="s">
        <v>119</v>
      </c>
      <c r="F453" s="206" t="s">
        <v>201</v>
      </c>
      <c r="G453" s="204"/>
      <c r="H453" s="207">
        <v>12.8</v>
      </c>
      <c r="I453" s="208"/>
      <c r="J453" s="204"/>
      <c r="K453" s="204"/>
      <c r="L453" s="209"/>
      <c r="M453" s="210"/>
      <c r="N453" s="211"/>
      <c r="O453" s="211"/>
      <c r="P453" s="211"/>
      <c r="Q453" s="211"/>
      <c r="R453" s="211"/>
      <c r="S453" s="211"/>
      <c r="T453" s="212"/>
      <c r="AT453" s="213" t="s">
        <v>199</v>
      </c>
      <c r="AU453" s="213" t="s">
        <v>81</v>
      </c>
      <c r="AV453" s="14" t="s">
        <v>202</v>
      </c>
      <c r="AW453" s="14" t="s">
        <v>33</v>
      </c>
      <c r="AX453" s="14" t="s">
        <v>72</v>
      </c>
      <c r="AY453" s="213" t="s">
        <v>189</v>
      </c>
    </row>
    <row r="454" spans="1:65" s="16" customFormat="1" ht="10.199999999999999">
      <c r="B454" s="236"/>
      <c r="C454" s="237"/>
      <c r="D454" s="193" t="s">
        <v>199</v>
      </c>
      <c r="E454" s="238" t="s">
        <v>19</v>
      </c>
      <c r="F454" s="239" t="s">
        <v>831</v>
      </c>
      <c r="G454" s="237"/>
      <c r="H454" s="240">
        <v>96.1</v>
      </c>
      <c r="I454" s="241"/>
      <c r="J454" s="237"/>
      <c r="K454" s="237"/>
      <c r="L454" s="242"/>
      <c r="M454" s="243"/>
      <c r="N454" s="244"/>
      <c r="O454" s="244"/>
      <c r="P454" s="244"/>
      <c r="Q454" s="244"/>
      <c r="R454" s="244"/>
      <c r="S454" s="244"/>
      <c r="T454" s="245"/>
      <c r="AT454" s="246" t="s">
        <v>199</v>
      </c>
      <c r="AU454" s="246" t="s">
        <v>81</v>
      </c>
      <c r="AV454" s="16" t="s">
        <v>195</v>
      </c>
      <c r="AW454" s="16" t="s">
        <v>33</v>
      </c>
      <c r="AX454" s="16" t="s">
        <v>77</v>
      </c>
      <c r="AY454" s="246" t="s">
        <v>189</v>
      </c>
    </row>
    <row r="455" spans="1:65" s="2" customFormat="1" ht="16.5" customHeight="1">
      <c r="A455" s="35"/>
      <c r="B455" s="36"/>
      <c r="C455" s="215" t="s">
        <v>898</v>
      </c>
      <c r="D455" s="215" t="s">
        <v>495</v>
      </c>
      <c r="E455" s="216" t="s">
        <v>776</v>
      </c>
      <c r="F455" s="217" t="s">
        <v>777</v>
      </c>
      <c r="G455" s="218" t="s">
        <v>209</v>
      </c>
      <c r="H455" s="219">
        <v>0.13700000000000001</v>
      </c>
      <c r="I455" s="220"/>
      <c r="J455" s="221">
        <f>ROUND(I455*H455,2)</f>
        <v>0</v>
      </c>
      <c r="K455" s="222"/>
      <c r="L455" s="223"/>
      <c r="M455" s="224" t="s">
        <v>19</v>
      </c>
      <c r="N455" s="225" t="s">
        <v>43</v>
      </c>
      <c r="O455" s="65"/>
      <c r="P455" s="182">
        <f>O455*H455</f>
        <v>0</v>
      </c>
      <c r="Q455" s="182">
        <v>0.55000000000000004</v>
      </c>
      <c r="R455" s="182">
        <f>Q455*H455</f>
        <v>7.5350000000000014E-2</v>
      </c>
      <c r="S455" s="182">
        <v>0</v>
      </c>
      <c r="T455" s="183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184" t="s">
        <v>373</v>
      </c>
      <c r="AT455" s="184" t="s">
        <v>495</v>
      </c>
      <c r="AU455" s="184" t="s">
        <v>81</v>
      </c>
      <c r="AY455" s="18" t="s">
        <v>189</v>
      </c>
      <c r="BE455" s="185">
        <f>IF(N455="základní",J455,0)</f>
        <v>0</v>
      </c>
      <c r="BF455" s="185">
        <f>IF(N455="snížená",J455,0)</f>
        <v>0</v>
      </c>
      <c r="BG455" s="185">
        <f>IF(N455="zákl. přenesená",J455,0)</f>
        <v>0</v>
      </c>
      <c r="BH455" s="185">
        <f>IF(N455="sníž. přenesená",J455,0)</f>
        <v>0</v>
      </c>
      <c r="BI455" s="185">
        <f>IF(N455="nulová",J455,0)</f>
        <v>0</v>
      </c>
      <c r="BJ455" s="18" t="s">
        <v>77</v>
      </c>
      <c r="BK455" s="185">
        <f>ROUND(I455*H455,2)</f>
        <v>0</v>
      </c>
      <c r="BL455" s="18" t="s">
        <v>286</v>
      </c>
      <c r="BM455" s="184" t="s">
        <v>899</v>
      </c>
    </row>
    <row r="456" spans="1:65" s="13" customFormat="1" ht="10.199999999999999">
      <c r="B456" s="191"/>
      <c r="C456" s="192"/>
      <c r="D456" s="193" t="s">
        <v>199</v>
      </c>
      <c r="E456" s="194" t="s">
        <v>19</v>
      </c>
      <c r="F456" s="195" t="s">
        <v>900</v>
      </c>
      <c r="G456" s="192"/>
      <c r="H456" s="196">
        <v>0.13700000000000001</v>
      </c>
      <c r="I456" s="197"/>
      <c r="J456" s="192"/>
      <c r="K456" s="192"/>
      <c r="L456" s="198"/>
      <c r="M456" s="199"/>
      <c r="N456" s="200"/>
      <c r="O456" s="200"/>
      <c r="P456" s="200"/>
      <c r="Q456" s="200"/>
      <c r="R456" s="200"/>
      <c r="S456" s="200"/>
      <c r="T456" s="201"/>
      <c r="AT456" s="202" t="s">
        <v>199</v>
      </c>
      <c r="AU456" s="202" t="s">
        <v>81</v>
      </c>
      <c r="AV456" s="13" t="s">
        <v>81</v>
      </c>
      <c r="AW456" s="13" t="s">
        <v>33</v>
      </c>
      <c r="AX456" s="13" t="s">
        <v>77</v>
      </c>
      <c r="AY456" s="202" t="s">
        <v>189</v>
      </c>
    </row>
    <row r="457" spans="1:65" s="2" customFormat="1" ht="24.15" customHeight="1">
      <c r="A457" s="35"/>
      <c r="B457" s="36"/>
      <c r="C457" s="215" t="s">
        <v>901</v>
      </c>
      <c r="D457" s="215" t="s">
        <v>495</v>
      </c>
      <c r="E457" s="216" t="s">
        <v>902</v>
      </c>
      <c r="F457" s="217" t="s">
        <v>903</v>
      </c>
      <c r="G457" s="218" t="s">
        <v>209</v>
      </c>
      <c r="H457" s="219">
        <v>8.5000000000000006E-2</v>
      </c>
      <c r="I457" s="220"/>
      <c r="J457" s="221">
        <f>ROUND(I457*H457,2)</f>
        <v>0</v>
      </c>
      <c r="K457" s="222"/>
      <c r="L457" s="223"/>
      <c r="M457" s="224" t="s">
        <v>19</v>
      </c>
      <c r="N457" s="225" t="s">
        <v>43</v>
      </c>
      <c r="O457" s="65"/>
      <c r="P457" s="182">
        <f>O457*H457</f>
        <v>0</v>
      </c>
      <c r="Q457" s="182">
        <v>0.44</v>
      </c>
      <c r="R457" s="182">
        <f>Q457*H457</f>
        <v>3.7400000000000003E-2</v>
      </c>
      <c r="S457" s="182">
        <v>0</v>
      </c>
      <c r="T457" s="183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184" t="s">
        <v>373</v>
      </c>
      <c r="AT457" s="184" t="s">
        <v>495</v>
      </c>
      <c r="AU457" s="184" t="s">
        <v>81</v>
      </c>
      <c r="AY457" s="18" t="s">
        <v>189</v>
      </c>
      <c r="BE457" s="185">
        <f>IF(N457="základní",J457,0)</f>
        <v>0</v>
      </c>
      <c r="BF457" s="185">
        <f>IF(N457="snížená",J457,0)</f>
        <v>0</v>
      </c>
      <c r="BG457" s="185">
        <f>IF(N457="zákl. přenesená",J457,0)</f>
        <v>0</v>
      </c>
      <c r="BH457" s="185">
        <f>IF(N457="sníž. přenesená",J457,0)</f>
        <v>0</v>
      </c>
      <c r="BI457" s="185">
        <f>IF(N457="nulová",J457,0)</f>
        <v>0</v>
      </c>
      <c r="BJ457" s="18" t="s">
        <v>77</v>
      </c>
      <c r="BK457" s="185">
        <f>ROUND(I457*H457,2)</f>
        <v>0</v>
      </c>
      <c r="BL457" s="18" t="s">
        <v>286</v>
      </c>
      <c r="BM457" s="184" t="s">
        <v>904</v>
      </c>
    </row>
    <row r="458" spans="1:65" s="13" customFormat="1" ht="10.199999999999999">
      <c r="B458" s="191"/>
      <c r="C458" s="192"/>
      <c r="D458" s="193" t="s">
        <v>199</v>
      </c>
      <c r="E458" s="194" t="s">
        <v>19</v>
      </c>
      <c r="F458" s="195" t="s">
        <v>905</v>
      </c>
      <c r="G458" s="192"/>
      <c r="H458" s="196">
        <v>8.5000000000000006E-2</v>
      </c>
      <c r="I458" s="197"/>
      <c r="J458" s="192"/>
      <c r="K458" s="192"/>
      <c r="L458" s="198"/>
      <c r="M458" s="199"/>
      <c r="N458" s="200"/>
      <c r="O458" s="200"/>
      <c r="P458" s="200"/>
      <c r="Q458" s="200"/>
      <c r="R458" s="200"/>
      <c r="S458" s="200"/>
      <c r="T458" s="201"/>
      <c r="AT458" s="202" t="s">
        <v>199</v>
      </c>
      <c r="AU458" s="202" t="s">
        <v>81</v>
      </c>
      <c r="AV458" s="13" t="s">
        <v>81</v>
      </c>
      <c r="AW458" s="13" t="s">
        <v>33</v>
      </c>
      <c r="AX458" s="13" t="s">
        <v>77</v>
      </c>
      <c r="AY458" s="202" t="s">
        <v>189</v>
      </c>
    </row>
    <row r="459" spans="1:65" s="2" customFormat="1" ht="24.15" customHeight="1">
      <c r="A459" s="35"/>
      <c r="B459" s="36"/>
      <c r="C459" s="172" t="s">
        <v>906</v>
      </c>
      <c r="D459" s="172" t="s">
        <v>191</v>
      </c>
      <c r="E459" s="173" t="s">
        <v>907</v>
      </c>
      <c r="F459" s="174" t="s">
        <v>908</v>
      </c>
      <c r="G459" s="175" t="s">
        <v>194</v>
      </c>
      <c r="H459" s="176">
        <v>131.65899999999999</v>
      </c>
      <c r="I459" s="177"/>
      <c r="J459" s="178">
        <f>ROUND(I459*H459,2)</f>
        <v>0</v>
      </c>
      <c r="K459" s="179"/>
      <c r="L459" s="40"/>
      <c r="M459" s="180" t="s">
        <v>19</v>
      </c>
      <c r="N459" s="181" t="s">
        <v>43</v>
      </c>
      <c r="O459" s="65"/>
      <c r="P459" s="182">
        <f>O459*H459</f>
        <v>0</v>
      </c>
      <c r="Q459" s="182">
        <v>1.8000000000000001E-4</v>
      </c>
      <c r="R459" s="182">
        <f>Q459*H459</f>
        <v>2.369862E-2</v>
      </c>
      <c r="S459" s="182">
        <v>0</v>
      </c>
      <c r="T459" s="183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184" t="s">
        <v>286</v>
      </c>
      <c r="AT459" s="184" t="s">
        <v>191</v>
      </c>
      <c r="AU459" s="184" t="s">
        <v>81</v>
      </c>
      <c r="AY459" s="18" t="s">
        <v>189</v>
      </c>
      <c r="BE459" s="185">
        <f>IF(N459="základní",J459,0)</f>
        <v>0</v>
      </c>
      <c r="BF459" s="185">
        <f>IF(N459="snížená",J459,0)</f>
        <v>0</v>
      </c>
      <c r="BG459" s="185">
        <f>IF(N459="zákl. přenesená",J459,0)</f>
        <v>0</v>
      </c>
      <c r="BH459" s="185">
        <f>IF(N459="sníž. přenesená",J459,0)</f>
        <v>0</v>
      </c>
      <c r="BI459" s="185">
        <f>IF(N459="nulová",J459,0)</f>
        <v>0</v>
      </c>
      <c r="BJ459" s="18" t="s">
        <v>77</v>
      </c>
      <c r="BK459" s="185">
        <f>ROUND(I459*H459,2)</f>
        <v>0</v>
      </c>
      <c r="BL459" s="18" t="s">
        <v>286</v>
      </c>
      <c r="BM459" s="184" t="s">
        <v>909</v>
      </c>
    </row>
    <row r="460" spans="1:65" s="2" customFormat="1" ht="10.199999999999999">
      <c r="A460" s="35"/>
      <c r="B460" s="36"/>
      <c r="C460" s="37"/>
      <c r="D460" s="186" t="s">
        <v>197</v>
      </c>
      <c r="E460" s="37"/>
      <c r="F460" s="187" t="s">
        <v>910</v>
      </c>
      <c r="G460" s="37"/>
      <c r="H460" s="37"/>
      <c r="I460" s="188"/>
      <c r="J460" s="37"/>
      <c r="K460" s="37"/>
      <c r="L460" s="40"/>
      <c r="M460" s="189"/>
      <c r="N460" s="190"/>
      <c r="O460" s="65"/>
      <c r="P460" s="65"/>
      <c r="Q460" s="65"/>
      <c r="R460" s="65"/>
      <c r="S460" s="65"/>
      <c r="T460" s="66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T460" s="18" t="s">
        <v>197</v>
      </c>
      <c r="AU460" s="18" t="s">
        <v>81</v>
      </c>
    </row>
    <row r="461" spans="1:65" s="13" customFormat="1" ht="10.199999999999999">
      <c r="B461" s="191"/>
      <c r="C461" s="192"/>
      <c r="D461" s="193" t="s">
        <v>199</v>
      </c>
      <c r="E461" s="194" t="s">
        <v>19</v>
      </c>
      <c r="F461" s="195" t="s">
        <v>911</v>
      </c>
      <c r="G461" s="192"/>
      <c r="H461" s="196">
        <v>5.12</v>
      </c>
      <c r="I461" s="197"/>
      <c r="J461" s="192"/>
      <c r="K461" s="192"/>
      <c r="L461" s="198"/>
      <c r="M461" s="199"/>
      <c r="N461" s="200"/>
      <c r="O461" s="200"/>
      <c r="P461" s="200"/>
      <c r="Q461" s="200"/>
      <c r="R461" s="200"/>
      <c r="S461" s="200"/>
      <c r="T461" s="201"/>
      <c r="AT461" s="202" t="s">
        <v>199</v>
      </c>
      <c r="AU461" s="202" t="s">
        <v>81</v>
      </c>
      <c r="AV461" s="13" t="s">
        <v>81</v>
      </c>
      <c r="AW461" s="13" t="s">
        <v>33</v>
      </c>
      <c r="AX461" s="13" t="s">
        <v>72</v>
      </c>
      <c r="AY461" s="202" t="s">
        <v>189</v>
      </c>
    </row>
    <row r="462" spans="1:65" s="13" customFormat="1" ht="10.199999999999999">
      <c r="B462" s="191"/>
      <c r="C462" s="192"/>
      <c r="D462" s="193" t="s">
        <v>199</v>
      </c>
      <c r="E462" s="194" t="s">
        <v>19</v>
      </c>
      <c r="F462" s="195" t="s">
        <v>87</v>
      </c>
      <c r="G462" s="192"/>
      <c r="H462" s="196">
        <v>126.539</v>
      </c>
      <c r="I462" s="197"/>
      <c r="J462" s="192"/>
      <c r="K462" s="192"/>
      <c r="L462" s="198"/>
      <c r="M462" s="199"/>
      <c r="N462" s="200"/>
      <c r="O462" s="200"/>
      <c r="P462" s="200"/>
      <c r="Q462" s="200"/>
      <c r="R462" s="200"/>
      <c r="S462" s="200"/>
      <c r="T462" s="201"/>
      <c r="AT462" s="202" t="s">
        <v>199</v>
      </c>
      <c r="AU462" s="202" t="s">
        <v>81</v>
      </c>
      <c r="AV462" s="13" t="s">
        <v>81</v>
      </c>
      <c r="AW462" s="13" t="s">
        <v>33</v>
      </c>
      <c r="AX462" s="13" t="s">
        <v>72</v>
      </c>
      <c r="AY462" s="202" t="s">
        <v>189</v>
      </c>
    </row>
    <row r="463" spans="1:65" s="14" customFormat="1" ht="10.199999999999999">
      <c r="B463" s="203"/>
      <c r="C463" s="204"/>
      <c r="D463" s="193" t="s">
        <v>199</v>
      </c>
      <c r="E463" s="205" t="s">
        <v>19</v>
      </c>
      <c r="F463" s="206" t="s">
        <v>201</v>
      </c>
      <c r="G463" s="204"/>
      <c r="H463" s="207">
        <v>131.65899999999999</v>
      </c>
      <c r="I463" s="208"/>
      <c r="J463" s="204"/>
      <c r="K463" s="204"/>
      <c r="L463" s="209"/>
      <c r="M463" s="210"/>
      <c r="N463" s="211"/>
      <c r="O463" s="211"/>
      <c r="P463" s="211"/>
      <c r="Q463" s="211"/>
      <c r="R463" s="211"/>
      <c r="S463" s="211"/>
      <c r="T463" s="212"/>
      <c r="AT463" s="213" t="s">
        <v>199</v>
      </c>
      <c r="AU463" s="213" t="s">
        <v>81</v>
      </c>
      <c r="AV463" s="14" t="s">
        <v>202</v>
      </c>
      <c r="AW463" s="14" t="s">
        <v>33</v>
      </c>
      <c r="AX463" s="14" t="s">
        <v>77</v>
      </c>
      <c r="AY463" s="213" t="s">
        <v>189</v>
      </c>
    </row>
    <row r="464" spans="1:65" s="2" customFormat="1" ht="37.799999999999997" customHeight="1">
      <c r="A464" s="35"/>
      <c r="B464" s="36"/>
      <c r="C464" s="172" t="s">
        <v>95</v>
      </c>
      <c r="D464" s="172" t="s">
        <v>191</v>
      </c>
      <c r="E464" s="173" t="s">
        <v>912</v>
      </c>
      <c r="F464" s="174" t="s">
        <v>913</v>
      </c>
      <c r="G464" s="175" t="s">
        <v>194</v>
      </c>
      <c r="H464" s="176">
        <v>19.5</v>
      </c>
      <c r="I464" s="177"/>
      <c r="J464" s="178">
        <f>ROUND(I464*H464,2)</f>
        <v>0</v>
      </c>
      <c r="K464" s="179"/>
      <c r="L464" s="40"/>
      <c r="M464" s="180" t="s">
        <v>19</v>
      </c>
      <c r="N464" s="181" t="s">
        <v>43</v>
      </c>
      <c r="O464" s="65"/>
      <c r="P464" s="182">
        <f>O464*H464</f>
        <v>0</v>
      </c>
      <c r="Q464" s="182">
        <v>1.388E-2</v>
      </c>
      <c r="R464" s="182">
        <f>Q464*H464</f>
        <v>0.27066000000000001</v>
      </c>
      <c r="S464" s="182">
        <v>0</v>
      </c>
      <c r="T464" s="183">
        <f>S464*H464</f>
        <v>0</v>
      </c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R464" s="184" t="s">
        <v>286</v>
      </c>
      <c r="AT464" s="184" t="s">
        <v>191</v>
      </c>
      <c r="AU464" s="184" t="s">
        <v>81</v>
      </c>
      <c r="AY464" s="18" t="s">
        <v>189</v>
      </c>
      <c r="BE464" s="185">
        <f>IF(N464="základní",J464,0)</f>
        <v>0</v>
      </c>
      <c r="BF464" s="185">
        <f>IF(N464="snížená",J464,0)</f>
        <v>0</v>
      </c>
      <c r="BG464" s="185">
        <f>IF(N464="zákl. přenesená",J464,0)</f>
        <v>0</v>
      </c>
      <c r="BH464" s="185">
        <f>IF(N464="sníž. přenesená",J464,0)</f>
        <v>0</v>
      </c>
      <c r="BI464" s="185">
        <f>IF(N464="nulová",J464,0)</f>
        <v>0</v>
      </c>
      <c r="BJ464" s="18" t="s">
        <v>77</v>
      </c>
      <c r="BK464" s="185">
        <f>ROUND(I464*H464,2)</f>
        <v>0</v>
      </c>
      <c r="BL464" s="18" t="s">
        <v>286</v>
      </c>
      <c r="BM464" s="184" t="s">
        <v>914</v>
      </c>
    </row>
    <row r="465" spans="1:65" s="2" customFormat="1" ht="10.199999999999999">
      <c r="A465" s="35"/>
      <c r="B465" s="36"/>
      <c r="C465" s="37"/>
      <c r="D465" s="186" t="s">
        <v>197</v>
      </c>
      <c r="E465" s="37"/>
      <c r="F465" s="187" t="s">
        <v>915</v>
      </c>
      <c r="G465" s="37"/>
      <c r="H465" s="37"/>
      <c r="I465" s="188"/>
      <c r="J465" s="37"/>
      <c r="K465" s="37"/>
      <c r="L465" s="40"/>
      <c r="M465" s="189"/>
      <c r="N465" s="190"/>
      <c r="O465" s="65"/>
      <c r="P465" s="65"/>
      <c r="Q465" s="65"/>
      <c r="R465" s="65"/>
      <c r="S465" s="65"/>
      <c r="T465" s="66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T465" s="18" t="s">
        <v>197</v>
      </c>
      <c r="AU465" s="18" t="s">
        <v>81</v>
      </c>
    </row>
    <row r="466" spans="1:65" s="13" customFormat="1" ht="10.199999999999999">
      <c r="B466" s="191"/>
      <c r="C466" s="192"/>
      <c r="D466" s="193" t="s">
        <v>199</v>
      </c>
      <c r="E466" s="194" t="s">
        <v>122</v>
      </c>
      <c r="F466" s="195" t="s">
        <v>916</v>
      </c>
      <c r="G466" s="192"/>
      <c r="H466" s="196">
        <v>19.5</v>
      </c>
      <c r="I466" s="197"/>
      <c r="J466" s="192"/>
      <c r="K466" s="192"/>
      <c r="L466" s="198"/>
      <c r="M466" s="199"/>
      <c r="N466" s="200"/>
      <c r="O466" s="200"/>
      <c r="P466" s="200"/>
      <c r="Q466" s="200"/>
      <c r="R466" s="200"/>
      <c r="S466" s="200"/>
      <c r="T466" s="201"/>
      <c r="AT466" s="202" t="s">
        <v>199</v>
      </c>
      <c r="AU466" s="202" t="s">
        <v>81</v>
      </c>
      <c r="AV466" s="13" t="s">
        <v>81</v>
      </c>
      <c r="AW466" s="13" t="s">
        <v>33</v>
      </c>
      <c r="AX466" s="13" t="s">
        <v>77</v>
      </c>
      <c r="AY466" s="202" t="s">
        <v>189</v>
      </c>
    </row>
    <row r="467" spans="1:65" s="2" customFormat="1" ht="24.15" customHeight="1">
      <c r="A467" s="35"/>
      <c r="B467" s="36"/>
      <c r="C467" s="172" t="s">
        <v>917</v>
      </c>
      <c r="D467" s="172" t="s">
        <v>191</v>
      </c>
      <c r="E467" s="173" t="s">
        <v>918</v>
      </c>
      <c r="F467" s="174" t="s">
        <v>919</v>
      </c>
      <c r="G467" s="175" t="s">
        <v>194</v>
      </c>
      <c r="H467" s="176">
        <v>19.5</v>
      </c>
      <c r="I467" s="177"/>
      <c r="J467" s="178">
        <f>ROUND(I467*H467,2)</f>
        <v>0</v>
      </c>
      <c r="K467" s="179"/>
      <c r="L467" s="40"/>
      <c r="M467" s="180" t="s">
        <v>19</v>
      </c>
      <c r="N467" s="181" t="s">
        <v>43</v>
      </c>
      <c r="O467" s="65"/>
      <c r="P467" s="182">
        <f>O467*H467</f>
        <v>0</v>
      </c>
      <c r="Q467" s="182">
        <v>1.8000000000000001E-4</v>
      </c>
      <c r="R467" s="182">
        <f>Q467*H467</f>
        <v>3.5100000000000001E-3</v>
      </c>
      <c r="S467" s="182">
        <v>0</v>
      </c>
      <c r="T467" s="183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184" t="s">
        <v>286</v>
      </c>
      <c r="AT467" s="184" t="s">
        <v>191</v>
      </c>
      <c r="AU467" s="184" t="s">
        <v>81</v>
      </c>
      <c r="AY467" s="18" t="s">
        <v>189</v>
      </c>
      <c r="BE467" s="185">
        <f>IF(N467="základní",J467,0)</f>
        <v>0</v>
      </c>
      <c r="BF467" s="185">
        <f>IF(N467="snížená",J467,0)</f>
        <v>0</v>
      </c>
      <c r="BG467" s="185">
        <f>IF(N467="zákl. přenesená",J467,0)</f>
        <v>0</v>
      </c>
      <c r="BH467" s="185">
        <f>IF(N467="sníž. přenesená",J467,0)</f>
        <v>0</v>
      </c>
      <c r="BI467" s="185">
        <f>IF(N467="nulová",J467,0)</f>
        <v>0</v>
      </c>
      <c r="BJ467" s="18" t="s">
        <v>77</v>
      </c>
      <c r="BK467" s="185">
        <f>ROUND(I467*H467,2)</f>
        <v>0</v>
      </c>
      <c r="BL467" s="18" t="s">
        <v>286</v>
      </c>
      <c r="BM467" s="184" t="s">
        <v>920</v>
      </c>
    </row>
    <row r="468" spans="1:65" s="2" customFormat="1" ht="10.199999999999999">
      <c r="A468" s="35"/>
      <c r="B468" s="36"/>
      <c r="C468" s="37"/>
      <c r="D468" s="186" t="s">
        <v>197</v>
      </c>
      <c r="E468" s="37"/>
      <c r="F468" s="187" t="s">
        <v>921</v>
      </c>
      <c r="G468" s="37"/>
      <c r="H468" s="37"/>
      <c r="I468" s="188"/>
      <c r="J468" s="37"/>
      <c r="K468" s="37"/>
      <c r="L468" s="40"/>
      <c r="M468" s="189"/>
      <c r="N468" s="190"/>
      <c r="O468" s="65"/>
      <c r="P468" s="65"/>
      <c r="Q468" s="65"/>
      <c r="R468" s="65"/>
      <c r="S468" s="65"/>
      <c r="T468" s="66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T468" s="18" t="s">
        <v>197</v>
      </c>
      <c r="AU468" s="18" t="s">
        <v>81</v>
      </c>
    </row>
    <row r="469" spans="1:65" s="13" customFormat="1" ht="10.199999999999999">
      <c r="B469" s="191"/>
      <c r="C469" s="192"/>
      <c r="D469" s="193" t="s">
        <v>199</v>
      </c>
      <c r="E469" s="194" t="s">
        <v>19</v>
      </c>
      <c r="F469" s="195" t="s">
        <v>122</v>
      </c>
      <c r="G469" s="192"/>
      <c r="H469" s="196">
        <v>19.5</v>
      </c>
      <c r="I469" s="197"/>
      <c r="J469" s="192"/>
      <c r="K469" s="192"/>
      <c r="L469" s="198"/>
      <c r="M469" s="199"/>
      <c r="N469" s="200"/>
      <c r="O469" s="200"/>
      <c r="P469" s="200"/>
      <c r="Q469" s="200"/>
      <c r="R469" s="200"/>
      <c r="S469" s="200"/>
      <c r="T469" s="201"/>
      <c r="AT469" s="202" t="s">
        <v>199</v>
      </c>
      <c r="AU469" s="202" t="s">
        <v>81</v>
      </c>
      <c r="AV469" s="13" t="s">
        <v>81</v>
      </c>
      <c r="AW469" s="13" t="s">
        <v>33</v>
      </c>
      <c r="AX469" s="13" t="s">
        <v>77</v>
      </c>
      <c r="AY469" s="202" t="s">
        <v>189</v>
      </c>
    </row>
    <row r="470" spans="1:65" s="2" customFormat="1" ht="49.05" customHeight="1">
      <c r="A470" s="35"/>
      <c r="B470" s="36"/>
      <c r="C470" s="172" t="s">
        <v>922</v>
      </c>
      <c r="D470" s="172" t="s">
        <v>191</v>
      </c>
      <c r="E470" s="173" t="s">
        <v>923</v>
      </c>
      <c r="F470" s="174" t="s">
        <v>924</v>
      </c>
      <c r="G470" s="175" t="s">
        <v>364</v>
      </c>
      <c r="H470" s="176">
        <v>114.4</v>
      </c>
      <c r="I470" s="177"/>
      <c r="J470" s="178">
        <f>ROUND(I470*H470,2)</f>
        <v>0</v>
      </c>
      <c r="K470" s="179"/>
      <c r="L470" s="40"/>
      <c r="M470" s="180" t="s">
        <v>19</v>
      </c>
      <c r="N470" s="181" t="s">
        <v>43</v>
      </c>
      <c r="O470" s="65"/>
      <c r="P470" s="182">
        <f>O470*H470</f>
        <v>0</v>
      </c>
      <c r="Q470" s="182">
        <v>0</v>
      </c>
      <c r="R470" s="182">
        <f>Q470*H470</f>
        <v>0</v>
      </c>
      <c r="S470" s="182">
        <v>0</v>
      </c>
      <c r="T470" s="183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184" t="s">
        <v>286</v>
      </c>
      <c r="AT470" s="184" t="s">
        <v>191</v>
      </c>
      <c r="AU470" s="184" t="s">
        <v>81</v>
      </c>
      <c r="AY470" s="18" t="s">
        <v>189</v>
      </c>
      <c r="BE470" s="185">
        <f>IF(N470="základní",J470,0)</f>
        <v>0</v>
      </c>
      <c r="BF470" s="185">
        <f>IF(N470="snížená",J470,0)</f>
        <v>0</v>
      </c>
      <c r="BG470" s="185">
        <f>IF(N470="zákl. přenesená",J470,0)</f>
        <v>0</v>
      </c>
      <c r="BH470" s="185">
        <f>IF(N470="sníž. přenesená",J470,0)</f>
        <v>0</v>
      </c>
      <c r="BI470" s="185">
        <f>IF(N470="nulová",J470,0)</f>
        <v>0</v>
      </c>
      <c r="BJ470" s="18" t="s">
        <v>77</v>
      </c>
      <c r="BK470" s="185">
        <f>ROUND(I470*H470,2)</f>
        <v>0</v>
      </c>
      <c r="BL470" s="18" t="s">
        <v>286</v>
      </c>
      <c r="BM470" s="184" t="s">
        <v>925</v>
      </c>
    </row>
    <row r="471" spans="1:65" s="2" customFormat="1" ht="10.199999999999999">
      <c r="A471" s="35"/>
      <c r="B471" s="36"/>
      <c r="C471" s="37"/>
      <c r="D471" s="186" t="s">
        <v>197</v>
      </c>
      <c r="E471" s="37"/>
      <c r="F471" s="187" t="s">
        <v>926</v>
      </c>
      <c r="G471" s="37"/>
      <c r="H471" s="37"/>
      <c r="I471" s="188"/>
      <c r="J471" s="37"/>
      <c r="K471" s="37"/>
      <c r="L471" s="40"/>
      <c r="M471" s="189"/>
      <c r="N471" s="190"/>
      <c r="O471" s="65"/>
      <c r="P471" s="65"/>
      <c r="Q471" s="65"/>
      <c r="R471" s="65"/>
      <c r="S471" s="65"/>
      <c r="T471" s="66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T471" s="18" t="s">
        <v>197</v>
      </c>
      <c r="AU471" s="18" t="s">
        <v>81</v>
      </c>
    </row>
    <row r="472" spans="1:65" s="13" customFormat="1" ht="10.199999999999999">
      <c r="B472" s="191"/>
      <c r="C472" s="192"/>
      <c r="D472" s="193" t="s">
        <v>199</v>
      </c>
      <c r="E472" s="194" t="s">
        <v>19</v>
      </c>
      <c r="F472" s="195" t="s">
        <v>927</v>
      </c>
      <c r="G472" s="192"/>
      <c r="H472" s="196">
        <v>44.4</v>
      </c>
      <c r="I472" s="197"/>
      <c r="J472" s="192"/>
      <c r="K472" s="192"/>
      <c r="L472" s="198"/>
      <c r="M472" s="199"/>
      <c r="N472" s="200"/>
      <c r="O472" s="200"/>
      <c r="P472" s="200"/>
      <c r="Q472" s="200"/>
      <c r="R472" s="200"/>
      <c r="S472" s="200"/>
      <c r="T472" s="201"/>
      <c r="AT472" s="202" t="s">
        <v>199</v>
      </c>
      <c r="AU472" s="202" t="s">
        <v>81</v>
      </c>
      <c r="AV472" s="13" t="s">
        <v>81</v>
      </c>
      <c r="AW472" s="13" t="s">
        <v>33</v>
      </c>
      <c r="AX472" s="13" t="s">
        <v>72</v>
      </c>
      <c r="AY472" s="202" t="s">
        <v>189</v>
      </c>
    </row>
    <row r="473" spans="1:65" s="14" customFormat="1" ht="10.199999999999999">
      <c r="B473" s="203"/>
      <c r="C473" s="204"/>
      <c r="D473" s="193" t="s">
        <v>199</v>
      </c>
      <c r="E473" s="205" t="s">
        <v>126</v>
      </c>
      <c r="F473" s="206" t="s">
        <v>201</v>
      </c>
      <c r="G473" s="204"/>
      <c r="H473" s="207">
        <v>44.4</v>
      </c>
      <c r="I473" s="208"/>
      <c r="J473" s="204"/>
      <c r="K473" s="204"/>
      <c r="L473" s="209"/>
      <c r="M473" s="210"/>
      <c r="N473" s="211"/>
      <c r="O473" s="211"/>
      <c r="P473" s="211"/>
      <c r="Q473" s="211"/>
      <c r="R473" s="211"/>
      <c r="S473" s="211"/>
      <c r="T473" s="212"/>
      <c r="AT473" s="213" t="s">
        <v>199</v>
      </c>
      <c r="AU473" s="213" t="s">
        <v>81</v>
      </c>
      <c r="AV473" s="14" t="s">
        <v>202</v>
      </c>
      <c r="AW473" s="14" t="s">
        <v>33</v>
      </c>
      <c r="AX473" s="14" t="s">
        <v>72</v>
      </c>
      <c r="AY473" s="213" t="s">
        <v>189</v>
      </c>
    </row>
    <row r="474" spans="1:65" s="13" customFormat="1" ht="10.199999999999999">
      <c r="B474" s="191"/>
      <c r="C474" s="192"/>
      <c r="D474" s="193" t="s">
        <v>199</v>
      </c>
      <c r="E474" s="194" t="s">
        <v>19</v>
      </c>
      <c r="F474" s="195" t="s">
        <v>928</v>
      </c>
      <c r="G474" s="192"/>
      <c r="H474" s="196">
        <v>70</v>
      </c>
      <c r="I474" s="197"/>
      <c r="J474" s="192"/>
      <c r="K474" s="192"/>
      <c r="L474" s="198"/>
      <c r="M474" s="199"/>
      <c r="N474" s="200"/>
      <c r="O474" s="200"/>
      <c r="P474" s="200"/>
      <c r="Q474" s="200"/>
      <c r="R474" s="200"/>
      <c r="S474" s="200"/>
      <c r="T474" s="201"/>
      <c r="AT474" s="202" t="s">
        <v>199</v>
      </c>
      <c r="AU474" s="202" t="s">
        <v>81</v>
      </c>
      <c r="AV474" s="13" t="s">
        <v>81</v>
      </c>
      <c r="AW474" s="13" t="s">
        <v>33</v>
      </c>
      <c r="AX474" s="13" t="s">
        <v>72</v>
      </c>
      <c r="AY474" s="202" t="s">
        <v>189</v>
      </c>
    </row>
    <row r="475" spans="1:65" s="14" customFormat="1" ht="10.199999999999999">
      <c r="B475" s="203"/>
      <c r="C475" s="204"/>
      <c r="D475" s="193" t="s">
        <v>199</v>
      </c>
      <c r="E475" s="205" t="s">
        <v>124</v>
      </c>
      <c r="F475" s="206" t="s">
        <v>201</v>
      </c>
      <c r="G475" s="204"/>
      <c r="H475" s="207">
        <v>70</v>
      </c>
      <c r="I475" s="208"/>
      <c r="J475" s="204"/>
      <c r="K475" s="204"/>
      <c r="L475" s="209"/>
      <c r="M475" s="210"/>
      <c r="N475" s="211"/>
      <c r="O475" s="211"/>
      <c r="P475" s="211"/>
      <c r="Q475" s="211"/>
      <c r="R475" s="211"/>
      <c r="S475" s="211"/>
      <c r="T475" s="212"/>
      <c r="AT475" s="213" t="s">
        <v>199</v>
      </c>
      <c r="AU475" s="213" t="s">
        <v>81</v>
      </c>
      <c r="AV475" s="14" t="s">
        <v>202</v>
      </c>
      <c r="AW475" s="14" t="s">
        <v>33</v>
      </c>
      <c r="AX475" s="14" t="s">
        <v>72</v>
      </c>
      <c r="AY475" s="213" t="s">
        <v>189</v>
      </c>
    </row>
    <row r="476" spans="1:65" s="16" customFormat="1" ht="10.199999999999999">
      <c r="B476" s="236"/>
      <c r="C476" s="237"/>
      <c r="D476" s="193" t="s">
        <v>199</v>
      </c>
      <c r="E476" s="238" t="s">
        <v>19</v>
      </c>
      <c r="F476" s="239" t="s">
        <v>831</v>
      </c>
      <c r="G476" s="237"/>
      <c r="H476" s="240">
        <v>114.4</v>
      </c>
      <c r="I476" s="241"/>
      <c r="J476" s="237"/>
      <c r="K476" s="237"/>
      <c r="L476" s="242"/>
      <c r="M476" s="243"/>
      <c r="N476" s="244"/>
      <c r="O476" s="244"/>
      <c r="P476" s="244"/>
      <c r="Q476" s="244"/>
      <c r="R476" s="244"/>
      <c r="S476" s="244"/>
      <c r="T476" s="245"/>
      <c r="AT476" s="246" t="s">
        <v>199</v>
      </c>
      <c r="AU476" s="246" t="s">
        <v>81</v>
      </c>
      <c r="AV476" s="16" t="s">
        <v>195</v>
      </c>
      <c r="AW476" s="16" t="s">
        <v>33</v>
      </c>
      <c r="AX476" s="16" t="s">
        <v>77</v>
      </c>
      <c r="AY476" s="246" t="s">
        <v>189</v>
      </c>
    </row>
    <row r="477" spans="1:65" s="2" customFormat="1" ht="24.15" customHeight="1">
      <c r="A477" s="35"/>
      <c r="B477" s="36"/>
      <c r="C477" s="215" t="s">
        <v>929</v>
      </c>
      <c r="D477" s="215" t="s">
        <v>495</v>
      </c>
      <c r="E477" s="216" t="s">
        <v>833</v>
      </c>
      <c r="F477" s="217" t="s">
        <v>834</v>
      </c>
      <c r="G477" s="218" t="s">
        <v>209</v>
      </c>
      <c r="H477" s="219">
        <v>0.17599999999999999</v>
      </c>
      <c r="I477" s="220"/>
      <c r="J477" s="221">
        <f>ROUND(I477*H477,2)</f>
        <v>0</v>
      </c>
      <c r="K477" s="222"/>
      <c r="L477" s="223"/>
      <c r="M477" s="224" t="s">
        <v>19</v>
      </c>
      <c r="N477" s="225" t="s">
        <v>43</v>
      </c>
      <c r="O477" s="65"/>
      <c r="P477" s="182">
        <f>O477*H477</f>
        <v>0</v>
      </c>
      <c r="Q477" s="182">
        <v>0.44</v>
      </c>
      <c r="R477" s="182">
        <f>Q477*H477</f>
        <v>7.7439999999999995E-2</v>
      </c>
      <c r="S477" s="182">
        <v>0</v>
      </c>
      <c r="T477" s="183">
        <f>S477*H477</f>
        <v>0</v>
      </c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R477" s="184" t="s">
        <v>373</v>
      </c>
      <c r="AT477" s="184" t="s">
        <v>495</v>
      </c>
      <c r="AU477" s="184" t="s">
        <v>81</v>
      </c>
      <c r="AY477" s="18" t="s">
        <v>189</v>
      </c>
      <c r="BE477" s="185">
        <f>IF(N477="základní",J477,0)</f>
        <v>0</v>
      </c>
      <c r="BF477" s="185">
        <f>IF(N477="snížená",J477,0)</f>
        <v>0</v>
      </c>
      <c r="BG477" s="185">
        <f>IF(N477="zákl. přenesená",J477,0)</f>
        <v>0</v>
      </c>
      <c r="BH477" s="185">
        <f>IF(N477="sníž. přenesená",J477,0)</f>
        <v>0</v>
      </c>
      <c r="BI477" s="185">
        <f>IF(N477="nulová",J477,0)</f>
        <v>0</v>
      </c>
      <c r="BJ477" s="18" t="s">
        <v>77</v>
      </c>
      <c r="BK477" s="185">
        <f>ROUND(I477*H477,2)</f>
        <v>0</v>
      </c>
      <c r="BL477" s="18" t="s">
        <v>286</v>
      </c>
      <c r="BM477" s="184" t="s">
        <v>930</v>
      </c>
    </row>
    <row r="478" spans="1:65" s="13" customFormat="1" ht="10.199999999999999">
      <c r="B478" s="191"/>
      <c r="C478" s="192"/>
      <c r="D478" s="193" t="s">
        <v>199</v>
      </c>
      <c r="E478" s="194" t="s">
        <v>19</v>
      </c>
      <c r="F478" s="195" t="s">
        <v>931</v>
      </c>
      <c r="G478" s="192"/>
      <c r="H478" s="196">
        <v>0.17599999999999999</v>
      </c>
      <c r="I478" s="197"/>
      <c r="J478" s="192"/>
      <c r="K478" s="192"/>
      <c r="L478" s="198"/>
      <c r="M478" s="199"/>
      <c r="N478" s="200"/>
      <c r="O478" s="200"/>
      <c r="P478" s="200"/>
      <c r="Q478" s="200"/>
      <c r="R478" s="200"/>
      <c r="S478" s="200"/>
      <c r="T478" s="201"/>
      <c r="AT478" s="202" t="s">
        <v>199</v>
      </c>
      <c r="AU478" s="202" t="s">
        <v>81</v>
      </c>
      <c r="AV478" s="13" t="s">
        <v>81</v>
      </c>
      <c r="AW478" s="13" t="s">
        <v>33</v>
      </c>
      <c r="AX478" s="13" t="s">
        <v>77</v>
      </c>
      <c r="AY478" s="202" t="s">
        <v>189</v>
      </c>
    </row>
    <row r="479" spans="1:65" s="2" customFormat="1" ht="24.15" customHeight="1">
      <c r="A479" s="35"/>
      <c r="B479" s="36"/>
      <c r="C479" s="215" t="s">
        <v>932</v>
      </c>
      <c r="D479" s="215" t="s">
        <v>495</v>
      </c>
      <c r="E479" s="216" t="s">
        <v>933</v>
      </c>
      <c r="F479" s="217" t="s">
        <v>934</v>
      </c>
      <c r="G479" s="218" t="s">
        <v>209</v>
      </c>
      <c r="H479" s="219">
        <v>1.3859999999999999</v>
      </c>
      <c r="I479" s="220"/>
      <c r="J479" s="221">
        <f>ROUND(I479*H479,2)</f>
        <v>0</v>
      </c>
      <c r="K479" s="222"/>
      <c r="L479" s="223"/>
      <c r="M479" s="224" t="s">
        <v>19</v>
      </c>
      <c r="N479" s="225" t="s">
        <v>43</v>
      </c>
      <c r="O479" s="65"/>
      <c r="P479" s="182">
        <f>O479*H479</f>
        <v>0</v>
      </c>
      <c r="Q479" s="182">
        <v>0.44</v>
      </c>
      <c r="R479" s="182">
        <f>Q479*H479</f>
        <v>0.60983999999999994</v>
      </c>
      <c r="S479" s="182">
        <v>0</v>
      </c>
      <c r="T479" s="183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184" t="s">
        <v>373</v>
      </c>
      <c r="AT479" s="184" t="s">
        <v>495</v>
      </c>
      <c r="AU479" s="184" t="s">
        <v>81</v>
      </c>
      <c r="AY479" s="18" t="s">
        <v>189</v>
      </c>
      <c r="BE479" s="185">
        <f>IF(N479="základní",J479,0)</f>
        <v>0</v>
      </c>
      <c r="BF479" s="185">
        <f>IF(N479="snížená",J479,0)</f>
        <v>0</v>
      </c>
      <c r="BG479" s="185">
        <f>IF(N479="zákl. přenesená",J479,0)</f>
        <v>0</v>
      </c>
      <c r="BH479" s="185">
        <f>IF(N479="sníž. přenesená",J479,0)</f>
        <v>0</v>
      </c>
      <c r="BI479" s="185">
        <f>IF(N479="nulová",J479,0)</f>
        <v>0</v>
      </c>
      <c r="BJ479" s="18" t="s">
        <v>77</v>
      </c>
      <c r="BK479" s="185">
        <f>ROUND(I479*H479,2)</f>
        <v>0</v>
      </c>
      <c r="BL479" s="18" t="s">
        <v>286</v>
      </c>
      <c r="BM479" s="184" t="s">
        <v>935</v>
      </c>
    </row>
    <row r="480" spans="1:65" s="13" customFormat="1" ht="10.199999999999999">
      <c r="B480" s="191"/>
      <c r="C480" s="192"/>
      <c r="D480" s="193" t="s">
        <v>199</v>
      </c>
      <c r="E480" s="194" t="s">
        <v>19</v>
      </c>
      <c r="F480" s="195" t="s">
        <v>936</v>
      </c>
      <c r="G480" s="192"/>
      <c r="H480" s="196">
        <v>1.3859999999999999</v>
      </c>
      <c r="I480" s="197"/>
      <c r="J480" s="192"/>
      <c r="K480" s="192"/>
      <c r="L480" s="198"/>
      <c r="M480" s="199"/>
      <c r="N480" s="200"/>
      <c r="O480" s="200"/>
      <c r="P480" s="200"/>
      <c r="Q480" s="200"/>
      <c r="R480" s="200"/>
      <c r="S480" s="200"/>
      <c r="T480" s="201"/>
      <c r="AT480" s="202" t="s">
        <v>199</v>
      </c>
      <c r="AU480" s="202" t="s">
        <v>81</v>
      </c>
      <c r="AV480" s="13" t="s">
        <v>81</v>
      </c>
      <c r="AW480" s="13" t="s">
        <v>33</v>
      </c>
      <c r="AX480" s="13" t="s">
        <v>77</v>
      </c>
      <c r="AY480" s="202" t="s">
        <v>189</v>
      </c>
    </row>
    <row r="481" spans="1:65" s="2" customFormat="1" ht="24.15" customHeight="1">
      <c r="A481" s="35"/>
      <c r="B481" s="36"/>
      <c r="C481" s="172" t="s">
        <v>937</v>
      </c>
      <c r="D481" s="172" t="s">
        <v>191</v>
      </c>
      <c r="E481" s="173" t="s">
        <v>938</v>
      </c>
      <c r="F481" s="174" t="s">
        <v>939</v>
      </c>
      <c r="G481" s="175" t="s">
        <v>209</v>
      </c>
      <c r="H481" s="176">
        <v>1.42</v>
      </c>
      <c r="I481" s="177"/>
      <c r="J481" s="178">
        <f>ROUND(I481*H481,2)</f>
        <v>0</v>
      </c>
      <c r="K481" s="179"/>
      <c r="L481" s="40"/>
      <c r="M481" s="180" t="s">
        <v>19</v>
      </c>
      <c r="N481" s="181" t="s">
        <v>43</v>
      </c>
      <c r="O481" s="65"/>
      <c r="P481" s="182">
        <f>O481*H481</f>
        <v>0</v>
      </c>
      <c r="Q481" s="182">
        <v>2.248E-2</v>
      </c>
      <c r="R481" s="182">
        <f>Q481*H481</f>
        <v>3.1921600000000001E-2</v>
      </c>
      <c r="S481" s="182">
        <v>0</v>
      </c>
      <c r="T481" s="183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184" t="s">
        <v>286</v>
      </c>
      <c r="AT481" s="184" t="s">
        <v>191</v>
      </c>
      <c r="AU481" s="184" t="s">
        <v>81</v>
      </c>
      <c r="AY481" s="18" t="s">
        <v>189</v>
      </c>
      <c r="BE481" s="185">
        <f>IF(N481="základní",J481,0)</f>
        <v>0</v>
      </c>
      <c r="BF481" s="185">
        <f>IF(N481="snížená",J481,0)</f>
        <v>0</v>
      </c>
      <c r="BG481" s="185">
        <f>IF(N481="zákl. přenesená",J481,0)</f>
        <v>0</v>
      </c>
      <c r="BH481" s="185">
        <f>IF(N481="sníž. přenesená",J481,0)</f>
        <v>0</v>
      </c>
      <c r="BI481" s="185">
        <f>IF(N481="nulová",J481,0)</f>
        <v>0</v>
      </c>
      <c r="BJ481" s="18" t="s">
        <v>77</v>
      </c>
      <c r="BK481" s="185">
        <f>ROUND(I481*H481,2)</f>
        <v>0</v>
      </c>
      <c r="BL481" s="18" t="s">
        <v>286</v>
      </c>
      <c r="BM481" s="184" t="s">
        <v>940</v>
      </c>
    </row>
    <row r="482" spans="1:65" s="2" customFormat="1" ht="10.199999999999999">
      <c r="A482" s="35"/>
      <c r="B482" s="36"/>
      <c r="C482" s="37"/>
      <c r="D482" s="186" t="s">
        <v>197</v>
      </c>
      <c r="E482" s="37"/>
      <c r="F482" s="187" t="s">
        <v>941</v>
      </c>
      <c r="G482" s="37"/>
      <c r="H482" s="37"/>
      <c r="I482" s="188"/>
      <c r="J482" s="37"/>
      <c r="K482" s="37"/>
      <c r="L482" s="40"/>
      <c r="M482" s="189"/>
      <c r="N482" s="190"/>
      <c r="O482" s="65"/>
      <c r="P482" s="65"/>
      <c r="Q482" s="65"/>
      <c r="R482" s="65"/>
      <c r="S482" s="65"/>
      <c r="T482" s="66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T482" s="18" t="s">
        <v>197</v>
      </c>
      <c r="AU482" s="18" t="s">
        <v>81</v>
      </c>
    </row>
    <row r="483" spans="1:65" s="13" customFormat="1" ht="10.199999999999999">
      <c r="B483" s="191"/>
      <c r="C483" s="192"/>
      <c r="D483" s="193" t="s">
        <v>199</v>
      </c>
      <c r="E483" s="194" t="s">
        <v>19</v>
      </c>
      <c r="F483" s="195" t="s">
        <v>942</v>
      </c>
      <c r="G483" s="192"/>
      <c r="H483" s="196">
        <v>0.16</v>
      </c>
      <c r="I483" s="197"/>
      <c r="J483" s="192"/>
      <c r="K483" s="192"/>
      <c r="L483" s="198"/>
      <c r="M483" s="199"/>
      <c r="N483" s="200"/>
      <c r="O483" s="200"/>
      <c r="P483" s="200"/>
      <c r="Q483" s="200"/>
      <c r="R483" s="200"/>
      <c r="S483" s="200"/>
      <c r="T483" s="201"/>
      <c r="AT483" s="202" t="s">
        <v>199</v>
      </c>
      <c r="AU483" s="202" t="s">
        <v>81</v>
      </c>
      <c r="AV483" s="13" t="s">
        <v>81</v>
      </c>
      <c r="AW483" s="13" t="s">
        <v>33</v>
      </c>
      <c r="AX483" s="13" t="s">
        <v>72</v>
      </c>
      <c r="AY483" s="202" t="s">
        <v>189</v>
      </c>
    </row>
    <row r="484" spans="1:65" s="13" customFormat="1" ht="10.199999999999999">
      <c r="B484" s="191"/>
      <c r="C484" s="192"/>
      <c r="D484" s="193" t="s">
        <v>199</v>
      </c>
      <c r="E484" s="194" t="s">
        <v>19</v>
      </c>
      <c r="F484" s="195" t="s">
        <v>943</v>
      </c>
      <c r="G484" s="192"/>
      <c r="H484" s="196">
        <v>1.26</v>
      </c>
      <c r="I484" s="197"/>
      <c r="J484" s="192"/>
      <c r="K484" s="192"/>
      <c r="L484" s="198"/>
      <c r="M484" s="199"/>
      <c r="N484" s="200"/>
      <c r="O484" s="200"/>
      <c r="P484" s="200"/>
      <c r="Q484" s="200"/>
      <c r="R484" s="200"/>
      <c r="S484" s="200"/>
      <c r="T484" s="201"/>
      <c r="AT484" s="202" t="s">
        <v>199</v>
      </c>
      <c r="AU484" s="202" t="s">
        <v>81</v>
      </c>
      <c r="AV484" s="13" t="s">
        <v>81</v>
      </c>
      <c r="AW484" s="13" t="s">
        <v>33</v>
      </c>
      <c r="AX484" s="13" t="s">
        <v>72</v>
      </c>
      <c r="AY484" s="202" t="s">
        <v>189</v>
      </c>
    </row>
    <row r="485" spans="1:65" s="14" customFormat="1" ht="10.199999999999999">
      <c r="B485" s="203"/>
      <c r="C485" s="204"/>
      <c r="D485" s="193" t="s">
        <v>199</v>
      </c>
      <c r="E485" s="205" t="s">
        <v>19</v>
      </c>
      <c r="F485" s="206" t="s">
        <v>201</v>
      </c>
      <c r="G485" s="204"/>
      <c r="H485" s="207">
        <v>1.42</v>
      </c>
      <c r="I485" s="208"/>
      <c r="J485" s="204"/>
      <c r="K485" s="204"/>
      <c r="L485" s="209"/>
      <c r="M485" s="210"/>
      <c r="N485" s="211"/>
      <c r="O485" s="211"/>
      <c r="P485" s="211"/>
      <c r="Q485" s="211"/>
      <c r="R485" s="211"/>
      <c r="S485" s="211"/>
      <c r="T485" s="212"/>
      <c r="AT485" s="213" t="s">
        <v>199</v>
      </c>
      <c r="AU485" s="213" t="s">
        <v>81</v>
      </c>
      <c r="AV485" s="14" t="s">
        <v>202</v>
      </c>
      <c r="AW485" s="14" t="s">
        <v>33</v>
      </c>
      <c r="AX485" s="14" t="s">
        <v>77</v>
      </c>
      <c r="AY485" s="213" t="s">
        <v>189</v>
      </c>
    </row>
    <row r="486" spans="1:65" s="2" customFormat="1" ht="33" customHeight="1">
      <c r="A486" s="35"/>
      <c r="B486" s="36"/>
      <c r="C486" s="172" t="s">
        <v>944</v>
      </c>
      <c r="D486" s="172" t="s">
        <v>191</v>
      </c>
      <c r="E486" s="173" t="s">
        <v>945</v>
      </c>
      <c r="F486" s="174" t="s">
        <v>946</v>
      </c>
      <c r="G486" s="175" t="s">
        <v>194</v>
      </c>
      <c r="H486" s="176">
        <v>126.539</v>
      </c>
      <c r="I486" s="177"/>
      <c r="J486" s="178">
        <f>ROUND(I486*H486,2)</f>
        <v>0</v>
      </c>
      <c r="K486" s="179"/>
      <c r="L486" s="40"/>
      <c r="M486" s="180" t="s">
        <v>19</v>
      </c>
      <c r="N486" s="181" t="s">
        <v>43</v>
      </c>
      <c r="O486" s="65"/>
      <c r="P486" s="182">
        <f>O486*H486</f>
        <v>0</v>
      </c>
      <c r="Q486" s="182">
        <v>0</v>
      </c>
      <c r="R486" s="182">
        <f>Q486*H486</f>
        <v>0</v>
      </c>
      <c r="S486" s="182">
        <v>1.4E-2</v>
      </c>
      <c r="T486" s="183">
        <f>S486*H486</f>
        <v>1.7715460000000001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184" t="s">
        <v>286</v>
      </c>
      <c r="AT486" s="184" t="s">
        <v>191</v>
      </c>
      <c r="AU486" s="184" t="s">
        <v>81</v>
      </c>
      <c r="AY486" s="18" t="s">
        <v>189</v>
      </c>
      <c r="BE486" s="185">
        <f>IF(N486="základní",J486,0)</f>
        <v>0</v>
      </c>
      <c r="BF486" s="185">
        <f>IF(N486="snížená",J486,0)</f>
        <v>0</v>
      </c>
      <c r="BG486" s="185">
        <f>IF(N486="zákl. přenesená",J486,0)</f>
        <v>0</v>
      </c>
      <c r="BH486" s="185">
        <f>IF(N486="sníž. přenesená",J486,0)</f>
        <v>0</v>
      </c>
      <c r="BI486" s="185">
        <f>IF(N486="nulová",J486,0)</f>
        <v>0</v>
      </c>
      <c r="BJ486" s="18" t="s">
        <v>77</v>
      </c>
      <c r="BK486" s="185">
        <f>ROUND(I486*H486,2)</f>
        <v>0</v>
      </c>
      <c r="BL486" s="18" t="s">
        <v>286</v>
      </c>
      <c r="BM486" s="184" t="s">
        <v>947</v>
      </c>
    </row>
    <row r="487" spans="1:65" s="2" customFormat="1" ht="10.199999999999999">
      <c r="A487" s="35"/>
      <c r="B487" s="36"/>
      <c r="C487" s="37"/>
      <c r="D487" s="186" t="s">
        <v>197</v>
      </c>
      <c r="E487" s="37"/>
      <c r="F487" s="187" t="s">
        <v>948</v>
      </c>
      <c r="G487" s="37"/>
      <c r="H487" s="37"/>
      <c r="I487" s="188"/>
      <c r="J487" s="37"/>
      <c r="K487" s="37"/>
      <c r="L487" s="40"/>
      <c r="M487" s="189"/>
      <c r="N487" s="190"/>
      <c r="O487" s="65"/>
      <c r="P487" s="65"/>
      <c r="Q487" s="65"/>
      <c r="R487" s="65"/>
      <c r="S487" s="65"/>
      <c r="T487" s="66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T487" s="18" t="s">
        <v>197</v>
      </c>
      <c r="AU487" s="18" t="s">
        <v>81</v>
      </c>
    </row>
    <row r="488" spans="1:65" s="13" customFormat="1" ht="10.199999999999999">
      <c r="B488" s="191"/>
      <c r="C488" s="192"/>
      <c r="D488" s="193" t="s">
        <v>199</v>
      </c>
      <c r="E488" s="194" t="s">
        <v>19</v>
      </c>
      <c r="F488" s="195" t="s">
        <v>949</v>
      </c>
      <c r="G488" s="192"/>
      <c r="H488" s="196">
        <v>16.425999999999998</v>
      </c>
      <c r="I488" s="197"/>
      <c r="J488" s="192"/>
      <c r="K488" s="192"/>
      <c r="L488" s="198"/>
      <c r="M488" s="199"/>
      <c r="N488" s="200"/>
      <c r="O488" s="200"/>
      <c r="P488" s="200"/>
      <c r="Q488" s="200"/>
      <c r="R488" s="200"/>
      <c r="S488" s="200"/>
      <c r="T488" s="201"/>
      <c r="AT488" s="202" t="s">
        <v>199</v>
      </c>
      <c r="AU488" s="202" t="s">
        <v>81</v>
      </c>
      <c r="AV488" s="13" t="s">
        <v>81</v>
      </c>
      <c r="AW488" s="13" t="s">
        <v>33</v>
      </c>
      <c r="AX488" s="13" t="s">
        <v>72</v>
      </c>
      <c r="AY488" s="202" t="s">
        <v>189</v>
      </c>
    </row>
    <row r="489" spans="1:65" s="13" customFormat="1" ht="10.199999999999999">
      <c r="B489" s="191"/>
      <c r="C489" s="192"/>
      <c r="D489" s="193" t="s">
        <v>199</v>
      </c>
      <c r="E489" s="194" t="s">
        <v>19</v>
      </c>
      <c r="F489" s="195" t="s">
        <v>950</v>
      </c>
      <c r="G489" s="192"/>
      <c r="H489" s="196">
        <v>5.0780000000000003</v>
      </c>
      <c r="I489" s="197"/>
      <c r="J489" s="192"/>
      <c r="K489" s="192"/>
      <c r="L489" s="198"/>
      <c r="M489" s="199"/>
      <c r="N489" s="200"/>
      <c r="O489" s="200"/>
      <c r="P489" s="200"/>
      <c r="Q489" s="200"/>
      <c r="R489" s="200"/>
      <c r="S489" s="200"/>
      <c r="T489" s="201"/>
      <c r="AT489" s="202" t="s">
        <v>199</v>
      </c>
      <c r="AU489" s="202" t="s">
        <v>81</v>
      </c>
      <c r="AV489" s="13" t="s">
        <v>81</v>
      </c>
      <c r="AW489" s="13" t="s">
        <v>33</v>
      </c>
      <c r="AX489" s="13" t="s">
        <v>72</v>
      </c>
      <c r="AY489" s="202" t="s">
        <v>189</v>
      </c>
    </row>
    <row r="490" spans="1:65" s="13" customFormat="1" ht="10.199999999999999">
      <c r="B490" s="191"/>
      <c r="C490" s="192"/>
      <c r="D490" s="193" t="s">
        <v>199</v>
      </c>
      <c r="E490" s="194" t="s">
        <v>19</v>
      </c>
      <c r="F490" s="195" t="s">
        <v>951</v>
      </c>
      <c r="G490" s="192"/>
      <c r="H490" s="196">
        <v>69.37</v>
      </c>
      <c r="I490" s="197"/>
      <c r="J490" s="192"/>
      <c r="K490" s="192"/>
      <c r="L490" s="198"/>
      <c r="M490" s="199"/>
      <c r="N490" s="200"/>
      <c r="O490" s="200"/>
      <c r="P490" s="200"/>
      <c r="Q490" s="200"/>
      <c r="R490" s="200"/>
      <c r="S490" s="200"/>
      <c r="T490" s="201"/>
      <c r="AT490" s="202" t="s">
        <v>199</v>
      </c>
      <c r="AU490" s="202" t="s">
        <v>81</v>
      </c>
      <c r="AV490" s="13" t="s">
        <v>81</v>
      </c>
      <c r="AW490" s="13" t="s">
        <v>33</v>
      </c>
      <c r="AX490" s="13" t="s">
        <v>72</v>
      </c>
      <c r="AY490" s="202" t="s">
        <v>189</v>
      </c>
    </row>
    <row r="491" spans="1:65" s="13" customFormat="1" ht="10.199999999999999">
      <c r="B491" s="191"/>
      <c r="C491" s="192"/>
      <c r="D491" s="193" t="s">
        <v>199</v>
      </c>
      <c r="E491" s="194" t="s">
        <v>19</v>
      </c>
      <c r="F491" s="195" t="s">
        <v>952</v>
      </c>
      <c r="G491" s="192"/>
      <c r="H491" s="196">
        <v>35.664999999999999</v>
      </c>
      <c r="I491" s="197"/>
      <c r="J491" s="192"/>
      <c r="K491" s="192"/>
      <c r="L491" s="198"/>
      <c r="M491" s="199"/>
      <c r="N491" s="200"/>
      <c r="O491" s="200"/>
      <c r="P491" s="200"/>
      <c r="Q491" s="200"/>
      <c r="R491" s="200"/>
      <c r="S491" s="200"/>
      <c r="T491" s="201"/>
      <c r="AT491" s="202" t="s">
        <v>199</v>
      </c>
      <c r="AU491" s="202" t="s">
        <v>81</v>
      </c>
      <c r="AV491" s="13" t="s">
        <v>81</v>
      </c>
      <c r="AW491" s="13" t="s">
        <v>33</v>
      </c>
      <c r="AX491" s="13" t="s">
        <v>72</v>
      </c>
      <c r="AY491" s="202" t="s">
        <v>189</v>
      </c>
    </row>
    <row r="492" spans="1:65" s="14" customFormat="1" ht="10.199999999999999">
      <c r="B492" s="203"/>
      <c r="C492" s="204"/>
      <c r="D492" s="193" t="s">
        <v>199</v>
      </c>
      <c r="E492" s="205" t="s">
        <v>87</v>
      </c>
      <c r="F492" s="206" t="s">
        <v>201</v>
      </c>
      <c r="G492" s="204"/>
      <c r="H492" s="207">
        <v>126.539</v>
      </c>
      <c r="I492" s="208"/>
      <c r="J492" s="204"/>
      <c r="K492" s="204"/>
      <c r="L492" s="209"/>
      <c r="M492" s="210"/>
      <c r="N492" s="211"/>
      <c r="O492" s="211"/>
      <c r="P492" s="211"/>
      <c r="Q492" s="211"/>
      <c r="R492" s="211"/>
      <c r="S492" s="211"/>
      <c r="T492" s="212"/>
      <c r="AT492" s="213" t="s">
        <v>199</v>
      </c>
      <c r="AU492" s="213" t="s">
        <v>81</v>
      </c>
      <c r="AV492" s="14" t="s">
        <v>202</v>
      </c>
      <c r="AW492" s="14" t="s">
        <v>33</v>
      </c>
      <c r="AX492" s="14" t="s">
        <v>77</v>
      </c>
      <c r="AY492" s="213" t="s">
        <v>189</v>
      </c>
    </row>
    <row r="493" spans="1:65" s="2" customFormat="1" ht="37.799999999999997" customHeight="1">
      <c r="A493" s="35"/>
      <c r="B493" s="36"/>
      <c r="C493" s="172" t="s">
        <v>953</v>
      </c>
      <c r="D493" s="172" t="s">
        <v>191</v>
      </c>
      <c r="E493" s="173" t="s">
        <v>954</v>
      </c>
      <c r="F493" s="174" t="s">
        <v>955</v>
      </c>
      <c r="G493" s="175" t="s">
        <v>364</v>
      </c>
      <c r="H493" s="176">
        <v>135.751</v>
      </c>
      <c r="I493" s="177"/>
      <c r="J493" s="178">
        <f>ROUND(I493*H493,2)</f>
        <v>0</v>
      </c>
      <c r="K493" s="179"/>
      <c r="L493" s="40"/>
      <c r="M493" s="180" t="s">
        <v>19</v>
      </c>
      <c r="N493" s="181" t="s">
        <v>43</v>
      </c>
      <c r="O493" s="65"/>
      <c r="P493" s="182">
        <f>O493*H493</f>
        <v>0</v>
      </c>
      <c r="Q493" s="182">
        <v>0</v>
      </c>
      <c r="R493" s="182">
        <f>Q493*H493</f>
        <v>0</v>
      </c>
      <c r="S493" s="182">
        <v>0</v>
      </c>
      <c r="T493" s="183">
        <f>S493*H493</f>
        <v>0</v>
      </c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R493" s="184" t="s">
        <v>286</v>
      </c>
      <c r="AT493" s="184" t="s">
        <v>191</v>
      </c>
      <c r="AU493" s="184" t="s">
        <v>81</v>
      </c>
      <c r="AY493" s="18" t="s">
        <v>189</v>
      </c>
      <c r="BE493" s="185">
        <f>IF(N493="základní",J493,0)</f>
        <v>0</v>
      </c>
      <c r="BF493" s="185">
        <f>IF(N493="snížená",J493,0)</f>
        <v>0</v>
      </c>
      <c r="BG493" s="185">
        <f>IF(N493="zákl. přenesená",J493,0)</f>
        <v>0</v>
      </c>
      <c r="BH493" s="185">
        <f>IF(N493="sníž. přenesená",J493,0)</f>
        <v>0</v>
      </c>
      <c r="BI493" s="185">
        <f>IF(N493="nulová",J493,0)</f>
        <v>0</v>
      </c>
      <c r="BJ493" s="18" t="s">
        <v>77</v>
      </c>
      <c r="BK493" s="185">
        <f>ROUND(I493*H493,2)</f>
        <v>0</v>
      </c>
      <c r="BL493" s="18" t="s">
        <v>286</v>
      </c>
      <c r="BM493" s="184" t="s">
        <v>956</v>
      </c>
    </row>
    <row r="494" spans="1:65" s="13" customFormat="1" ht="10.199999999999999">
      <c r="B494" s="191"/>
      <c r="C494" s="192"/>
      <c r="D494" s="193" t="s">
        <v>199</v>
      </c>
      <c r="E494" s="194" t="s">
        <v>19</v>
      </c>
      <c r="F494" s="195" t="s">
        <v>957</v>
      </c>
      <c r="G494" s="192"/>
      <c r="H494" s="196">
        <v>33.850999999999999</v>
      </c>
      <c r="I494" s="197"/>
      <c r="J494" s="192"/>
      <c r="K494" s="192"/>
      <c r="L494" s="198"/>
      <c r="M494" s="199"/>
      <c r="N494" s="200"/>
      <c r="O494" s="200"/>
      <c r="P494" s="200"/>
      <c r="Q494" s="200"/>
      <c r="R494" s="200"/>
      <c r="S494" s="200"/>
      <c r="T494" s="201"/>
      <c r="AT494" s="202" t="s">
        <v>199</v>
      </c>
      <c r="AU494" s="202" t="s">
        <v>81</v>
      </c>
      <c r="AV494" s="13" t="s">
        <v>81</v>
      </c>
      <c r="AW494" s="13" t="s">
        <v>33</v>
      </c>
      <c r="AX494" s="13" t="s">
        <v>72</v>
      </c>
      <c r="AY494" s="202" t="s">
        <v>189</v>
      </c>
    </row>
    <row r="495" spans="1:65" s="13" customFormat="1" ht="10.199999999999999">
      <c r="B495" s="191"/>
      <c r="C495" s="192"/>
      <c r="D495" s="193" t="s">
        <v>199</v>
      </c>
      <c r="E495" s="194" t="s">
        <v>19</v>
      </c>
      <c r="F495" s="195" t="s">
        <v>958</v>
      </c>
      <c r="G495" s="192"/>
      <c r="H495" s="196">
        <v>101.9</v>
      </c>
      <c r="I495" s="197"/>
      <c r="J495" s="192"/>
      <c r="K495" s="192"/>
      <c r="L495" s="198"/>
      <c r="M495" s="199"/>
      <c r="N495" s="200"/>
      <c r="O495" s="200"/>
      <c r="P495" s="200"/>
      <c r="Q495" s="200"/>
      <c r="R495" s="200"/>
      <c r="S495" s="200"/>
      <c r="T495" s="201"/>
      <c r="AT495" s="202" t="s">
        <v>199</v>
      </c>
      <c r="AU495" s="202" t="s">
        <v>81</v>
      </c>
      <c r="AV495" s="13" t="s">
        <v>81</v>
      </c>
      <c r="AW495" s="13" t="s">
        <v>33</v>
      </c>
      <c r="AX495" s="13" t="s">
        <v>72</v>
      </c>
      <c r="AY495" s="202" t="s">
        <v>189</v>
      </c>
    </row>
    <row r="496" spans="1:65" s="14" customFormat="1" ht="10.199999999999999">
      <c r="B496" s="203"/>
      <c r="C496" s="204"/>
      <c r="D496" s="193" t="s">
        <v>199</v>
      </c>
      <c r="E496" s="205" t="s">
        <v>19</v>
      </c>
      <c r="F496" s="206" t="s">
        <v>201</v>
      </c>
      <c r="G496" s="204"/>
      <c r="H496" s="207">
        <v>135.751</v>
      </c>
      <c r="I496" s="208"/>
      <c r="J496" s="204"/>
      <c r="K496" s="204"/>
      <c r="L496" s="209"/>
      <c r="M496" s="210"/>
      <c r="N496" s="211"/>
      <c r="O496" s="211"/>
      <c r="P496" s="211"/>
      <c r="Q496" s="211"/>
      <c r="R496" s="211"/>
      <c r="S496" s="211"/>
      <c r="T496" s="212"/>
      <c r="AT496" s="213" t="s">
        <v>199</v>
      </c>
      <c r="AU496" s="213" t="s">
        <v>81</v>
      </c>
      <c r="AV496" s="14" t="s">
        <v>202</v>
      </c>
      <c r="AW496" s="14" t="s">
        <v>33</v>
      </c>
      <c r="AX496" s="14" t="s">
        <v>77</v>
      </c>
      <c r="AY496" s="213" t="s">
        <v>189</v>
      </c>
    </row>
    <row r="497" spans="1:65" s="2" customFormat="1" ht="24.15" customHeight="1">
      <c r="A497" s="35"/>
      <c r="B497" s="36"/>
      <c r="C497" s="215" t="s">
        <v>959</v>
      </c>
      <c r="D497" s="215" t="s">
        <v>495</v>
      </c>
      <c r="E497" s="216" t="s">
        <v>960</v>
      </c>
      <c r="F497" s="217" t="s">
        <v>961</v>
      </c>
      <c r="G497" s="218" t="s">
        <v>194</v>
      </c>
      <c r="H497" s="219">
        <v>139.19300000000001</v>
      </c>
      <c r="I497" s="220"/>
      <c r="J497" s="221">
        <f>ROUND(I497*H497,2)</f>
        <v>0</v>
      </c>
      <c r="K497" s="222"/>
      <c r="L497" s="223"/>
      <c r="M497" s="224" t="s">
        <v>19</v>
      </c>
      <c r="N497" s="225" t="s">
        <v>43</v>
      </c>
      <c r="O497" s="65"/>
      <c r="P497" s="182">
        <f>O497*H497</f>
        <v>0</v>
      </c>
      <c r="Q497" s="182">
        <v>9.3100000000000006E-3</v>
      </c>
      <c r="R497" s="182">
        <f>Q497*H497</f>
        <v>1.2958868300000002</v>
      </c>
      <c r="S497" s="182">
        <v>0</v>
      </c>
      <c r="T497" s="183">
        <f>S497*H497</f>
        <v>0</v>
      </c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R497" s="184" t="s">
        <v>373</v>
      </c>
      <c r="AT497" s="184" t="s">
        <v>495</v>
      </c>
      <c r="AU497" s="184" t="s">
        <v>81</v>
      </c>
      <c r="AY497" s="18" t="s">
        <v>189</v>
      </c>
      <c r="BE497" s="185">
        <f>IF(N497="základní",J497,0)</f>
        <v>0</v>
      </c>
      <c r="BF497" s="185">
        <f>IF(N497="snížená",J497,0)</f>
        <v>0</v>
      </c>
      <c r="BG497" s="185">
        <f>IF(N497="zákl. přenesená",J497,0)</f>
        <v>0</v>
      </c>
      <c r="BH497" s="185">
        <f>IF(N497="sníž. přenesená",J497,0)</f>
        <v>0</v>
      </c>
      <c r="BI497" s="185">
        <f>IF(N497="nulová",J497,0)</f>
        <v>0</v>
      </c>
      <c r="BJ497" s="18" t="s">
        <v>77</v>
      </c>
      <c r="BK497" s="185">
        <f>ROUND(I497*H497,2)</f>
        <v>0</v>
      </c>
      <c r="BL497" s="18" t="s">
        <v>286</v>
      </c>
      <c r="BM497" s="184" t="s">
        <v>962</v>
      </c>
    </row>
    <row r="498" spans="1:65" s="13" customFormat="1" ht="10.199999999999999">
      <c r="B498" s="191"/>
      <c r="C498" s="192"/>
      <c r="D498" s="193" t="s">
        <v>199</v>
      </c>
      <c r="E498" s="194" t="s">
        <v>19</v>
      </c>
      <c r="F498" s="195" t="s">
        <v>963</v>
      </c>
      <c r="G498" s="192"/>
      <c r="H498" s="196">
        <v>139.19300000000001</v>
      </c>
      <c r="I498" s="197"/>
      <c r="J498" s="192"/>
      <c r="K498" s="192"/>
      <c r="L498" s="198"/>
      <c r="M498" s="199"/>
      <c r="N498" s="200"/>
      <c r="O498" s="200"/>
      <c r="P498" s="200"/>
      <c r="Q498" s="200"/>
      <c r="R498" s="200"/>
      <c r="S498" s="200"/>
      <c r="T498" s="201"/>
      <c r="AT498" s="202" t="s">
        <v>199</v>
      </c>
      <c r="AU498" s="202" t="s">
        <v>81</v>
      </c>
      <c r="AV498" s="13" t="s">
        <v>81</v>
      </c>
      <c r="AW498" s="13" t="s">
        <v>33</v>
      </c>
      <c r="AX498" s="13" t="s">
        <v>77</v>
      </c>
      <c r="AY498" s="202" t="s">
        <v>189</v>
      </c>
    </row>
    <row r="499" spans="1:65" s="2" customFormat="1" ht="24.15" customHeight="1">
      <c r="A499" s="35"/>
      <c r="B499" s="36"/>
      <c r="C499" s="172" t="s">
        <v>964</v>
      </c>
      <c r="D499" s="172" t="s">
        <v>191</v>
      </c>
      <c r="E499" s="173" t="s">
        <v>965</v>
      </c>
      <c r="F499" s="174" t="s">
        <v>966</v>
      </c>
      <c r="G499" s="175" t="s">
        <v>209</v>
      </c>
      <c r="H499" s="176">
        <v>2.4039999999999999</v>
      </c>
      <c r="I499" s="177"/>
      <c r="J499" s="178">
        <f>ROUND(I499*H499,2)</f>
        <v>0</v>
      </c>
      <c r="K499" s="179"/>
      <c r="L499" s="40"/>
      <c r="M499" s="180" t="s">
        <v>19</v>
      </c>
      <c r="N499" s="181" t="s">
        <v>43</v>
      </c>
      <c r="O499" s="65"/>
      <c r="P499" s="182">
        <f>O499*H499</f>
        <v>0</v>
      </c>
      <c r="Q499" s="182">
        <v>2.7200000000000002E-3</v>
      </c>
      <c r="R499" s="182">
        <f>Q499*H499</f>
        <v>6.5388800000000004E-3</v>
      </c>
      <c r="S499" s="182">
        <v>0</v>
      </c>
      <c r="T499" s="183">
        <f>S499*H499</f>
        <v>0</v>
      </c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R499" s="184" t="s">
        <v>286</v>
      </c>
      <c r="AT499" s="184" t="s">
        <v>191</v>
      </c>
      <c r="AU499" s="184" t="s">
        <v>81</v>
      </c>
      <c r="AY499" s="18" t="s">
        <v>189</v>
      </c>
      <c r="BE499" s="185">
        <f>IF(N499="základní",J499,0)</f>
        <v>0</v>
      </c>
      <c r="BF499" s="185">
        <f>IF(N499="snížená",J499,0)</f>
        <v>0</v>
      </c>
      <c r="BG499" s="185">
        <f>IF(N499="zákl. přenesená",J499,0)</f>
        <v>0</v>
      </c>
      <c r="BH499" s="185">
        <f>IF(N499="sníž. přenesená",J499,0)</f>
        <v>0</v>
      </c>
      <c r="BI499" s="185">
        <f>IF(N499="nulová",J499,0)</f>
        <v>0</v>
      </c>
      <c r="BJ499" s="18" t="s">
        <v>77</v>
      </c>
      <c r="BK499" s="185">
        <f>ROUND(I499*H499,2)</f>
        <v>0</v>
      </c>
      <c r="BL499" s="18" t="s">
        <v>286</v>
      </c>
      <c r="BM499" s="184" t="s">
        <v>967</v>
      </c>
    </row>
    <row r="500" spans="1:65" s="2" customFormat="1" ht="10.199999999999999">
      <c r="A500" s="35"/>
      <c r="B500" s="36"/>
      <c r="C500" s="37"/>
      <c r="D500" s="186" t="s">
        <v>197</v>
      </c>
      <c r="E500" s="37"/>
      <c r="F500" s="187" t="s">
        <v>968</v>
      </c>
      <c r="G500" s="37"/>
      <c r="H500" s="37"/>
      <c r="I500" s="188"/>
      <c r="J500" s="37"/>
      <c r="K500" s="37"/>
      <c r="L500" s="40"/>
      <c r="M500" s="189"/>
      <c r="N500" s="190"/>
      <c r="O500" s="65"/>
      <c r="P500" s="65"/>
      <c r="Q500" s="65"/>
      <c r="R500" s="65"/>
      <c r="S500" s="65"/>
      <c r="T500" s="66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T500" s="18" t="s">
        <v>197</v>
      </c>
      <c r="AU500" s="18" t="s">
        <v>81</v>
      </c>
    </row>
    <row r="501" spans="1:65" s="13" customFormat="1" ht="10.199999999999999">
      <c r="B501" s="191"/>
      <c r="C501" s="192"/>
      <c r="D501" s="193" t="s">
        <v>199</v>
      </c>
      <c r="E501" s="194" t="s">
        <v>19</v>
      </c>
      <c r="F501" s="195" t="s">
        <v>969</v>
      </c>
      <c r="G501" s="192"/>
      <c r="H501" s="196">
        <v>2.4039999999999999</v>
      </c>
      <c r="I501" s="197"/>
      <c r="J501" s="192"/>
      <c r="K501" s="192"/>
      <c r="L501" s="198"/>
      <c r="M501" s="199"/>
      <c r="N501" s="200"/>
      <c r="O501" s="200"/>
      <c r="P501" s="200"/>
      <c r="Q501" s="200"/>
      <c r="R501" s="200"/>
      <c r="S501" s="200"/>
      <c r="T501" s="201"/>
      <c r="AT501" s="202" t="s">
        <v>199</v>
      </c>
      <c r="AU501" s="202" t="s">
        <v>81</v>
      </c>
      <c r="AV501" s="13" t="s">
        <v>81</v>
      </c>
      <c r="AW501" s="13" t="s">
        <v>33</v>
      </c>
      <c r="AX501" s="13" t="s">
        <v>77</v>
      </c>
      <c r="AY501" s="202" t="s">
        <v>189</v>
      </c>
    </row>
    <row r="502" spans="1:65" s="2" customFormat="1" ht="49.05" customHeight="1">
      <c r="A502" s="35"/>
      <c r="B502" s="36"/>
      <c r="C502" s="172" t="s">
        <v>970</v>
      </c>
      <c r="D502" s="172" t="s">
        <v>191</v>
      </c>
      <c r="E502" s="173" t="s">
        <v>971</v>
      </c>
      <c r="F502" s="174" t="s">
        <v>972</v>
      </c>
      <c r="G502" s="175" t="s">
        <v>478</v>
      </c>
      <c r="H502" s="214"/>
      <c r="I502" s="177"/>
      <c r="J502" s="178">
        <f>ROUND(I502*H502,2)</f>
        <v>0</v>
      </c>
      <c r="K502" s="179"/>
      <c r="L502" s="40"/>
      <c r="M502" s="180" t="s">
        <v>19</v>
      </c>
      <c r="N502" s="181" t="s">
        <v>43</v>
      </c>
      <c r="O502" s="65"/>
      <c r="P502" s="182">
        <f>O502*H502</f>
        <v>0</v>
      </c>
      <c r="Q502" s="182">
        <v>0</v>
      </c>
      <c r="R502" s="182">
        <f>Q502*H502</f>
        <v>0</v>
      </c>
      <c r="S502" s="182">
        <v>0</v>
      </c>
      <c r="T502" s="183">
        <f>S502*H502</f>
        <v>0</v>
      </c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R502" s="184" t="s">
        <v>286</v>
      </c>
      <c r="AT502" s="184" t="s">
        <v>191</v>
      </c>
      <c r="AU502" s="184" t="s">
        <v>81</v>
      </c>
      <c r="AY502" s="18" t="s">
        <v>189</v>
      </c>
      <c r="BE502" s="185">
        <f>IF(N502="základní",J502,0)</f>
        <v>0</v>
      </c>
      <c r="BF502" s="185">
        <f>IF(N502="snížená",J502,0)</f>
        <v>0</v>
      </c>
      <c r="BG502" s="185">
        <f>IF(N502="zákl. přenesená",J502,0)</f>
        <v>0</v>
      </c>
      <c r="BH502" s="185">
        <f>IF(N502="sníž. přenesená",J502,0)</f>
        <v>0</v>
      </c>
      <c r="BI502" s="185">
        <f>IF(N502="nulová",J502,0)</f>
        <v>0</v>
      </c>
      <c r="BJ502" s="18" t="s">
        <v>77</v>
      </c>
      <c r="BK502" s="185">
        <f>ROUND(I502*H502,2)</f>
        <v>0</v>
      </c>
      <c r="BL502" s="18" t="s">
        <v>286</v>
      </c>
      <c r="BM502" s="184" t="s">
        <v>973</v>
      </c>
    </row>
    <row r="503" spans="1:65" s="2" customFormat="1" ht="10.199999999999999">
      <c r="A503" s="35"/>
      <c r="B503" s="36"/>
      <c r="C503" s="37"/>
      <c r="D503" s="186" t="s">
        <v>197</v>
      </c>
      <c r="E503" s="37"/>
      <c r="F503" s="187" t="s">
        <v>974</v>
      </c>
      <c r="G503" s="37"/>
      <c r="H503" s="37"/>
      <c r="I503" s="188"/>
      <c r="J503" s="37"/>
      <c r="K503" s="37"/>
      <c r="L503" s="40"/>
      <c r="M503" s="189"/>
      <c r="N503" s="190"/>
      <c r="O503" s="65"/>
      <c r="P503" s="65"/>
      <c r="Q503" s="65"/>
      <c r="R503" s="65"/>
      <c r="S503" s="65"/>
      <c r="T503" s="66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T503" s="18" t="s">
        <v>197</v>
      </c>
      <c r="AU503" s="18" t="s">
        <v>81</v>
      </c>
    </row>
    <row r="504" spans="1:65" s="12" customFormat="1" ht="22.8" customHeight="1">
      <c r="B504" s="156"/>
      <c r="C504" s="157"/>
      <c r="D504" s="158" t="s">
        <v>71</v>
      </c>
      <c r="E504" s="170" t="s">
        <v>975</v>
      </c>
      <c r="F504" s="170" t="s">
        <v>976</v>
      </c>
      <c r="G504" s="157"/>
      <c r="H504" s="157"/>
      <c r="I504" s="160"/>
      <c r="J504" s="171">
        <f>BK504</f>
        <v>0</v>
      </c>
      <c r="K504" s="157"/>
      <c r="L504" s="162"/>
      <c r="M504" s="163"/>
      <c r="N504" s="164"/>
      <c r="O504" s="164"/>
      <c r="P504" s="165">
        <f>SUM(P505:P623)</f>
        <v>0</v>
      </c>
      <c r="Q504" s="164"/>
      <c r="R504" s="165">
        <f>SUM(R505:R623)</f>
        <v>2.1444003600000001</v>
      </c>
      <c r="S504" s="164"/>
      <c r="T504" s="166">
        <f>SUM(T505:T623)</f>
        <v>4.0874690000000005</v>
      </c>
      <c r="AR504" s="167" t="s">
        <v>81</v>
      </c>
      <c r="AT504" s="168" t="s">
        <v>71</v>
      </c>
      <c r="AU504" s="168" t="s">
        <v>77</v>
      </c>
      <c r="AY504" s="167" t="s">
        <v>189</v>
      </c>
      <c r="BK504" s="169">
        <f>SUM(BK505:BK623)</f>
        <v>0</v>
      </c>
    </row>
    <row r="505" spans="1:65" s="2" customFormat="1" ht="16.5" customHeight="1">
      <c r="A505" s="35"/>
      <c r="B505" s="36"/>
      <c r="C505" s="172" t="s">
        <v>977</v>
      </c>
      <c r="D505" s="172" t="s">
        <v>191</v>
      </c>
      <c r="E505" s="173" t="s">
        <v>978</v>
      </c>
      <c r="F505" s="174" t="s">
        <v>979</v>
      </c>
      <c r="G505" s="175" t="s">
        <v>269</v>
      </c>
      <c r="H505" s="176">
        <v>25</v>
      </c>
      <c r="I505" s="177"/>
      <c r="J505" s="178">
        <f>ROUND(I505*H505,2)</f>
        <v>0</v>
      </c>
      <c r="K505" s="179"/>
      <c r="L505" s="40"/>
      <c r="M505" s="180" t="s">
        <v>19</v>
      </c>
      <c r="N505" s="181" t="s">
        <v>43</v>
      </c>
      <c r="O505" s="65"/>
      <c r="P505" s="182">
        <f>O505*H505</f>
        <v>0</v>
      </c>
      <c r="Q505" s="182">
        <v>0</v>
      </c>
      <c r="R505" s="182">
        <f>Q505*H505</f>
        <v>0</v>
      </c>
      <c r="S505" s="182">
        <v>1E-4</v>
      </c>
      <c r="T505" s="183">
        <f>S505*H505</f>
        <v>2.5000000000000001E-3</v>
      </c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R505" s="184" t="s">
        <v>286</v>
      </c>
      <c r="AT505" s="184" t="s">
        <v>191</v>
      </c>
      <c r="AU505" s="184" t="s">
        <v>81</v>
      </c>
      <c r="AY505" s="18" t="s">
        <v>189</v>
      </c>
      <c r="BE505" s="185">
        <f>IF(N505="základní",J505,0)</f>
        <v>0</v>
      </c>
      <c r="BF505" s="185">
        <f>IF(N505="snížená",J505,0)</f>
        <v>0</v>
      </c>
      <c r="BG505" s="185">
        <f>IF(N505="zákl. přenesená",J505,0)</f>
        <v>0</v>
      </c>
      <c r="BH505" s="185">
        <f>IF(N505="sníž. přenesená",J505,0)</f>
        <v>0</v>
      </c>
      <c r="BI505" s="185">
        <f>IF(N505="nulová",J505,0)</f>
        <v>0</v>
      </c>
      <c r="BJ505" s="18" t="s">
        <v>77</v>
      </c>
      <c r="BK505" s="185">
        <f>ROUND(I505*H505,2)</f>
        <v>0</v>
      </c>
      <c r="BL505" s="18" t="s">
        <v>286</v>
      </c>
      <c r="BM505" s="184" t="s">
        <v>980</v>
      </c>
    </row>
    <row r="506" spans="1:65" s="2" customFormat="1" ht="10.199999999999999">
      <c r="A506" s="35"/>
      <c r="B506" s="36"/>
      <c r="C506" s="37"/>
      <c r="D506" s="186" t="s">
        <v>197</v>
      </c>
      <c r="E506" s="37"/>
      <c r="F506" s="187" t="s">
        <v>981</v>
      </c>
      <c r="G506" s="37"/>
      <c r="H506" s="37"/>
      <c r="I506" s="188"/>
      <c r="J506" s="37"/>
      <c r="K506" s="37"/>
      <c r="L506" s="40"/>
      <c r="M506" s="189"/>
      <c r="N506" s="190"/>
      <c r="O506" s="65"/>
      <c r="P506" s="65"/>
      <c r="Q506" s="65"/>
      <c r="R506" s="65"/>
      <c r="S506" s="65"/>
      <c r="T506" s="66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T506" s="18" t="s">
        <v>197</v>
      </c>
      <c r="AU506" s="18" t="s">
        <v>81</v>
      </c>
    </row>
    <row r="507" spans="1:65" s="13" customFormat="1" ht="10.199999999999999">
      <c r="B507" s="191"/>
      <c r="C507" s="192"/>
      <c r="D507" s="193" t="s">
        <v>199</v>
      </c>
      <c r="E507" s="194" t="s">
        <v>19</v>
      </c>
      <c r="F507" s="195" t="s">
        <v>982</v>
      </c>
      <c r="G507" s="192"/>
      <c r="H507" s="196">
        <v>3</v>
      </c>
      <c r="I507" s="197"/>
      <c r="J507" s="192"/>
      <c r="K507" s="192"/>
      <c r="L507" s="198"/>
      <c r="M507" s="199"/>
      <c r="N507" s="200"/>
      <c r="O507" s="200"/>
      <c r="P507" s="200"/>
      <c r="Q507" s="200"/>
      <c r="R507" s="200"/>
      <c r="S507" s="200"/>
      <c r="T507" s="201"/>
      <c r="AT507" s="202" t="s">
        <v>199</v>
      </c>
      <c r="AU507" s="202" t="s">
        <v>81</v>
      </c>
      <c r="AV507" s="13" t="s">
        <v>81</v>
      </c>
      <c r="AW507" s="13" t="s">
        <v>33</v>
      </c>
      <c r="AX507" s="13" t="s">
        <v>72</v>
      </c>
      <c r="AY507" s="202" t="s">
        <v>189</v>
      </c>
    </row>
    <row r="508" spans="1:65" s="13" customFormat="1" ht="10.199999999999999">
      <c r="B508" s="191"/>
      <c r="C508" s="192"/>
      <c r="D508" s="193" t="s">
        <v>199</v>
      </c>
      <c r="E508" s="194" t="s">
        <v>19</v>
      </c>
      <c r="F508" s="195" t="s">
        <v>983</v>
      </c>
      <c r="G508" s="192"/>
      <c r="H508" s="196">
        <v>10</v>
      </c>
      <c r="I508" s="197"/>
      <c r="J508" s="192"/>
      <c r="K508" s="192"/>
      <c r="L508" s="198"/>
      <c r="M508" s="199"/>
      <c r="N508" s="200"/>
      <c r="O508" s="200"/>
      <c r="P508" s="200"/>
      <c r="Q508" s="200"/>
      <c r="R508" s="200"/>
      <c r="S508" s="200"/>
      <c r="T508" s="201"/>
      <c r="AT508" s="202" t="s">
        <v>199</v>
      </c>
      <c r="AU508" s="202" t="s">
        <v>81</v>
      </c>
      <c r="AV508" s="13" t="s">
        <v>81</v>
      </c>
      <c r="AW508" s="13" t="s">
        <v>33</v>
      </c>
      <c r="AX508" s="13" t="s">
        <v>72</v>
      </c>
      <c r="AY508" s="202" t="s">
        <v>189</v>
      </c>
    </row>
    <row r="509" spans="1:65" s="13" customFormat="1" ht="10.199999999999999">
      <c r="B509" s="191"/>
      <c r="C509" s="192"/>
      <c r="D509" s="193" t="s">
        <v>199</v>
      </c>
      <c r="E509" s="194" t="s">
        <v>19</v>
      </c>
      <c r="F509" s="195" t="s">
        <v>984</v>
      </c>
      <c r="G509" s="192"/>
      <c r="H509" s="196">
        <v>1</v>
      </c>
      <c r="I509" s="197"/>
      <c r="J509" s="192"/>
      <c r="K509" s="192"/>
      <c r="L509" s="198"/>
      <c r="M509" s="199"/>
      <c r="N509" s="200"/>
      <c r="O509" s="200"/>
      <c r="P509" s="200"/>
      <c r="Q509" s="200"/>
      <c r="R509" s="200"/>
      <c r="S509" s="200"/>
      <c r="T509" s="201"/>
      <c r="AT509" s="202" t="s">
        <v>199</v>
      </c>
      <c r="AU509" s="202" t="s">
        <v>81</v>
      </c>
      <c r="AV509" s="13" t="s">
        <v>81</v>
      </c>
      <c r="AW509" s="13" t="s">
        <v>33</v>
      </c>
      <c r="AX509" s="13" t="s">
        <v>72</v>
      </c>
      <c r="AY509" s="202" t="s">
        <v>189</v>
      </c>
    </row>
    <row r="510" spans="1:65" s="13" customFormat="1" ht="10.199999999999999">
      <c r="B510" s="191"/>
      <c r="C510" s="192"/>
      <c r="D510" s="193" t="s">
        <v>199</v>
      </c>
      <c r="E510" s="194" t="s">
        <v>19</v>
      </c>
      <c r="F510" s="195" t="s">
        <v>985</v>
      </c>
      <c r="G510" s="192"/>
      <c r="H510" s="196">
        <v>11</v>
      </c>
      <c r="I510" s="197"/>
      <c r="J510" s="192"/>
      <c r="K510" s="192"/>
      <c r="L510" s="198"/>
      <c r="M510" s="199"/>
      <c r="N510" s="200"/>
      <c r="O510" s="200"/>
      <c r="P510" s="200"/>
      <c r="Q510" s="200"/>
      <c r="R510" s="200"/>
      <c r="S510" s="200"/>
      <c r="T510" s="201"/>
      <c r="AT510" s="202" t="s">
        <v>199</v>
      </c>
      <c r="AU510" s="202" t="s">
        <v>81</v>
      </c>
      <c r="AV510" s="13" t="s">
        <v>81</v>
      </c>
      <c r="AW510" s="13" t="s">
        <v>33</v>
      </c>
      <c r="AX510" s="13" t="s">
        <v>72</v>
      </c>
      <c r="AY510" s="202" t="s">
        <v>189</v>
      </c>
    </row>
    <row r="511" spans="1:65" s="14" customFormat="1" ht="10.199999999999999">
      <c r="B511" s="203"/>
      <c r="C511" s="204"/>
      <c r="D511" s="193" t="s">
        <v>199</v>
      </c>
      <c r="E511" s="205" t="s">
        <v>19</v>
      </c>
      <c r="F511" s="206" t="s">
        <v>201</v>
      </c>
      <c r="G511" s="204"/>
      <c r="H511" s="207">
        <v>25</v>
      </c>
      <c r="I511" s="208"/>
      <c r="J511" s="204"/>
      <c r="K511" s="204"/>
      <c r="L511" s="209"/>
      <c r="M511" s="210"/>
      <c r="N511" s="211"/>
      <c r="O511" s="211"/>
      <c r="P511" s="211"/>
      <c r="Q511" s="211"/>
      <c r="R511" s="211"/>
      <c r="S511" s="211"/>
      <c r="T511" s="212"/>
      <c r="AT511" s="213" t="s">
        <v>199</v>
      </c>
      <c r="AU511" s="213" t="s">
        <v>81</v>
      </c>
      <c r="AV511" s="14" t="s">
        <v>202</v>
      </c>
      <c r="AW511" s="14" t="s">
        <v>33</v>
      </c>
      <c r="AX511" s="14" t="s">
        <v>77</v>
      </c>
      <c r="AY511" s="213" t="s">
        <v>189</v>
      </c>
    </row>
    <row r="512" spans="1:65" s="2" customFormat="1" ht="49.05" customHeight="1">
      <c r="A512" s="35"/>
      <c r="B512" s="36"/>
      <c r="C512" s="215" t="s">
        <v>986</v>
      </c>
      <c r="D512" s="215" t="s">
        <v>495</v>
      </c>
      <c r="E512" s="216" t="s">
        <v>987</v>
      </c>
      <c r="F512" s="217" t="s">
        <v>988</v>
      </c>
      <c r="G512" s="218" t="s">
        <v>269</v>
      </c>
      <c r="H512" s="219">
        <v>1</v>
      </c>
      <c r="I512" s="220"/>
      <c r="J512" s="221">
        <f>ROUND(I512*H512,2)</f>
        <v>0</v>
      </c>
      <c r="K512" s="222"/>
      <c r="L512" s="223"/>
      <c r="M512" s="224" t="s">
        <v>19</v>
      </c>
      <c r="N512" s="225" t="s">
        <v>43</v>
      </c>
      <c r="O512" s="65"/>
      <c r="P512" s="182">
        <f>O512*H512</f>
        <v>0</v>
      </c>
      <c r="Q512" s="182">
        <v>0</v>
      </c>
      <c r="R512" s="182">
        <f>Q512*H512</f>
        <v>0</v>
      </c>
      <c r="S512" s="182">
        <v>0</v>
      </c>
      <c r="T512" s="183">
        <f>S512*H512</f>
        <v>0</v>
      </c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R512" s="184" t="s">
        <v>373</v>
      </c>
      <c r="AT512" s="184" t="s">
        <v>495</v>
      </c>
      <c r="AU512" s="184" t="s">
        <v>81</v>
      </c>
      <c r="AY512" s="18" t="s">
        <v>189</v>
      </c>
      <c r="BE512" s="185">
        <f>IF(N512="základní",J512,0)</f>
        <v>0</v>
      </c>
      <c r="BF512" s="185">
        <f>IF(N512="snížená",J512,0)</f>
        <v>0</v>
      </c>
      <c r="BG512" s="185">
        <f>IF(N512="zákl. přenesená",J512,0)</f>
        <v>0</v>
      </c>
      <c r="BH512" s="185">
        <f>IF(N512="sníž. přenesená",J512,0)</f>
        <v>0</v>
      </c>
      <c r="BI512" s="185">
        <f>IF(N512="nulová",J512,0)</f>
        <v>0</v>
      </c>
      <c r="BJ512" s="18" t="s">
        <v>77</v>
      </c>
      <c r="BK512" s="185">
        <f>ROUND(I512*H512,2)</f>
        <v>0</v>
      </c>
      <c r="BL512" s="18" t="s">
        <v>286</v>
      </c>
      <c r="BM512" s="184" t="s">
        <v>989</v>
      </c>
    </row>
    <row r="513" spans="1:65" s="2" customFormat="1" ht="44.25" customHeight="1">
      <c r="A513" s="35"/>
      <c r="B513" s="36"/>
      <c r="C513" s="215" t="s">
        <v>990</v>
      </c>
      <c r="D513" s="215" t="s">
        <v>495</v>
      </c>
      <c r="E513" s="216" t="s">
        <v>991</v>
      </c>
      <c r="F513" s="217" t="s">
        <v>992</v>
      </c>
      <c r="G513" s="218" t="s">
        <v>269</v>
      </c>
      <c r="H513" s="219">
        <v>2</v>
      </c>
      <c r="I513" s="220"/>
      <c r="J513" s="221">
        <f>ROUND(I513*H513,2)</f>
        <v>0</v>
      </c>
      <c r="K513" s="222"/>
      <c r="L513" s="223"/>
      <c r="M513" s="224" t="s">
        <v>19</v>
      </c>
      <c r="N513" s="225" t="s">
        <v>43</v>
      </c>
      <c r="O513" s="65"/>
      <c r="P513" s="182">
        <f>O513*H513</f>
        <v>0</v>
      </c>
      <c r="Q513" s="182">
        <v>0</v>
      </c>
      <c r="R513" s="182">
        <f>Q513*H513</f>
        <v>0</v>
      </c>
      <c r="S513" s="182">
        <v>0</v>
      </c>
      <c r="T513" s="183">
        <f>S513*H513</f>
        <v>0</v>
      </c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R513" s="184" t="s">
        <v>373</v>
      </c>
      <c r="AT513" s="184" t="s">
        <v>495</v>
      </c>
      <c r="AU513" s="184" t="s">
        <v>81</v>
      </c>
      <c r="AY513" s="18" t="s">
        <v>189</v>
      </c>
      <c r="BE513" s="185">
        <f>IF(N513="základní",J513,0)</f>
        <v>0</v>
      </c>
      <c r="BF513" s="185">
        <f>IF(N513="snížená",J513,0)</f>
        <v>0</v>
      </c>
      <c r="BG513" s="185">
        <f>IF(N513="zákl. přenesená",J513,0)</f>
        <v>0</v>
      </c>
      <c r="BH513" s="185">
        <f>IF(N513="sníž. přenesená",J513,0)</f>
        <v>0</v>
      </c>
      <c r="BI513" s="185">
        <f>IF(N513="nulová",J513,0)</f>
        <v>0</v>
      </c>
      <c r="BJ513" s="18" t="s">
        <v>77</v>
      </c>
      <c r="BK513" s="185">
        <f>ROUND(I513*H513,2)</f>
        <v>0</v>
      </c>
      <c r="BL513" s="18" t="s">
        <v>286</v>
      </c>
      <c r="BM513" s="184" t="s">
        <v>993</v>
      </c>
    </row>
    <row r="514" spans="1:65" s="2" customFormat="1" ht="21.75" customHeight="1">
      <c r="A514" s="35"/>
      <c r="B514" s="36"/>
      <c r="C514" s="172" t="s">
        <v>994</v>
      </c>
      <c r="D514" s="172" t="s">
        <v>191</v>
      </c>
      <c r="E514" s="173" t="s">
        <v>995</v>
      </c>
      <c r="F514" s="174" t="s">
        <v>996</v>
      </c>
      <c r="G514" s="175" t="s">
        <v>269</v>
      </c>
      <c r="H514" s="176">
        <v>3</v>
      </c>
      <c r="I514" s="177"/>
      <c r="J514" s="178">
        <f>ROUND(I514*H514,2)</f>
        <v>0</v>
      </c>
      <c r="K514" s="179"/>
      <c r="L514" s="40"/>
      <c r="M514" s="180" t="s">
        <v>19</v>
      </c>
      <c r="N514" s="181" t="s">
        <v>43</v>
      </c>
      <c r="O514" s="65"/>
      <c r="P514" s="182">
        <f>O514*H514</f>
        <v>0</v>
      </c>
      <c r="Q514" s="182">
        <v>0</v>
      </c>
      <c r="R514" s="182">
        <f>Q514*H514</f>
        <v>0</v>
      </c>
      <c r="S514" s="182">
        <v>2.97E-3</v>
      </c>
      <c r="T514" s="183">
        <f>S514*H514</f>
        <v>8.9099999999999995E-3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184" t="s">
        <v>286</v>
      </c>
      <c r="AT514" s="184" t="s">
        <v>191</v>
      </c>
      <c r="AU514" s="184" t="s">
        <v>81</v>
      </c>
      <c r="AY514" s="18" t="s">
        <v>189</v>
      </c>
      <c r="BE514" s="185">
        <f>IF(N514="základní",J514,0)</f>
        <v>0</v>
      </c>
      <c r="BF514" s="185">
        <f>IF(N514="snížená",J514,0)</f>
        <v>0</v>
      </c>
      <c r="BG514" s="185">
        <f>IF(N514="zákl. přenesená",J514,0)</f>
        <v>0</v>
      </c>
      <c r="BH514" s="185">
        <f>IF(N514="sníž. přenesená",J514,0)</f>
        <v>0</v>
      </c>
      <c r="BI514" s="185">
        <f>IF(N514="nulová",J514,0)</f>
        <v>0</v>
      </c>
      <c r="BJ514" s="18" t="s">
        <v>77</v>
      </c>
      <c r="BK514" s="185">
        <f>ROUND(I514*H514,2)</f>
        <v>0</v>
      </c>
      <c r="BL514" s="18" t="s">
        <v>286</v>
      </c>
      <c r="BM514" s="184" t="s">
        <v>997</v>
      </c>
    </row>
    <row r="515" spans="1:65" s="2" customFormat="1" ht="10.199999999999999">
      <c r="A515" s="35"/>
      <c r="B515" s="36"/>
      <c r="C515" s="37"/>
      <c r="D515" s="186" t="s">
        <v>197</v>
      </c>
      <c r="E515" s="37"/>
      <c r="F515" s="187" t="s">
        <v>998</v>
      </c>
      <c r="G515" s="37"/>
      <c r="H515" s="37"/>
      <c r="I515" s="188"/>
      <c r="J515" s="37"/>
      <c r="K515" s="37"/>
      <c r="L515" s="40"/>
      <c r="M515" s="189"/>
      <c r="N515" s="190"/>
      <c r="O515" s="65"/>
      <c r="P515" s="65"/>
      <c r="Q515" s="65"/>
      <c r="R515" s="65"/>
      <c r="S515" s="65"/>
      <c r="T515" s="66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T515" s="18" t="s">
        <v>197</v>
      </c>
      <c r="AU515" s="18" t="s">
        <v>81</v>
      </c>
    </row>
    <row r="516" spans="1:65" s="13" customFormat="1" ht="10.199999999999999">
      <c r="B516" s="191"/>
      <c r="C516" s="192"/>
      <c r="D516" s="193" t="s">
        <v>199</v>
      </c>
      <c r="E516" s="194" t="s">
        <v>19</v>
      </c>
      <c r="F516" s="195" t="s">
        <v>999</v>
      </c>
      <c r="G516" s="192"/>
      <c r="H516" s="196">
        <v>1</v>
      </c>
      <c r="I516" s="197"/>
      <c r="J516" s="192"/>
      <c r="K516" s="192"/>
      <c r="L516" s="198"/>
      <c r="M516" s="199"/>
      <c r="N516" s="200"/>
      <c r="O516" s="200"/>
      <c r="P516" s="200"/>
      <c r="Q516" s="200"/>
      <c r="R516" s="200"/>
      <c r="S516" s="200"/>
      <c r="T516" s="201"/>
      <c r="AT516" s="202" t="s">
        <v>199</v>
      </c>
      <c r="AU516" s="202" t="s">
        <v>81</v>
      </c>
      <c r="AV516" s="13" t="s">
        <v>81</v>
      </c>
      <c r="AW516" s="13" t="s">
        <v>33</v>
      </c>
      <c r="AX516" s="13" t="s">
        <v>72</v>
      </c>
      <c r="AY516" s="202" t="s">
        <v>189</v>
      </c>
    </row>
    <row r="517" spans="1:65" s="13" customFormat="1" ht="10.199999999999999">
      <c r="B517" s="191"/>
      <c r="C517" s="192"/>
      <c r="D517" s="193" t="s">
        <v>199</v>
      </c>
      <c r="E517" s="194" t="s">
        <v>19</v>
      </c>
      <c r="F517" s="195" t="s">
        <v>1000</v>
      </c>
      <c r="G517" s="192"/>
      <c r="H517" s="196">
        <v>1</v>
      </c>
      <c r="I517" s="197"/>
      <c r="J517" s="192"/>
      <c r="K517" s="192"/>
      <c r="L517" s="198"/>
      <c r="M517" s="199"/>
      <c r="N517" s="200"/>
      <c r="O517" s="200"/>
      <c r="P517" s="200"/>
      <c r="Q517" s="200"/>
      <c r="R517" s="200"/>
      <c r="S517" s="200"/>
      <c r="T517" s="201"/>
      <c r="AT517" s="202" t="s">
        <v>199</v>
      </c>
      <c r="AU517" s="202" t="s">
        <v>81</v>
      </c>
      <c r="AV517" s="13" t="s">
        <v>81</v>
      </c>
      <c r="AW517" s="13" t="s">
        <v>33</v>
      </c>
      <c r="AX517" s="13" t="s">
        <v>72</v>
      </c>
      <c r="AY517" s="202" t="s">
        <v>189</v>
      </c>
    </row>
    <row r="518" spans="1:65" s="13" customFormat="1" ht="10.199999999999999">
      <c r="B518" s="191"/>
      <c r="C518" s="192"/>
      <c r="D518" s="193" t="s">
        <v>199</v>
      </c>
      <c r="E518" s="194" t="s">
        <v>19</v>
      </c>
      <c r="F518" s="195" t="s">
        <v>1001</v>
      </c>
      <c r="G518" s="192"/>
      <c r="H518" s="196">
        <v>1</v>
      </c>
      <c r="I518" s="197"/>
      <c r="J518" s="192"/>
      <c r="K518" s="192"/>
      <c r="L518" s="198"/>
      <c r="M518" s="199"/>
      <c r="N518" s="200"/>
      <c r="O518" s="200"/>
      <c r="P518" s="200"/>
      <c r="Q518" s="200"/>
      <c r="R518" s="200"/>
      <c r="S518" s="200"/>
      <c r="T518" s="201"/>
      <c r="AT518" s="202" t="s">
        <v>199</v>
      </c>
      <c r="AU518" s="202" t="s">
        <v>81</v>
      </c>
      <c r="AV518" s="13" t="s">
        <v>81</v>
      </c>
      <c r="AW518" s="13" t="s">
        <v>33</v>
      </c>
      <c r="AX518" s="13" t="s">
        <v>72</v>
      </c>
      <c r="AY518" s="202" t="s">
        <v>189</v>
      </c>
    </row>
    <row r="519" spans="1:65" s="14" customFormat="1" ht="10.199999999999999">
      <c r="B519" s="203"/>
      <c r="C519" s="204"/>
      <c r="D519" s="193" t="s">
        <v>199</v>
      </c>
      <c r="E519" s="205" t="s">
        <v>19</v>
      </c>
      <c r="F519" s="206" t="s">
        <v>201</v>
      </c>
      <c r="G519" s="204"/>
      <c r="H519" s="207">
        <v>3</v>
      </c>
      <c r="I519" s="208"/>
      <c r="J519" s="204"/>
      <c r="K519" s="204"/>
      <c r="L519" s="209"/>
      <c r="M519" s="210"/>
      <c r="N519" s="211"/>
      <c r="O519" s="211"/>
      <c r="P519" s="211"/>
      <c r="Q519" s="211"/>
      <c r="R519" s="211"/>
      <c r="S519" s="211"/>
      <c r="T519" s="212"/>
      <c r="AT519" s="213" t="s">
        <v>199</v>
      </c>
      <c r="AU519" s="213" t="s">
        <v>81</v>
      </c>
      <c r="AV519" s="14" t="s">
        <v>202</v>
      </c>
      <c r="AW519" s="14" t="s">
        <v>33</v>
      </c>
      <c r="AX519" s="14" t="s">
        <v>77</v>
      </c>
      <c r="AY519" s="213" t="s">
        <v>189</v>
      </c>
    </row>
    <row r="520" spans="1:65" s="2" customFormat="1" ht="24.15" customHeight="1">
      <c r="A520" s="35"/>
      <c r="B520" s="36"/>
      <c r="C520" s="172" t="s">
        <v>1002</v>
      </c>
      <c r="D520" s="172" t="s">
        <v>191</v>
      </c>
      <c r="E520" s="173" t="s">
        <v>1003</v>
      </c>
      <c r="F520" s="174" t="s">
        <v>1004</v>
      </c>
      <c r="G520" s="175" t="s">
        <v>194</v>
      </c>
      <c r="H520" s="176">
        <v>582.13400000000001</v>
      </c>
      <c r="I520" s="177"/>
      <c r="J520" s="178">
        <f>ROUND(I520*H520,2)</f>
        <v>0</v>
      </c>
      <c r="K520" s="179"/>
      <c r="L520" s="40"/>
      <c r="M520" s="180" t="s">
        <v>19</v>
      </c>
      <c r="N520" s="181" t="s">
        <v>43</v>
      </c>
      <c r="O520" s="65"/>
      <c r="P520" s="182">
        <f>O520*H520</f>
        <v>0</v>
      </c>
      <c r="Q520" s="182">
        <v>0</v>
      </c>
      <c r="R520" s="182">
        <f>Q520*H520</f>
        <v>0</v>
      </c>
      <c r="S520" s="182">
        <v>5.94E-3</v>
      </c>
      <c r="T520" s="183">
        <f>S520*H520</f>
        <v>3.45787596</v>
      </c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R520" s="184" t="s">
        <v>286</v>
      </c>
      <c r="AT520" s="184" t="s">
        <v>191</v>
      </c>
      <c r="AU520" s="184" t="s">
        <v>81</v>
      </c>
      <c r="AY520" s="18" t="s">
        <v>189</v>
      </c>
      <c r="BE520" s="185">
        <f>IF(N520="základní",J520,0)</f>
        <v>0</v>
      </c>
      <c r="BF520" s="185">
        <f>IF(N520="snížená",J520,0)</f>
        <v>0</v>
      </c>
      <c r="BG520" s="185">
        <f>IF(N520="zákl. přenesená",J520,0)</f>
        <v>0</v>
      </c>
      <c r="BH520" s="185">
        <f>IF(N520="sníž. přenesená",J520,0)</f>
        <v>0</v>
      </c>
      <c r="BI520" s="185">
        <f>IF(N520="nulová",J520,0)</f>
        <v>0</v>
      </c>
      <c r="BJ520" s="18" t="s">
        <v>77</v>
      </c>
      <c r="BK520" s="185">
        <f>ROUND(I520*H520,2)</f>
        <v>0</v>
      </c>
      <c r="BL520" s="18" t="s">
        <v>286</v>
      </c>
      <c r="BM520" s="184" t="s">
        <v>1005</v>
      </c>
    </row>
    <row r="521" spans="1:65" s="2" customFormat="1" ht="10.199999999999999">
      <c r="A521" s="35"/>
      <c r="B521" s="36"/>
      <c r="C521" s="37"/>
      <c r="D521" s="186" t="s">
        <v>197</v>
      </c>
      <c r="E521" s="37"/>
      <c r="F521" s="187" t="s">
        <v>1006</v>
      </c>
      <c r="G521" s="37"/>
      <c r="H521" s="37"/>
      <c r="I521" s="188"/>
      <c r="J521" s="37"/>
      <c r="K521" s="37"/>
      <c r="L521" s="40"/>
      <c r="M521" s="189"/>
      <c r="N521" s="190"/>
      <c r="O521" s="65"/>
      <c r="P521" s="65"/>
      <c r="Q521" s="65"/>
      <c r="R521" s="65"/>
      <c r="S521" s="65"/>
      <c r="T521" s="66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T521" s="18" t="s">
        <v>197</v>
      </c>
      <c r="AU521" s="18" t="s">
        <v>81</v>
      </c>
    </row>
    <row r="522" spans="1:65" s="13" customFormat="1" ht="20.399999999999999">
      <c r="B522" s="191"/>
      <c r="C522" s="192"/>
      <c r="D522" s="193" t="s">
        <v>199</v>
      </c>
      <c r="E522" s="194" t="s">
        <v>19</v>
      </c>
      <c r="F522" s="195" t="s">
        <v>1007</v>
      </c>
      <c r="G522" s="192"/>
      <c r="H522" s="196">
        <v>69.460999999999999</v>
      </c>
      <c r="I522" s="197"/>
      <c r="J522" s="192"/>
      <c r="K522" s="192"/>
      <c r="L522" s="198"/>
      <c r="M522" s="199"/>
      <c r="N522" s="200"/>
      <c r="O522" s="200"/>
      <c r="P522" s="200"/>
      <c r="Q522" s="200"/>
      <c r="R522" s="200"/>
      <c r="S522" s="200"/>
      <c r="T522" s="201"/>
      <c r="AT522" s="202" t="s">
        <v>199</v>
      </c>
      <c r="AU522" s="202" t="s">
        <v>81</v>
      </c>
      <c r="AV522" s="13" t="s">
        <v>81</v>
      </c>
      <c r="AW522" s="13" t="s">
        <v>33</v>
      </c>
      <c r="AX522" s="13" t="s">
        <v>72</v>
      </c>
      <c r="AY522" s="202" t="s">
        <v>189</v>
      </c>
    </row>
    <row r="523" spans="1:65" s="13" customFormat="1" ht="10.199999999999999">
      <c r="B523" s="191"/>
      <c r="C523" s="192"/>
      <c r="D523" s="193" t="s">
        <v>199</v>
      </c>
      <c r="E523" s="194" t="s">
        <v>19</v>
      </c>
      <c r="F523" s="195" t="s">
        <v>1008</v>
      </c>
      <c r="G523" s="192"/>
      <c r="H523" s="196">
        <v>90.566000000000003</v>
      </c>
      <c r="I523" s="197"/>
      <c r="J523" s="192"/>
      <c r="K523" s="192"/>
      <c r="L523" s="198"/>
      <c r="M523" s="199"/>
      <c r="N523" s="200"/>
      <c r="O523" s="200"/>
      <c r="P523" s="200"/>
      <c r="Q523" s="200"/>
      <c r="R523" s="200"/>
      <c r="S523" s="200"/>
      <c r="T523" s="201"/>
      <c r="AT523" s="202" t="s">
        <v>199</v>
      </c>
      <c r="AU523" s="202" t="s">
        <v>81</v>
      </c>
      <c r="AV523" s="13" t="s">
        <v>81</v>
      </c>
      <c r="AW523" s="13" t="s">
        <v>33</v>
      </c>
      <c r="AX523" s="13" t="s">
        <v>72</v>
      </c>
      <c r="AY523" s="202" t="s">
        <v>189</v>
      </c>
    </row>
    <row r="524" spans="1:65" s="13" customFormat="1" ht="10.199999999999999">
      <c r="B524" s="191"/>
      <c r="C524" s="192"/>
      <c r="D524" s="193" t="s">
        <v>199</v>
      </c>
      <c r="E524" s="194" t="s">
        <v>19</v>
      </c>
      <c r="F524" s="195" t="s">
        <v>1009</v>
      </c>
      <c r="G524" s="192"/>
      <c r="H524" s="196">
        <v>392.63</v>
      </c>
      <c r="I524" s="197"/>
      <c r="J524" s="192"/>
      <c r="K524" s="192"/>
      <c r="L524" s="198"/>
      <c r="M524" s="199"/>
      <c r="N524" s="200"/>
      <c r="O524" s="200"/>
      <c r="P524" s="200"/>
      <c r="Q524" s="200"/>
      <c r="R524" s="200"/>
      <c r="S524" s="200"/>
      <c r="T524" s="201"/>
      <c r="AT524" s="202" t="s">
        <v>199</v>
      </c>
      <c r="AU524" s="202" t="s">
        <v>81</v>
      </c>
      <c r="AV524" s="13" t="s">
        <v>81</v>
      </c>
      <c r="AW524" s="13" t="s">
        <v>33</v>
      </c>
      <c r="AX524" s="13" t="s">
        <v>72</v>
      </c>
      <c r="AY524" s="202" t="s">
        <v>189</v>
      </c>
    </row>
    <row r="525" spans="1:65" s="13" customFormat="1" ht="10.199999999999999">
      <c r="B525" s="191"/>
      <c r="C525" s="192"/>
      <c r="D525" s="193" t="s">
        <v>199</v>
      </c>
      <c r="E525" s="194" t="s">
        <v>19</v>
      </c>
      <c r="F525" s="195" t="s">
        <v>1010</v>
      </c>
      <c r="G525" s="192"/>
      <c r="H525" s="196">
        <v>24.19</v>
      </c>
      <c r="I525" s="197"/>
      <c r="J525" s="192"/>
      <c r="K525" s="192"/>
      <c r="L525" s="198"/>
      <c r="M525" s="199"/>
      <c r="N525" s="200"/>
      <c r="O525" s="200"/>
      <c r="P525" s="200"/>
      <c r="Q525" s="200"/>
      <c r="R525" s="200"/>
      <c r="S525" s="200"/>
      <c r="T525" s="201"/>
      <c r="AT525" s="202" t="s">
        <v>199</v>
      </c>
      <c r="AU525" s="202" t="s">
        <v>81</v>
      </c>
      <c r="AV525" s="13" t="s">
        <v>81</v>
      </c>
      <c r="AW525" s="13" t="s">
        <v>33</v>
      </c>
      <c r="AX525" s="13" t="s">
        <v>72</v>
      </c>
      <c r="AY525" s="202" t="s">
        <v>189</v>
      </c>
    </row>
    <row r="526" spans="1:65" s="13" customFormat="1" ht="10.199999999999999">
      <c r="B526" s="191"/>
      <c r="C526" s="192"/>
      <c r="D526" s="193" t="s">
        <v>199</v>
      </c>
      <c r="E526" s="194" t="s">
        <v>19</v>
      </c>
      <c r="F526" s="195" t="s">
        <v>1011</v>
      </c>
      <c r="G526" s="192"/>
      <c r="H526" s="196">
        <v>4.0650000000000004</v>
      </c>
      <c r="I526" s="197"/>
      <c r="J526" s="192"/>
      <c r="K526" s="192"/>
      <c r="L526" s="198"/>
      <c r="M526" s="199"/>
      <c r="N526" s="200"/>
      <c r="O526" s="200"/>
      <c r="P526" s="200"/>
      <c r="Q526" s="200"/>
      <c r="R526" s="200"/>
      <c r="S526" s="200"/>
      <c r="T526" s="201"/>
      <c r="AT526" s="202" t="s">
        <v>199</v>
      </c>
      <c r="AU526" s="202" t="s">
        <v>81</v>
      </c>
      <c r="AV526" s="13" t="s">
        <v>81</v>
      </c>
      <c r="AW526" s="13" t="s">
        <v>33</v>
      </c>
      <c r="AX526" s="13" t="s">
        <v>72</v>
      </c>
      <c r="AY526" s="202" t="s">
        <v>189</v>
      </c>
    </row>
    <row r="527" spans="1:65" s="13" customFormat="1" ht="10.199999999999999">
      <c r="B527" s="191"/>
      <c r="C527" s="192"/>
      <c r="D527" s="193" t="s">
        <v>199</v>
      </c>
      <c r="E527" s="194" t="s">
        <v>19</v>
      </c>
      <c r="F527" s="195" t="s">
        <v>1012</v>
      </c>
      <c r="G527" s="192"/>
      <c r="H527" s="196">
        <v>0.72</v>
      </c>
      <c r="I527" s="197"/>
      <c r="J527" s="192"/>
      <c r="K527" s="192"/>
      <c r="L527" s="198"/>
      <c r="M527" s="199"/>
      <c r="N527" s="200"/>
      <c r="O527" s="200"/>
      <c r="P527" s="200"/>
      <c r="Q527" s="200"/>
      <c r="R527" s="200"/>
      <c r="S527" s="200"/>
      <c r="T527" s="201"/>
      <c r="AT527" s="202" t="s">
        <v>199</v>
      </c>
      <c r="AU527" s="202" t="s">
        <v>81</v>
      </c>
      <c r="AV527" s="13" t="s">
        <v>81</v>
      </c>
      <c r="AW527" s="13" t="s">
        <v>33</v>
      </c>
      <c r="AX527" s="13" t="s">
        <v>72</v>
      </c>
      <c r="AY527" s="202" t="s">
        <v>189</v>
      </c>
    </row>
    <row r="528" spans="1:65" s="13" customFormat="1" ht="10.199999999999999">
      <c r="B528" s="191"/>
      <c r="C528" s="192"/>
      <c r="D528" s="193" t="s">
        <v>199</v>
      </c>
      <c r="E528" s="194" t="s">
        <v>19</v>
      </c>
      <c r="F528" s="195" t="s">
        <v>1013</v>
      </c>
      <c r="G528" s="192"/>
      <c r="H528" s="196">
        <v>0.502</v>
      </c>
      <c r="I528" s="197"/>
      <c r="J528" s="192"/>
      <c r="K528" s="192"/>
      <c r="L528" s="198"/>
      <c r="M528" s="199"/>
      <c r="N528" s="200"/>
      <c r="O528" s="200"/>
      <c r="P528" s="200"/>
      <c r="Q528" s="200"/>
      <c r="R528" s="200"/>
      <c r="S528" s="200"/>
      <c r="T528" s="201"/>
      <c r="AT528" s="202" t="s">
        <v>199</v>
      </c>
      <c r="AU528" s="202" t="s">
        <v>81</v>
      </c>
      <c r="AV528" s="13" t="s">
        <v>81</v>
      </c>
      <c r="AW528" s="13" t="s">
        <v>33</v>
      </c>
      <c r="AX528" s="13" t="s">
        <v>72</v>
      </c>
      <c r="AY528" s="202" t="s">
        <v>189</v>
      </c>
    </row>
    <row r="529" spans="1:65" s="14" customFormat="1" ht="10.199999999999999">
      <c r="B529" s="203"/>
      <c r="C529" s="204"/>
      <c r="D529" s="193" t="s">
        <v>199</v>
      </c>
      <c r="E529" s="205" t="s">
        <v>89</v>
      </c>
      <c r="F529" s="206" t="s">
        <v>201</v>
      </c>
      <c r="G529" s="204"/>
      <c r="H529" s="207">
        <v>582.13400000000001</v>
      </c>
      <c r="I529" s="208"/>
      <c r="J529" s="204"/>
      <c r="K529" s="204"/>
      <c r="L529" s="209"/>
      <c r="M529" s="210"/>
      <c r="N529" s="211"/>
      <c r="O529" s="211"/>
      <c r="P529" s="211"/>
      <c r="Q529" s="211"/>
      <c r="R529" s="211"/>
      <c r="S529" s="211"/>
      <c r="T529" s="212"/>
      <c r="AT529" s="213" t="s">
        <v>199</v>
      </c>
      <c r="AU529" s="213" t="s">
        <v>81</v>
      </c>
      <c r="AV529" s="14" t="s">
        <v>202</v>
      </c>
      <c r="AW529" s="14" t="s">
        <v>33</v>
      </c>
      <c r="AX529" s="14" t="s">
        <v>77</v>
      </c>
      <c r="AY529" s="213" t="s">
        <v>189</v>
      </c>
    </row>
    <row r="530" spans="1:65" s="2" customFormat="1" ht="24.15" customHeight="1">
      <c r="A530" s="35"/>
      <c r="B530" s="36"/>
      <c r="C530" s="172" t="s">
        <v>1014</v>
      </c>
      <c r="D530" s="172" t="s">
        <v>191</v>
      </c>
      <c r="E530" s="173" t="s">
        <v>1015</v>
      </c>
      <c r="F530" s="174" t="s">
        <v>1016</v>
      </c>
      <c r="G530" s="175" t="s">
        <v>269</v>
      </c>
      <c r="H530" s="176">
        <v>1</v>
      </c>
      <c r="I530" s="177"/>
      <c r="J530" s="178">
        <f>ROUND(I530*H530,2)</f>
        <v>0</v>
      </c>
      <c r="K530" s="179"/>
      <c r="L530" s="40"/>
      <c r="M530" s="180" t="s">
        <v>19</v>
      </c>
      <c r="N530" s="181" t="s">
        <v>43</v>
      </c>
      <c r="O530" s="65"/>
      <c r="P530" s="182">
        <f>O530*H530</f>
        <v>0</v>
      </c>
      <c r="Q530" s="182">
        <v>0</v>
      </c>
      <c r="R530" s="182">
        <f>Q530*H530</f>
        <v>0</v>
      </c>
      <c r="S530" s="182">
        <v>1.4999999999999999E-2</v>
      </c>
      <c r="T530" s="183">
        <f>S530*H530</f>
        <v>1.4999999999999999E-2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184" t="s">
        <v>286</v>
      </c>
      <c r="AT530" s="184" t="s">
        <v>191</v>
      </c>
      <c r="AU530" s="184" t="s">
        <v>81</v>
      </c>
      <c r="AY530" s="18" t="s">
        <v>189</v>
      </c>
      <c r="BE530" s="185">
        <f>IF(N530="základní",J530,0)</f>
        <v>0</v>
      </c>
      <c r="BF530" s="185">
        <f>IF(N530="snížená",J530,0)</f>
        <v>0</v>
      </c>
      <c r="BG530" s="185">
        <f>IF(N530="zákl. přenesená",J530,0)</f>
        <v>0</v>
      </c>
      <c r="BH530" s="185">
        <f>IF(N530="sníž. přenesená",J530,0)</f>
        <v>0</v>
      </c>
      <c r="BI530" s="185">
        <f>IF(N530="nulová",J530,0)</f>
        <v>0</v>
      </c>
      <c r="BJ530" s="18" t="s">
        <v>77</v>
      </c>
      <c r="BK530" s="185">
        <f>ROUND(I530*H530,2)</f>
        <v>0</v>
      </c>
      <c r="BL530" s="18" t="s">
        <v>286</v>
      </c>
      <c r="BM530" s="184" t="s">
        <v>1017</v>
      </c>
    </row>
    <row r="531" spans="1:65" s="2" customFormat="1" ht="10.199999999999999">
      <c r="A531" s="35"/>
      <c r="B531" s="36"/>
      <c r="C531" s="37"/>
      <c r="D531" s="186" t="s">
        <v>197</v>
      </c>
      <c r="E531" s="37"/>
      <c r="F531" s="187" t="s">
        <v>1018</v>
      </c>
      <c r="G531" s="37"/>
      <c r="H531" s="37"/>
      <c r="I531" s="188"/>
      <c r="J531" s="37"/>
      <c r="K531" s="37"/>
      <c r="L531" s="40"/>
      <c r="M531" s="189"/>
      <c r="N531" s="190"/>
      <c r="O531" s="65"/>
      <c r="P531" s="65"/>
      <c r="Q531" s="65"/>
      <c r="R531" s="65"/>
      <c r="S531" s="65"/>
      <c r="T531" s="66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T531" s="18" t="s">
        <v>197</v>
      </c>
      <c r="AU531" s="18" t="s">
        <v>81</v>
      </c>
    </row>
    <row r="532" spans="1:65" s="2" customFormat="1" ht="21.75" customHeight="1">
      <c r="A532" s="35"/>
      <c r="B532" s="36"/>
      <c r="C532" s="172" t="s">
        <v>1019</v>
      </c>
      <c r="D532" s="172" t="s">
        <v>191</v>
      </c>
      <c r="E532" s="173" t="s">
        <v>1020</v>
      </c>
      <c r="F532" s="174" t="s">
        <v>1021</v>
      </c>
      <c r="G532" s="175" t="s">
        <v>364</v>
      </c>
      <c r="H532" s="176">
        <v>27.1</v>
      </c>
      <c r="I532" s="177"/>
      <c r="J532" s="178">
        <f>ROUND(I532*H532,2)</f>
        <v>0</v>
      </c>
      <c r="K532" s="179"/>
      <c r="L532" s="40"/>
      <c r="M532" s="180" t="s">
        <v>19</v>
      </c>
      <c r="N532" s="181" t="s">
        <v>43</v>
      </c>
      <c r="O532" s="65"/>
      <c r="P532" s="182">
        <f>O532*H532</f>
        <v>0</v>
      </c>
      <c r="Q532" s="182">
        <v>0</v>
      </c>
      <c r="R532" s="182">
        <f>Q532*H532</f>
        <v>0</v>
      </c>
      <c r="S532" s="182">
        <v>1.75E-3</v>
      </c>
      <c r="T532" s="183">
        <f>S532*H532</f>
        <v>4.7425000000000002E-2</v>
      </c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R532" s="184" t="s">
        <v>286</v>
      </c>
      <c r="AT532" s="184" t="s">
        <v>191</v>
      </c>
      <c r="AU532" s="184" t="s">
        <v>81</v>
      </c>
      <c r="AY532" s="18" t="s">
        <v>189</v>
      </c>
      <c r="BE532" s="185">
        <f>IF(N532="základní",J532,0)</f>
        <v>0</v>
      </c>
      <c r="BF532" s="185">
        <f>IF(N532="snížená",J532,0)</f>
        <v>0</v>
      </c>
      <c r="BG532" s="185">
        <f>IF(N532="zákl. přenesená",J532,0)</f>
        <v>0</v>
      </c>
      <c r="BH532" s="185">
        <f>IF(N532="sníž. přenesená",J532,0)</f>
        <v>0</v>
      </c>
      <c r="BI532" s="185">
        <f>IF(N532="nulová",J532,0)</f>
        <v>0</v>
      </c>
      <c r="BJ532" s="18" t="s">
        <v>77</v>
      </c>
      <c r="BK532" s="185">
        <f>ROUND(I532*H532,2)</f>
        <v>0</v>
      </c>
      <c r="BL532" s="18" t="s">
        <v>286</v>
      </c>
      <c r="BM532" s="184" t="s">
        <v>1022</v>
      </c>
    </row>
    <row r="533" spans="1:65" s="2" customFormat="1" ht="10.199999999999999">
      <c r="A533" s="35"/>
      <c r="B533" s="36"/>
      <c r="C533" s="37"/>
      <c r="D533" s="186" t="s">
        <v>197</v>
      </c>
      <c r="E533" s="37"/>
      <c r="F533" s="187" t="s">
        <v>1023</v>
      </c>
      <c r="G533" s="37"/>
      <c r="H533" s="37"/>
      <c r="I533" s="188"/>
      <c r="J533" s="37"/>
      <c r="K533" s="37"/>
      <c r="L533" s="40"/>
      <c r="M533" s="189"/>
      <c r="N533" s="190"/>
      <c r="O533" s="65"/>
      <c r="P533" s="65"/>
      <c r="Q533" s="65"/>
      <c r="R533" s="65"/>
      <c r="S533" s="65"/>
      <c r="T533" s="66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T533" s="18" t="s">
        <v>197</v>
      </c>
      <c r="AU533" s="18" t="s">
        <v>81</v>
      </c>
    </row>
    <row r="534" spans="1:65" s="13" customFormat="1" ht="10.199999999999999">
      <c r="B534" s="191"/>
      <c r="C534" s="192"/>
      <c r="D534" s="193" t="s">
        <v>199</v>
      </c>
      <c r="E534" s="194" t="s">
        <v>19</v>
      </c>
      <c r="F534" s="195" t="s">
        <v>1024</v>
      </c>
      <c r="G534" s="192"/>
      <c r="H534" s="196">
        <v>27.1</v>
      </c>
      <c r="I534" s="197"/>
      <c r="J534" s="192"/>
      <c r="K534" s="192"/>
      <c r="L534" s="198"/>
      <c r="M534" s="199"/>
      <c r="N534" s="200"/>
      <c r="O534" s="200"/>
      <c r="P534" s="200"/>
      <c r="Q534" s="200"/>
      <c r="R534" s="200"/>
      <c r="S534" s="200"/>
      <c r="T534" s="201"/>
      <c r="AT534" s="202" t="s">
        <v>199</v>
      </c>
      <c r="AU534" s="202" t="s">
        <v>81</v>
      </c>
      <c r="AV534" s="13" t="s">
        <v>81</v>
      </c>
      <c r="AW534" s="13" t="s">
        <v>33</v>
      </c>
      <c r="AX534" s="13" t="s">
        <v>77</v>
      </c>
      <c r="AY534" s="202" t="s">
        <v>189</v>
      </c>
    </row>
    <row r="535" spans="1:65" s="2" customFormat="1" ht="24.15" customHeight="1">
      <c r="A535" s="35"/>
      <c r="B535" s="36"/>
      <c r="C535" s="172" t="s">
        <v>1025</v>
      </c>
      <c r="D535" s="172" t="s">
        <v>191</v>
      </c>
      <c r="E535" s="173" t="s">
        <v>1026</v>
      </c>
      <c r="F535" s="174" t="s">
        <v>1027</v>
      </c>
      <c r="G535" s="175" t="s">
        <v>194</v>
      </c>
      <c r="H535" s="176">
        <v>1.976</v>
      </c>
      <c r="I535" s="177"/>
      <c r="J535" s="178">
        <f>ROUND(I535*H535,2)</f>
        <v>0</v>
      </c>
      <c r="K535" s="179"/>
      <c r="L535" s="40"/>
      <c r="M535" s="180" t="s">
        <v>19</v>
      </c>
      <c r="N535" s="181" t="s">
        <v>43</v>
      </c>
      <c r="O535" s="65"/>
      <c r="P535" s="182">
        <f>O535*H535</f>
        <v>0</v>
      </c>
      <c r="Q535" s="182">
        <v>0</v>
      </c>
      <c r="R535" s="182">
        <f>Q535*H535</f>
        <v>0</v>
      </c>
      <c r="S535" s="182">
        <v>5.8399999999999997E-3</v>
      </c>
      <c r="T535" s="183">
        <f>S535*H535</f>
        <v>1.1539839999999999E-2</v>
      </c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R535" s="184" t="s">
        <v>286</v>
      </c>
      <c r="AT535" s="184" t="s">
        <v>191</v>
      </c>
      <c r="AU535" s="184" t="s">
        <v>81</v>
      </c>
      <c r="AY535" s="18" t="s">
        <v>189</v>
      </c>
      <c r="BE535" s="185">
        <f>IF(N535="základní",J535,0)</f>
        <v>0</v>
      </c>
      <c r="BF535" s="185">
        <f>IF(N535="snížená",J535,0)</f>
        <v>0</v>
      </c>
      <c r="BG535" s="185">
        <f>IF(N535="zákl. přenesená",J535,0)</f>
        <v>0</v>
      </c>
      <c r="BH535" s="185">
        <f>IF(N535="sníž. přenesená",J535,0)</f>
        <v>0</v>
      </c>
      <c r="BI535" s="185">
        <f>IF(N535="nulová",J535,0)</f>
        <v>0</v>
      </c>
      <c r="BJ535" s="18" t="s">
        <v>77</v>
      </c>
      <c r="BK535" s="185">
        <f>ROUND(I535*H535,2)</f>
        <v>0</v>
      </c>
      <c r="BL535" s="18" t="s">
        <v>286</v>
      </c>
      <c r="BM535" s="184" t="s">
        <v>1028</v>
      </c>
    </row>
    <row r="536" spans="1:65" s="2" customFormat="1" ht="10.199999999999999">
      <c r="A536" s="35"/>
      <c r="B536" s="36"/>
      <c r="C536" s="37"/>
      <c r="D536" s="186" t="s">
        <v>197</v>
      </c>
      <c r="E536" s="37"/>
      <c r="F536" s="187" t="s">
        <v>1029</v>
      </c>
      <c r="G536" s="37"/>
      <c r="H536" s="37"/>
      <c r="I536" s="188"/>
      <c r="J536" s="37"/>
      <c r="K536" s="37"/>
      <c r="L536" s="40"/>
      <c r="M536" s="189"/>
      <c r="N536" s="190"/>
      <c r="O536" s="65"/>
      <c r="P536" s="65"/>
      <c r="Q536" s="65"/>
      <c r="R536" s="65"/>
      <c r="S536" s="65"/>
      <c r="T536" s="66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T536" s="18" t="s">
        <v>197</v>
      </c>
      <c r="AU536" s="18" t="s">
        <v>81</v>
      </c>
    </row>
    <row r="537" spans="1:65" s="13" customFormat="1" ht="10.199999999999999">
      <c r="B537" s="191"/>
      <c r="C537" s="192"/>
      <c r="D537" s="193" t="s">
        <v>199</v>
      </c>
      <c r="E537" s="194" t="s">
        <v>19</v>
      </c>
      <c r="F537" s="195" t="s">
        <v>1012</v>
      </c>
      <c r="G537" s="192"/>
      <c r="H537" s="196">
        <v>0.72</v>
      </c>
      <c r="I537" s="197"/>
      <c r="J537" s="192"/>
      <c r="K537" s="192"/>
      <c r="L537" s="198"/>
      <c r="M537" s="199"/>
      <c r="N537" s="200"/>
      <c r="O537" s="200"/>
      <c r="P537" s="200"/>
      <c r="Q537" s="200"/>
      <c r="R537" s="200"/>
      <c r="S537" s="200"/>
      <c r="T537" s="201"/>
      <c r="AT537" s="202" t="s">
        <v>199</v>
      </c>
      <c r="AU537" s="202" t="s">
        <v>81</v>
      </c>
      <c r="AV537" s="13" t="s">
        <v>81</v>
      </c>
      <c r="AW537" s="13" t="s">
        <v>33</v>
      </c>
      <c r="AX537" s="13" t="s">
        <v>72</v>
      </c>
      <c r="AY537" s="202" t="s">
        <v>189</v>
      </c>
    </row>
    <row r="538" spans="1:65" s="13" customFormat="1" ht="10.199999999999999">
      <c r="B538" s="191"/>
      <c r="C538" s="192"/>
      <c r="D538" s="193" t="s">
        <v>199</v>
      </c>
      <c r="E538" s="194" t="s">
        <v>19</v>
      </c>
      <c r="F538" s="195" t="s">
        <v>1030</v>
      </c>
      <c r="G538" s="192"/>
      <c r="H538" s="196">
        <v>1.256</v>
      </c>
      <c r="I538" s="197"/>
      <c r="J538" s="192"/>
      <c r="K538" s="192"/>
      <c r="L538" s="198"/>
      <c r="M538" s="199"/>
      <c r="N538" s="200"/>
      <c r="O538" s="200"/>
      <c r="P538" s="200"/>
      <c r="Q538" s="200"/>
      <c r="R538" s="200"/>
      <c r="S538" s="200"/>
      <c r="T538" s="201"/>
      <c r="AT538" s="202" t="s">
        <v>199</v>
      </c>
      <c r="AU538" s="202" t="s">
        <v>81</v>
      </c>
      <c r="AV538" s="13" t="s">
        <v>81</v>
      </c>
      <c r="AW538" s="13" t="s">
        <v>33</v>
      </c>
      <c r="AX538" s="13" t="s">
        <v>72</v>
      </c>
      <c r="AY538" s="202" t="s">
        <v>189</v>
      </c>
    </row>
    <row r="539" spans="1:65" s="14" customFormat="1" ht="10.199999999999999">
      <c r="B539" s="203"/>
      <c r="C539" s="204"/>
      <c r="D539" s="193" t="s">
        <v>199</v>
      </c>
      <c r="E539" s="205" t="s">
        <v>19</v>
      </c>
      <c r="F539" s="206" t="s">
        <v>201</v>
      </c>
      <c r="G539" s="204"/>
      <c r="H539" s="207">
        <v>1.976</v>
      </c>
      <c r="I539" s="208"/>
      <c r="J539" s="204"/>
      <c r="K539" s="204"/>
      <c r="L539" s="209"/>
      <c r="M539" s="210"/>
      <c r="N539" s="211"/>
      <c r="O539" s="211"/>
      <c r="P539" s="211"/>
      <c r="Q539" s="211"/>
      <c r="R539" s="211"/>
      <c r="S539" s="211"/>
      <c r="T539" s="212"/>
      <c r="AT539" s="213" t="s">
        <v>199</v>
      </c>
      <c r="AU539" s="213" t="s">
        <v>81</v>
      </c>
      <c r="AV539" s="14" t="s">
        <v>202</v>
      </c>
      <c r="AW539" s="14" t="s">
        <v>33</v>
      </c>
      <c r="AX539" s="14" t="s">
        <v>77</v>
      </c>
      <c r="AY539" s="213" t="s">
        <v>189</v>
      </c>
    </row>
    <row r="540" spans="1:65" s="2" customFormat="1" ht="37.799999999999997" customHeight="1">
      <c r="A540" s="35"/>
      <c r="B540" s="36"/>
      <c r="C540" s="172" t="s">
        <v>1031</v>
      </c>
      <c r="D540" s="172" t="s">
        <v>191</v>
      </c>
      <c r="E540" s="173" t="s">
        <v>1032</v>
      </c>
      <c r="F540" s="174" t="s">
        <v>1033</v>
      </c>
      <c r="G540" s="175" t="s">
        <v>269</v>
      </c>
      <c r="H540" s="176">
        <v>23</v>
      </c>
      <c r="I540" s="177"/>
      <c r="J540" s="178">
        <f>ROUND(I540*H540,2)</f>
        <v>0</v>
      </c>
      <c r="K540" s="179"/>
      <c r="L540" s="40"/>
      <c r="M540" s="180" t="s">
        <v>19</v>
      </c>
      <c r="N540" s="181" t="s">
        <v>43</v>
      </c>
      <c r="O540" s="65"/>
      <c r="P540" s="182">
        <f>O540*H540</f>
        <v>0</v>
      </c>
      <c r="Q540" s="182">
        <v>0</v>
      </c>
      <c r="R540" s="182">
        <f>Q540*H540</f>
        <v>0</v>
      </c>
      <c r="S540" s="182">
        <v>1.8799999999999999E-3</v>
      </c>
      <c r="T540" s="183">
        <f>S540*H540</f>
        <v>4.3240000000000001E-2</v>
      </c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R540" s="184" t="s">
        <v>286</v>
      </c>
      <c r="AT540" s="184" t="s">
        <v>191</v>
      </c>
      <c r="AU540" s="184" t="s">
        <v>81</v>
      </c>
      <c r="AY540" s="18" t="s">
        <v>189</v>
      </c>
      <c r="BE540" s="185">
        <f>IF(N540="základní",J540,0)</f>
        <v>0</v>
      </c>
      <c r="BF540" s="185">
        <f>IF(N540="snížená",J540,0)</f>
        <v>0</v>
      </c>
      <c r="BG540" s="185">
        <f>IF(N540="zákl. přenesená",J540,0)</f>
        <v>0</v>
      </c>
      <c r="BH540" s="185">
        <f>IF(N540="sníž. přenesená",J540,0)</f>
        <v>0</v>
      </c>
      <c r="BI540" s="185">
        <f>IF(N540="nulová",J540,0)</f>
        <v>0</v>
      </c>
      <c r="BJ540" s="18" t="s">
        <v>77</v>
      </c>
      <c r="BK540" s="185">
        <f>ROUND(I540*H540,2)</f>
        <v>0</v>
      </c>
      <c r="BL540" s="18" t="s">
        <v>286</v>
      </c>
      <c r="BM540" s="184" t="s">
        <v>1034</v>
      </c>
    </row>
    <row r="541" spans="1:65" s="2" customFormat="1" ht="10.199999999999999">
      <c r="A541" s="35"/>
      <c r="B541" s="36"/>
      <c r="C541" s="37"/>
      <c r="D541" s="186" t="s">
        <v>197</v>
      </c>
      <c r="E541" s="37"/>
      <c r="F541" s="187" t="s">
        <v>1035</v>
      </c>
      <c r="G541" s="37"/>
      <c r="H541" s="37"/>
      <c r="I541" s="188"/>
      <c r="J541" s="37"/>
      <c r="K541" s="37"/>
      <c r="L541" s="40"/>
      <c r="M541" s="189"/>
      <c r="N541" s="190"/>
      <c r="O541" s="65"/>
      <c r="P541" s="65"/>
      <c r="Q541" s="65"/>
      <c r="R541" s="65"/>
      <c r="S541" s="65"/>
      <c r="T541" s="66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T541" s="18" t="s">
        <v>197</v>
      </c>
      <c r="AU541" s="18" t="s">
        <v>81</v>
      </c>
    </row>
    <row r="542" spans="1:65" s="13" customFormat="1" ht="10.199999999999999">
      <c r="B542" s="191"/>
      <c r="C542" s="192"/>
      <c r="D542" s="193" t="s">
        <v>199</v>
      </c>
      <c r="E542" s="194" t="s">
        <v>19</v>
      </c>
      <c r="F542" s="195" t="s">
        <v>1036</v>
      </c>
      <c r="G542" s="192"/>
      <c r="H542" s="196">
        <v>11</v>
      </c>
      <c r="I542" s="197"/>
      <c r="J542" s="192"/>
      <c r="K542" s="192"/>
      <c r="L542" s="198"/>
      <c r="M542" s="199"/>
      <c r="N542" s="200"/>
      <c r="O542" s="200"/>
      <c r="P542" s="200"/>
      <c r="Q542" s="200"/>
      <c r="R542" s="200"/>
      <c r="S542" s="200"/>
      <c r="T542" s="201"/>
      <c r="AT542" s="202" t="s">
        <v>199</v>
      </c>
      <c r="AU542" s="202" t="s">
        <v>81</v>
      </c>
      <c r="AV542" s="13" t="s">
        <v>81</v>
      </c>
      <c r="AW542" s="13" t="s">
        <v>33</v>
      </c>
      <c r="AX542" s="13" t="s">
        <v>72</v>
      </c>
      <c r="AY542" s="202" t="s">
        <v>189</v>
      </c>
    </row>
    <row r="543" spans="1:65" s="13" customFormat="1" ht="10.199999999999999">
      <c r="B543" s="191"/>
      <c r="C543" s="192"/>
      <c r="D543" s="193" t="s">
        <v>199</v>
      </c>
      <c r="E543" s="194" t="s">
        <v>19</v>
      </c>
      <c r="F543" s="195" t="s">
        <v>1037</v>
      </c>
      <c r="G543" s="192"/>
      <c r="H543" s="196">
        <v>1</v>
      </c>
      <c r="I543" s="197"/>
      <c r="J543" s="192"/>
      <c r="K543" s="192"/>
      <c r="L543" s="198"/>
      <c r="M543" s="199"/>
      <c r="N543" s="200"/>
      <c r="O543" s="200"/>
      <c r="P543" s="200"/>
      <c r="Q543" s="200"/>
      <c r="R543" s="200"/>
      <c r="S543" s="200"/>
      <c r="T543" s="201"/>
      <c r="AT543" s="202" t="s">
        <v>199</v>
      </c>
      <c r="AU543" s="202" t="s">
        <v>81</v>
      </c>
      <c r="AV543" s="13" t="s">
        <v>81</v>
      </c>
      <c r="AW543" s="13" t="s">
        <v>33</v>
      </c>
      <c r="AX543" s="13" t="s">
        <v>72</v>
      </c>
      <c r="AY543" s="202" t="s">
        <v>189</v>
      </c>
    </row>
    <row r="544" spans="1:65" s="13" customFormat="1" ht="10.199999999999999">
      <c r="B544" s="191"/>
      <c r="C544" s="192"/>
      <c r="D544" s="193" t="s">
        <v>199</v>
      </c>
      <c r="E544" s="194" t="s">
        <v>19</v>
      </c>
      <c r="F544" s="195" t="s">
        <v>1038</v>
      </c>
      <c r="G544" s="192"/>
      <c r="H544" s="196">
        <v>1</v>
      </c>
      <c r="I544" s="197"/>
      <c r="J544" s="192"/>
      <c r="K544" s="192"/>
      <c r="L544" s="198"/>
      <c r="M544" s="199"/>
      <c r="N544" s="200"/>
      <c r="O544" s="200"/>
      <c r="P544" s="200"/>
      <c r="Q544" s="200"/>
      <c r="R544" s="200"/>
      <c r="S544" s="200"/>
      <c r="T544" s="201"/>
      <c r="AT544" s="202" t="s">
        <v>199</v>
      </c>
      <c r="AU544" s="202" t="s">
        <v>81</v>
      </c>
      <c r="AV544" s="13" t="s">
        <v>81</v>
      </c>
      <c r="AW544" s="13" t="s">
        <v>33</v>
      </c>
      <c r="AX544" s="13" t="s">
        <v>72</v>
      </c>
      <c r="AY544" s="202" t="s">
        <v>189</v>
      </c>
    </row>
    <row r="545" spans="1:65" s="13" customFormat="1" ht="10.199999999999999">
      <c r="B545" s="191"/>
      <c r="C545" s="192"/>
      <c r="D545" s="193" t="s">
        <v>199</v>
      </c>
      <c r="E545" s="194" t="s">
        <v>19</v>
      </c>
      <c r="F545" s="195" t="s">
        <v>1039</v>
      </c>
      <c r="G545" s="192"/>
      <c r="H545" s="196">
        <v>10</v>
      </c>
      <c r="I545" s="197"/>
      <c r="J545" s="192"/>
      <c r="K545" s="192"/>
      <c r="L545" s="198"/>
      <c r="M545" s="199"/>
      <c r="N545" s="200"/>
      <c r="O545" s="200"/>
      <c r="P545" s="200"/>
      <c r="Q545" s="200"/>
      <c r="R545" s="200"/>
      <c r="S545" s="200"/>
      <c r="T545" s="201"/>
      <c r="AT545" s="202" t="s">
        <v>199</v>
      </c>
      <c r="AU545" s="202" t="s">
        <v>81</v>
      </c>
      <c r="AV545" s="13" t="s">
        <v>81</v>
      </c>
      <c r="AW545" s="13" t="s">
        <v>33</v>
      </c>
      <c r="AX545" s="13" t="s">
        <v>72</v>
      </c>
      <c r="AY545" s="202" t="s">
        <v>189</v>
      </c>
    </row>
    <row r="546" spans="1:65" s="14" customFormat="1" ht="10.199999999999999">
      <c r="B546" s="203"/>
      <c r="C546" s="204"/>
      <c r="D546" s="193" t="s">
        <v>199</v>
      </c>
      <c r="E546" s="205" t="s">
        <v>85</v>
      </c>
      <c r="F546" s="206" t="s">
        <v>201</v>
      </c>
      <c r="G546" s="204"/>
      <c r="H546" s="207">
        <v>23</v>
      </c>
      <c r="I546" s="208"/>
      <c r="J546" s="204"/>
      <c r="K546" s="204"/>
      <c r="L546" s="209"/>
      <c r="M546" s="210"/>
      <c r="N546" s="211"/>
      <c r="O546" s="211"/>
      <c r="P546" s="211"/>
      <c r="Q546" s="211"/>
      <c r="R546" s="211"/>
      <c r="S546" s="211"/>
      <c r="T546" s="212"/>
      <c r="AT546" s="213" t="s">
        <v>199</v>
      </c>
      <c r="AU546" s="213" t="s">
        <v>81</v>
      </c>
      <c r="AV546" s="14" t="s">
        <v>202</v>
      </c>
      <c r="AW546" s="14" t="s">
        <v>33</v>
      </c>
      <c r="AX546" s="14" t="s">
        <v>77</v>
      </c>
      <c r="AY546" s="213" t="s">
        <v>189</v>
      </c>
    </row>
    <row r="547" spans="1:65" s="2" customFormat="1" ht="24.15" customHeight="1">
      <c r="A547" s="35"/>
      <c r="B547" s="36"/>
      <c r="C547" s="172" t="s">
        <v>1040</v>
      </c>
      <c r="D547" s="172" t="s">
        <v>191</v>
      </c>
      <c r="E547" s="173" t="s">
        <v>1041</v>
      </c>
      <c r="F547" s="174" t="s">
        <v>1042</v>
      </c>
      <c r="G547" s="175" t="s">
        <v>364</v>
      </c>
      <c r="H547" s="176">
        <v>135.327</v>
      </c>
      <c r="I547" s="177"/>
      <c r="J547" s="178">
        <f>ROUND(I547*H547,2)</f>
        <v>0</v>
      </c>
      <c r="K547" s="179"/>
      <c r="L547" s="40"/>
      <c r="M547" s="180" t="s">
        <v>19</v>
      </c>
      <c r="N547" s="181" t="s">
        <v>43</v>
      </c>
      <c r="O547" s="65"/>
      <c r="P547" s="182">
        <f>O547*H547</f>
        <v>0</v>
      </c>
      <c r="Q547" s="182">
        <v>0</v>
      </c>
      <c r="R547" s="182">
        <f>Q547*H547</f>
        <v>0</v>
      </c>
      <c r="S547" s="182">
        <v>2.5999999999999999E-3</v>
      </c>
      <c r="T547" s="183">
        <f>S547*H547</f>
        <v>0.3518502</v>
      </c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R547" s="184" t="s">
        <v>286</v>
      </c>
      <c r="AT547" s="184" t="s">
        <v>191</v>
      </c>
      <c r="AU547" s="184" t="s">
        <v>81</v>
      </c>
      <c r="AY547" s="18" t="s">
        <v>189</v>
      </c>
      <c r="BE547" s="185">
        <f>IF(N547="základní",J547,0)</f>
        <v>0</v>
      </c>
      <c r="BF547" s="185">
        <f>IF(N547="snížená",J547,0)</f>
        <v>0</v>
      </c>
      <c r="BG547" s="185">
        <f>IF(N547="zákl. přenesená",J547,0)</f>
        <v>0</v>
      </c>
      <c r="BH547" s="185">
        <f>IF(N547="sníž. přenesená",J547,0)</f>
        <v>0</v>
      </c>
      <c r="BI547" s="185">
        <f>IF(N547="nulová",J547,0)</f>
        <v>0</v>
      </c>
      <c r="BJ547" s="18" t="s">
        <v>77</v>
      </c>
      <c r="BK547" s="185">
        <f>ROUND(I547*H547,2)</f>
        <v>0</v>
      </c>
      <c r="BL547" s="18" t="s">
        <v>286</v>
      </c>
      <c r="BM547" s="184" t="s">
        <v>1043</v>
      </c>
    </row>
    <row r="548" spans="1:65" s="2" customFormat="1" ht="10.199999999999999">
      <c r="A548" s="35"/>
      <c r="B548" s="36"/>
      <c r="C548" s="37"/>
      <c r="D548" s="186" t="s">
        <v>197</v>
      </c>
      <c r="E548" s="37"/>
      <c r="F548" s="187" t="s">
        <v>1044</v>
      </c>
      <c r="G548" s="37"/>
      <c r="H548" s="37"/>
      <c r="I548" s="188"/>
      <c r="J548" s="37"/>
      <c r="K548" s="37"/>
      <c r="L548" s="40"/>
      <c r="M548" s="189"/>
      <c r="N548" s="190"/>
      <c r="O548" s="65"/>
      <c r="P548" s="65"/>
      <c r="Q548" s="65"/>
      <c r="R548" s="65"/>
      <c r="S548" s="65"/>
      <c r="T548" s="66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T548" s="18" t="s">
        <v>197</v>
      </c>
      <c r="AU548" s="18" t="s">
        <v>81</v>
      </c>
    </row>
    <row r="549" spans="1:65" s="13" customFormat="1" ht="10.199999999999999">
      <c r="B549" s="191"/>
      <c r="C549" s="192"/>
      <c r="D549" s="193" t="s">
        <v>199</v>
      </c>
      <c r="E549" s="194" t="s">
        <v>82</v>
      </c>
      <c r="F549" s="195" t="s">
        <v>1045</v>
      </c>
      <c r="G549" s="192"/>
      <c r="H549" s="196">
        <v>33.427</v>
      </c>
      <c r="I549" s="197"/>
      <c r="J549" s="192"/>
      <c r="K549" s="192"/>
      <c r="L549" s="198"/>
      <c r="M549" s="199"/>
      <c r="N549" s="200"/>
      <c r="O549" s="200"/>
      <c r="P549" s="200"/>
      <c r="Q549" s="200"/>
      <c r="R549" s="200"/>
      <c r="S549" s="200"/>
      <c r="T549" s="201"/>
      <c r="AT549" s="202" t="s">
        <v>199</v>
      </c>
      <c r="AU549" s="202" t="s">
        <v>81</v>
      </c>
      <c r="AV549" s="13" t="s">
        <v>81</v>
      </c>
      <c r="AW549" s="13" t="s">
        <v>33</v>
      </c>
      <c r="AX549" s="13" t="s">
        <v>72</v>
      </c>
      <c r="AY549" s="202" t="s">
        <v>189</v>
      </c>
    </row>
    <row r="550" spans="1:65" s="13" customFormat="1" ht="10.199999999999999">
      <c r="B550" s="191"/>
      <c r="C550" s="192"/>
      <c r="D550" s="193" t="s">
        <v>199</v>
      </c>
      <c r="E550" s="194" t="s">
        <v>79</v>
      </c>
      <c r="F550" s="195" t="s">
        <v>1046</v>
      </c>
      <c r="G550" s="192"/>
      <c r="H550" s="196">
        <v>101.9</v>
      </c>
      <c r="I550" s="197"/>
      <c r="J550" s="192"/>
      <c r="K550" s="192"/>
      <c r="L550" s="198"/>
      <c r="M550" s="199"/>
      <c r="N550" s="200"/>
      <c r="O550" s="200"/>
      <c r="P550" s="200"/>
      <c r="Q550" s="200"/>
      <c r="R550" s="200"/>
      <c r="S550" s="200"/>
      <c r="T550" s="201"/>
      <c r="AT550" s="202" t="s">
        <v>199</v>
      </c>
      <c r="AU550" s="202" t="s">
        <v>81</v>
      </c>
      <c r="AV550" s="13" t="s">
        <v>81</v>
      </c>
      <c r="AW550" s="13" t="s">
        <v>33</v>
      </c>
      <c r="AX550" s="13" t="s">
        <v>72</v>
      </c>
      <c r="AY550" s="202" t="s">
        <v>189</v>
      </c>
    </row>
    <row r="551" spans="1:65" s="14" customFormat="1" ht="10.199999999999999">
      <c r="B551" s="203"/>
      <c r="C551" s="204"/>
      <c r="D551" s="193" t="s">
        <v>199</v>
      </c>
      <c r="E551" s="205" t="s">
        <v>19</v>
      </c>
      <c r="F551" s="206" t="s">
        <v>201</v>
      </c>
      <c r="G551" s="204"/>
      <c r="H551" s="207">
        <v>135.327</v>
      </c>
      <c r="I551" s="208"/>
      <c r="J551" s="204"/>
      <c r="K551" s="204"/>
      <c r="L551" s="209"/>
      <c r="M551" s="210"/>
      <c r="N551" s="211"/>
      <c r="O551" s="211"/>
      <c r="P551" s="211"/>
      <c r="Q551" s="211"/>
      <c r="R551" s="211"/>
      <c r="S551" s="211"/>
      <c r="T551" s="212"/>
      <c r="AT551" s="213" t="s">
        <v>199</v>
      </c>
      <c r="AU551" s="213" t="s">
        <v>81</v>
      </c>
      <c r="AV551" s="14" t="s">
        <v>202</v>
      </c>
      <c r="AW551" s="14" t="s">
        <v>33</v>
      </c>
      <c r="AX551" s="14" t="s">
        <v>77</v>
      </c>
      <c r="AY551" s="213" t="s">
        <v>189</v>
      </c>
    </row>
    <row r="552" spans="1:65" s="2" customFormat="1" ht="16.5" customHeight="1">
      <c r="A552" s="35"/>
      <c r="B552" s="36"/>
      <c r="C552" s="172" t="s">
        <v>1047</v>
      </c>
      <c r="D552" s="172" t="s">
        <v>191</v>
      </c>
      <c r="E552" s="173" t="s">
        <v>1048</v>
      </c>
      <c r="F552" s="174" t="s">
        <v>1049</v>
      </c>
      <c r="G552" s="175" t="s">
        <v>269</v>
      </c>
      <c r="H552" s="176">
        <v>225</v>
      </c>
      <c r="I552" s="177"/>
      <c r="J552" s="178">
        <f>ROUND(I552*H552,2)</f>
        <v>0</v>
      </c>
      <c r="K552" s="179"/>
      <c r="L552" s="40"/>
      <c r="M552" s="180" t="s">
        <v>19</v>
      </c>
      <c r="N552" s="181" t="s">
        <v>43</v>
      </c>
      <c r="O552" s="65"/>
      <c r="P552" s="182">
        <f>O552*H552</f>
        <v>0</v>
      </c>
      <c r="Q552" s="182">
        <v>0</v>
      </c>
      <c r="R552" s="182">
        <f>Q552*H552</f>
        <v>0</v>
      </c>
      <c r="S552" s="182">
        <v>5.9999999999999995E-4</v>
      </c>
      <c r="T552" s="183">
        <f>S552*H552</f>
        <v>0.13499999999999998</v>
      </c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R552" s="184" t="s">
        <v>286</v>
      </c>
      <c r="AT552" s="184" t="s">
        <v>191</v>
      </c>
      <c r="AU552" s="184" t="s">
        <v>81</v>
      </c>
      <c r="AY552" s="18" t="s">
        <v>189</v>
      </c>
      <c r="BE552" s="185">
        <f>IF(N552="základní",J552,0)</f>
        <v>0</v>
      </c>
      <c r="BF552" s="185">
        <f>IF(N552="snížená",J552,0)</f>
        <v>0</v>
      </c>
      <c r="BG552" s="185">
        <f>IF(N552="zákl. přenesená",J552,0)</f>
        <v>0</v>
      </c>
      <c r="BH552" s="185">
        <f>IF(N552="sníž. přenesená",J552,0)</f>
        <v>0</v>
      </c>
      <c r="BI552" s="185">
        <f>IF(N552="nulová",J552,0)</f>
        <v>0</v>
      </c>
      <c r="BJ552" s="18" t="s">
        <v>77</v>
      </c>
      <c r="BK552" s="185">
        <f>ROUND(I552*H552,2)</f>
        <v>0</v>
      </c>
      <c r="BL552" s="18" t="s">
        <v>286</v>
      </c>
      <c r="BM552" s="184" t="s">
        <v>1050</v>
      </c>
    </row>
    <row r="553" spans="1:65" s="2" customFormat="1" ht="10.199999999999999">
      <c r="A553" s="35"/>
      <c r="B553" s="36"/>
      <c r="C553" s="37"/>
      <c r="D553" s="186" t="s">
        <v>197</v>
      </c>
      <c r="E553" s="37"/>
      <c r="F553" s="187" t="s">
        <v>1051</v>
      </c>
      <c r="G553" s="37"/>
      <c r="H553" s="37"/>
      <c r="I553" s="188"/>
      <c r="J553" s="37"/>
      <c r="K553" s="37"/>
      <c r="L553" s="40"/>
      <c r="M553" s="189"/>
      <c r="N553" s="190"/>
      <c r="O553" s="65"/>
      <c r="P553" s="65"/>
      <c r="Q553" s="65"/>
      <c r="R553" s="65"/>
      <c r="S553" s="65"/>
      <c r="T553" s="66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T553" s="18" t="s">
        <v>197</v>
      </c>
      <c r="AU553" s="18" t="s">
        <v>81</v>
      </c>
    </row>
    <row r="554" spans="1:65" s="13" customFormat="1" ht="10.199999999999999">
      <c r="B554" s="191"/>
      <c r="C554" s="192"/>
      <c r="D554" s="193" t="s">
        <v>199</v>
      </c>
      <c r="E554" s="194" t="s">
        <v>19</v>
      </c>
      <c r="F554" s="195" t="s">
        <v>1052</v>
      </c>
      <c r="G554" s="192"/>
      <c r="H554" s="196">
        <v>225</v>
      </c>
      <c r="I554" s="197"/>
      <c r="J554" s="192"/>
      <c r="K554" s="192"/>
      <c r="L554" s="198"/>
      <c r="M554" s="199"/>
      <c r="N554" s="200"/>
      <c r="O554" s="200"/>
      <c r="P554" s="200"/>
      <c r="Q554" s="200"/>
      <c r="R554" s="200"/>
      <c r="S554" s="200"/>
      <c r="T554" s="201"/>
      <c r="AT554" s="202" t="s">
        <v>199</v>
      </c>
      <c r="AU554" s="202" t="s">
        <v>81</v>
      </c>
      <c r="AV554" s="13" t="s">
        <v>81</v>
      </c>
      <c r="AW554" s="13" t="s">
        <v>33</v>
      </c>
      <c r="AX554" s="13" t="s">
        <v>77</v>
      </c>
      <c r="AY554" s="202" t="s">
        <v>189</v>
      </c>
    </row>
    <row r="555" spans="1:65" s="2" customFormat="1" ht="16.5" customHeight="1">
      <c r="A555" s="35"/>
      <c r="B555" s="36"/>
      <c r="C555" s="172" t="s">
        <v>1053</v>
      </c>
      <c r="D555" s="172" t="s">
        <v>191</v>
      </c>
      <c r="E555" s="173" t="s">
        <v>1054</v>
      </c>
      <c r="F555" s="174" t="s">
        <v>1055</v>
      </c>
      <c r="G555" s="175" t="s">
        <v>364</v>
      </c>
      <c r="H555" s="176">
        <v>3.2</v>
      </c>
      <c r="I555" s="177"/>
      <c r="J555" s="178">
        <f>ROUND(I555*H555,2)</f>
        <v>0</v>
      </c>
      <c r="K555" s="179"/>
      <c r="L555" s="40"/>
      <c r="M555" s="180" t="s">
        <v>19</v>
      </c>
      <c r="N555" s="181" t="s">
        <v>43</v>
      </c>
      <c r="O555" s="65"/>
      <c r="P555" s="182">
        <f>O555*H555</f>
        <v>0</v>
      </c>
      <c r="Q555" s="182">
        <v>0</v>
      </c>
      <c r="R555" s="182">
        <f>Q555*H555</f>
        <v>0</v>
      </c>
      <c r="S555" s="182">
        <v>3.9399999999999999E-3</v>
      </c>
      <c r="T555" s="183">
        <f>S555*H555</f>
        <v>1.2608000000000001E-2</v>
      </c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R555" s="184" t="s">
        <v>286</v>
      </c>
      <c r="AT555" s="184" t="s">
        <v>191</v>
      </c>
      <c r="AU555" s="184" t="s">
        <v>81</v>
      </c>
      <c r="AY555" s="18" t="s">
        <v>189</v>
      </c>
      <c r="BE555" s="185">
        <f>IF(N555="základní",J555,0)</f>
        <v>0</v>
      </c>
      <c r="BF555" s="185">
        <f>IF(N555="snížená",J555,0)</f>
        <v>0</v>
      </c>
      <c r="BG555" s="185">
        <f>IF(N555="zákl. přenesená",J555,0)</f>
        <v>0</v>
      </c>
      <c r="BH555" s="185">
        <f>IF(N555="sníž. přenesená",J555,0)</f>
        <v>0</v>
      </c>
      <c r="BI555" s="185">
        <f>IF(N555="nulová",J555,0)</f>
        <v>0</v>
      </c>
      <c r="BJ555" s="18" t="s">
        <v>77</v>
      </c>
      <c r="BK555" s="185">
        <f>ROUND(I555*H555,2)</f>
        <v>0</v>
      </c>
      <c r="BL555" s="18" t="s">
        <v>286</v>
      </c>
      <c r="BM555" s="184" t="s">
        <v>1056</v>
      </c>
    </row>
    <row r="556" spans="1:65" s="2" customFormat="1" ht="10.199999999999999">
      <c r="A556" s="35"/>
      <c r="B556" s="36"/>
      <c r="C556" s="37"/>
      <c r="D556" s="186" t="s">
        <v>197</v>
      </c>
      <c r="E556" s="37"/>
      <c r="F556" s="187" t="s">
        <v>1057</v>
      </c>
      <c r="G556" s="37"/>
      <c r="H556" s="37"/>
      <c r="I556" s="188"/>
      <c r="J556" s="37"/>
      <c r="K556" s="37"/>
      <c r="L556" s="40"/>
      <c r="M556" s="189"/>
      <c r="N556" s="190"/>
      <c r="O556" s="65"/>
      <c r="P556" s="65"/>
      <c r="Q556" s="65"/>
      <c r="R556" s="65"/>
      <c r="S556" s="65"/>
      <c r="T556" s="66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T556" s="18" t="s">
        <v>197</v>
      </c>
      <c r="AU556" s="18" t="s">
        <v>81</v>
      </c>
    </row>
    <row r="557" spans="1:65" s="13" customFormat="1" ht="10.199999999999999">
      <c r="B557" s="191"/>
      <c r="C557" s="192"/>
      <c r="D557" s="193" t="s">
        <v>199</v>
      </c>
      <c r="E557" s="194" t="s">
        <v>19</v>
      </c>
      <c r="F557" s="195" t="s">
        <v>1058</v>
      </c>
      <c r="G557" s="192"/>
      <c r="H557" s="196">
        <v>3.2</v>
      </c>
      <c r="I557" s="197"/>
      <c r="J557" s="192"/>
      <c r="K557" s="192"/>
      <c r="L557" s="198"/>
      <c r="M557" s="199"/>
      <c r="N557" s="200"/>
      <c r="O557" s="200"/>
      <c r="P557" s="200"/>
      <c r="Q557" s="200"/>
      <c r="R557" s="200"/>
      <c r="S557" s="200"/>
      <c r="T557" s="201"/>
      <c r="AT557" s="202" t="s">
        <v>199</v>
      </c>
      <c r="AU557" s="202" t="s">
        <v>81</v>
      </c>
      <c r="AV557" s="13" t="s">
        <v>81</v>
      </c>
      <c r="AW557" s="13" t="s">
        <v>33</v>
      </c>
      <c r="AX557" s="13" t="s">
        <v>77</v>
      </c>
      <c r="AY557" s="202" t="s">
        <v>189</v>
      </c>
    </row>
    <row r="558" spans="1:65" s="2" customFormat="1" ht="37.799999999999997" customHeight="1">
      <c r="A558" s="35"/>
      <c r="B558" s="36"/>
      <c r="C558" s="172" t="s">
        <v>1059</v>
      </c>
      <c r="D558" s="172" t="s">
        <v>191</v>
      </c>
      <c r="E558" s="173" t="s">
        <v>1060</v>
      </c>
      <c r="F558" s="174" t="s">
        <v>1061</v>
      </c>
      <c r="G558" s="175" t="s">
        <v>269</v>
      </c>
      <c r="H558" s="176">
        <v>4</v>
      </c>
      <c r="I558" s="177"/>
      <c r="J558" s="178">
        <f>ROUND(I558*H558,2)</f>
        <v>0</v>
      </c>
      <c r="K558" s="179"/>
      <c r="L558" s="40"/>
      <c r="M558" s="180" t="s">
        <v>19</v>
      </c>
      <c r="N558" s="181" t="s">
        <v>43</v>
      </c>
      <c r="O558" s="65"/>
      <c r="P558" s="182">
        <f>O558*H558</f>
        <v>0</v>
      </c>
      <c r="Q558" s="182">
        <v>0</v>
      </c>
      <c r="R558" s="182">
        <f>Q558*H558</f>
        <v>0</v>
      </c>
      <c r="S558" s="182">
        <v>3.8000000000000002E-4</v>
      </c>
      <c r="T558" s="183">
        <f>S558*H558</f>
        <v>1.5200000000000001E-3</v>
      </c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R558" s="184" t="s">
        <v>286</v>
      </c>
      <c r="AT558" s="184" t="s">
        <v>191</v>
      </c>
      <c r="AU558" s="184" t="s">
        <v>81</v>
      </c>
      <c r="AY558" s="18" t="s">
        <v>189</v>
      </c>
      <c r="BE558" s="185">
        <f>IF(N558="základní",J558,0)</f>
        <v>0</v>
      </c>
      <c r="BF558" s="185">
        <f>IF(N558="snížená",J558,0)</f>
        <v>0</v>
      </c>
      <c r="BG558" s="185">
        <f>IF(N558="zákl. přenesená",J558,0)</f>
        <v>0</v>
      </c>
      <c r="BH558" s="185">
        <f>IF(N558="sníž. přenesená",J558,0)</f>
        <v>0</v>
      </c>
      <c r="BI558" s="185">
        <f>IF(N558="nulová",J558,0)</f>
        <v>0</v>
      </c>
      <c r="BJ558" s="18" t="s">
        <v>77</v>
      </c>
      <c r="BK558" s="185">
        <f>ROUND(I558*H558,2)</f>
        <v>0</v>
      </c>
      <c r="BL558" s="18" t="s">
        <v>286</v>
      </c>
      <c r="BM558" s="184" t="s">
        <v>1062</v>
      </c>
    </row>
    <row r="559" spans="1:65" s="2" customFormat="1" ht="10.199999999999999">
      <c r="A559" s="35"/>
      <c r="B559" s="36"/>
      <c r="C559" s="37"/>
      <c r="D559" s="186" t="s">
        <v>197</v>
      </c>
      <c r="E559" s="37"/>
      <c r="F559" s="187" t="s">
        <v>1063</v>
      </c>
      <c r="G559" s="37"/>
      <c r="H559" s="37"/>
      <c r="I559" s="188"/>
      <c r="J559" s="37"/>
      <c r="K559" s="37"/>
      <c r="L559" s="40"/>
      <c r="M559" s="189"/>
      <c r="N559" s="190"/>
      <c r="O559" s="65"/>
      <c r="P559" s="65"/>
      <c r="Q559" s="65"/>
      <c r="R559" s="65"/>
      <c r="S559" s="65"/>
      <c r="T559" s="66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T559" s="18" t="s">
        <v>197</v>
      </c>
      <c r="AU559" s="18" t="s">
        <v>81</v>
      </c>
    </row>
    <row r="560" spans="1:65" s="2" customFormat="1" ht="21.75" customHeight="1">
      <c r="A560" s="35"/>
      <c r="B560" s="36"/>
      <c r="C560" s="172" t="s">
        <v>1064</v>
      </c>
      <c r="D560" s="172" t="s">
        <v>191</v>
      </c>
      <c r="E560" s="173" t="s">
        <v>1065</v>
      </c>
      <c r="F560" s="174" t="s">
        <v>1066</v>
      </c>
      <c r="G560" s="175" t="s">
        <v>194</v>
      </c>
      <c r="H560" s="176">
        <v>590.29399999999998</v>
      </c>
      <c r="I560" s="177"/>
      <c r="J560" s="178">
        <f>ROUND(I560*H560,2)</f>
        <v>0</v>
      </c>
      <c r="K560" s="179"/>
      <c r="L560" s="40"/>
      <c r="M560" s="180" t="s">
        <v>19</v>
      </c>
      <c r="N560" s="181" t="s">
        <v>43</v>
      </c>
      <c r="O560" s="65"/>
      <c r="P560" s="182">
        <f>O560*H560</f>
        <v>0</v>
      </c>
      <c r="Q560" s="182">
        <v>0</v>
      </c>
      <c r="R560" s="182">
        <f>Q560*H560</f>
        <v>0</v>
      </c>
      <c r="S560" s="182">
        <v>0</v>
      </c>
      <c r="T560" s="183">
        <f>S560*H560</f>
        <v>0</v>
      </c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R560" s="184" t="s">
        <v>286</v>
      </c>
      <c r="AT560" s="184" t="s">
        <v>191</v>
      </c>
      <c r="AU560" s="184" t="s">
        <v>81</v>
      </c>
      <c r="AY560" s="18" t="s">
        <v>189</v>
      </c>
      <c r="BE560" s="185">
        <f>IF(N560="základní",J560,0)</f>
        <v>0</v>
      </c>
      <c r="BF560" s="185">
        <f>IF(N560="snížená",J560,0)</f>
        <v>0</v>
      </c>
      <c r="BG560" s="185">
        <f>IF(N560="zákl. přenesená",J560,0)</f>
        <v>0</v>
      </c>
      <c r="BH560" s="185">
        <f>IF(N560="sníž. přenesená",J560,0)</f>
        <v>0</v>
      </c>
      <c r="BI560" s="185">
        <f>IF(N560="nulová",J560,0)</f>
        <v>0</v>
      </c>
      <c r="BJ560" s="18" t="s">
        <v>77</v>
      </c>
      <c r="BK560" s="185">
        <f>ROUND(I560*H560,2)</f>
        <v>0</v>
      </c>
      <c r="BL560" s="18" t="s">
        <v>286</v>
      </c>
      <c r="BM560" s="184" t="s">
        <v>1067</v>
      </c>
    </row>
    <row r="561" spans="1:65" s="2" customFormat="1" ht="10.199999999999999">
      <c r="A561" s="35"/>
      <c r="B561" s="36"/>
      <c r="C561" s="37"/>
      <c r="D561" s="186" t="s">
        <v>197</v>
      </c>
      <c r="E561" s="37"/>
      <c r="F561" s="187" t="s">
        <v>1068</v>
      </c>
      <c r="G561" s="37"/>
      <c r="H561" s="37"/>
      <c r="I561" s="188"/>
      <c r="J561" s="37"/>
      <c r="K561" s="37"/>
      <c r="L561" s="40"/>
      <c r="M561" s="189"/>
      <c r="N561" s="190"/>
      <c r="O561" s="65"/>
      <c r="P561" s="65"/>
      <c r="Q561" s="65"/>
      <c r="R561" s="65"/>
      <c r="S561" s="65"/>
      <c r="T561" s="66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T561" s="18" t="s">
        <v>197</v>
      </c>
      <c r="AU561" s="18" t="s">
        <v>81</v>
      </c>
    </row>
    <row r="562" spans="1:65" s="13" customFormat="1" ht="10.199999999999999">
      <c r="B562" s="191"/>
      <c r="C562" s="192"/>
      <c r="D562" s="193" t="s">
        <v>199</v>
      </c>
      <c r="E562" s="194" t="s">
        <v>19</v>
      </c>
      <c r="F562" s="195" t="s">
        <v>105</v>
      </c>
      <c r="G562" s="192"/>
      <c r="H562" s="196">
        <v>590.29399999999998</v>
      </c>
      <c r="I562" s="197"/>
      <c r="J562" s="192"/>
      <c r="K562" s="192"/>
      <c r="L562" s="198"/>
      <c r="M562" s="199"/>
      <c r="N562" s="200"/>
      <c r="O562" s="200"/>
      <c r="P562" s="200"/>
      <c r="Q562" s="200"/>
      <c r="R562" s="200"/>
      <c r="S562" s="200"/>
      <c r="T562" s="201"/>
      <c r="AT562" s="202" t="s">
        <v>199</v>
      </c>
      <c r="AU562" s="202" t="s">
        <v>81</v>
      </c>
      <c r="AV562" s="13" t="s">
        <v>81</v>
      </c>
      <c r="AW562" s="13" t="s">
        <v>33</v>
      </c>
      <c r="AX562" s="13" t="s">
        <v>77</v>
      </c>
      <c r="AY562" s="202" t="s">
        <v>189</v>
      </c>
    </row>
    <row r="563" spans="1:65" s="2" customFormat="1" ht="37.799999999999997" customHeight="1">
      <c r="A563" s="35"/>
      <c r="B563" s="36"/>
      <c r="C563" s="215" t="s">
        <v>1069</v>
      </c>
      <c r="D563" s="215" t="s">
        <v>495</v>
      </c>
      <c r="E563" s="216" t="s">
        <v>1070</v>
      </c>
      <c r="F563" s="217" t="s">
        <v>1071</v>
      </c>
      <c r="G563" s="218" t="s">
        <v>194</v>
      </c>
      <c r="H563" s="219">
        <v>678.83799999999997</v>
      </c>
      <c r="I563" s="220"/>
      <c r="J563" s="221">
        <f>ROUND(I563*H563,2)</f>
        <v>0</v>
      </c>
      <c r="K563" s="222"/>
      <c r="L563" s="223"/>
      <c r="M563" s="224" t="s">
        <v>19</v>
      </c>
      <c r="N563" s="225" t="s">
        <v>43</v>
      </c>
      <c r="O563" s="65"/>
      <c r="P563" s="182">
        <f>O563*H563</f>
        <v>0</v>
      </c>
      <c r="Q563" s="182">
        <v>1.9000000000000001E-4</v>
      </c>
      <c r="R563" s="182">
        <f>Q563*H563</f>
        <v>0.12897922000000001</v>
      </c>
      <c r="S563" s="182">
        <v>0</v>
      </c>
      <c r="T563" s="183">
        <f>S563*H563</f>
        <v>0</v>
      </c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R563" s="184" t="s">
        <v>373</v>
      </c>
      <c r="AT563" s="184" t="s">
        <v>495</v>
      </c>
      <c r="AU563" s="184" t="s">
        <v>81</v>
      </c>
      <c r="AY563" s="18" t="s">
        <v>189</v>
      </c>
      <c r="BE563" s="185">
        <f>IF(N563="základní",J563,0)</f>
        <v>0</v>
      </c>
      <c r="BF563" s="185">
        <f>IF(N563="snížená",J563,0)</f>
        <v>0</v>
      </c>
      <c r="BG563" s="185">
        <f>IF(N563="zákl. přenesená",J563,0)</f>
        <v>0</v>
      </c>
      <c r="BH563" s="185">
        <f>IF(N563="sníž. přenesená",J563,0)</f>
        <v>0</v>
      </c>
      <c r="BI563" s="185">
        <f>IF(N563="nulová",J563,0)</f>
        <v>0</v>
      </c>
      <c r="BJ563" s="18" t="s">
        <v>77</v>
      </c>
      <c r="BK563" s="185">
        <f>ROUND(I563*H563,2)</f>
        <v>0</v>
      </c>
      <c r="BL563" s="18" t="s">
        <v>286</v>
      </c>
      <c r="BM563" s="184" t="s">
        <v>1072</v>
      </c>
    </row>
    <row r="564" spans="1:65" s="13" customFormat="1" ht="10.199999999999999">
      <c r="B564" s="191"/>
      <c r="C564" s="192"/>
      <c r="D564" s="193" t="s">
        <v>199</v>
      </c>
      <c r="E564" s="194" t="s">
        <v>19</v>
      </c>
      <c r="F564" s="195" t="s">
        <v>1073</v>
      </c>
      <c r="G564" s="192"/>
      <c r="H564" s="196">
        <v>678.83799999999997</v>
      </c>
      <c r="I564" s="197"/>
      <c r="J564" s="192"/>
      <c r="K564" s="192"/>
      <c r="L564" s="198"/>
      <c r="M564" s="199"/>
      <c r="N564" s="200"/>
      <c r="O564" s="200"/>
      <c r="P564" s="200"/>
      <c r="Q564" s="200"/>
      <c r="R564" s="200"/>
      <c r="S564" s="200"/>
      <c r="T564" s="201"/>
      <c r="AT564" s="202" t="s">
        <v>199</v>
      </c>
      <c r="AU564" s="202" t="s">
        <v>81</v>
      </c>
      <c r="AV564" s="13" t="s">
        <v>81</v>
      </c>
      <c r="AW564" s="13" t="s">
        <v>33</v>
      </c>
      <c r="AX564" s="13" t="s">
        <v>77</v>
      </c>
      <c r="AY564" s="202" t="s">
        <v>189</v>
      </c>
    </row>
    <row r="565" spans="1:65" s="2" customFormat="1" ht="66.75" customHeight="1">
      <c r="A565" s="35"/>
      <c r="B565" s="36"/>
      <c r="C565" s="172" t="s">
        <v>1074</v>
      </c>
      <c r="D565" s="172" t="s">
        <v>191</v>
      </c>
      <c r="E565" s="173" t="s">
        <v>1075</v>
      </c>
      <c r="F565" s="174" t="s">
        <v>1076</v>
      </c>
      <c r="G565" s="175" t="s">
        <v>194</v>
      </c>
      <c r="H565" s="176">
        <v>590.29399999999998</v>
      </c>
      <c r="I565" s="177"/>
      <c r="J565" s="178">
        <f>ROUND(I565*H565,2)</f>
        <v>0</v>
      </c>
      <c r="K565" s="179"/>
      <c r="L565" s="40"/>
      <c r="M565" s="180" t="s">
        <v>19</v>
      </c>
      <c r="N565" s="181" t="s">
        <v>43</v>
      </c>
      <c r="O565" s="65"/>
      <c r="P565" s="182">
        <f>O565*H565</f>
        <v>0</v>
      </c>
      <c r="Q565" s="182">
        <v>2.6700000000000001E-3</v>
      </c>
      <c r="R565" s="182">
        <f>Q565*H565</f>
        <v>1.5760849800000001</v>
      </c>
      <c r="S565" s="182">
        <v>0</v>
      </c>
      <c r="T565" s="183">
        <f>S565*H565</f>
        <v>0</v>
      </c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R565" s="184" t="s">
        <v>286</v>
      </c>
      <c r="AT565" s="184" t="s">
        <v>191</v>
      </c>
      <c r="AU565" s="184" t="s">
        <v>81</v>
      </c>
      <c r="AY565" s="18" t="s">
        <v>189</v>
      </c>
      <c r="BE565" s="185">
        <f>IF(N565="základní",J565,0)</f>
        <v>0</v>
      </c>
      <c r="BF565" s="185">
        <f>IF(N565="snížená",J565,0)</f>
        <v>0</v>
      </c>
      <c r="BG565" s="185">
        <f>IF(N565="zákl. přenesená",J565,0)</f>
        <v>0</v>
      </c>
      <c r="BH565" s="185">
        <f>IF(N565="sníž. přenesená",J565,0)</f>
        <v>0</v>
      </c>
      <c r="BI565" s="185">
        <f>IF(N565="nulová",J565,0)</f>
        <v>0</v>
      </c>
      <c r="BJ565" s="18" t="s">
        <v>77</v>
      </c>
      <c r="BK565" s="185">
        <f>ROUND(I565*H565,2)</f>
        <v>0</v>
      </c>
      <c r="BL565" s="18" t="s">
        <v>286</v>
      </c>
      <c r="BM565" s="184" t="s">
        <v>1077</v>
      </c>
    </row>
    <row r="566" spans="1:65" s="2" customFormat="1" ht="28.8">
      <c r="A566" s="35"/>
      <c r="B566" s="36"/>
      <c r="C566" s="37"/>
      <c r="D566" s="193" t="s">
        <v>1078</v>
      </c>
      <c r="E566" s="37"/>
      <c r="F566" s="247" t="s">
        <v>1079</v>
      </c>
      <c r="G566" s="37"/>
      <c r="H566" s="37"/>
      <c r="I566" s="188"/>
      <c r="J566" s="37"/>
      <c r="K566" s="37"/>
      <c r="L566" s="40"/>
      <c r="M566" s="189"/>
      <c r="N566" s="190"/>
      <c r="O566" s="65"/>
      <c r="P566" s="65"/>
      <c r="Q566" s="65"/>
      <c r="R566" s="65"/>
      <c r="S566" s="65"/>
      <c r="T566" s="66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T566" s="18" t="s">
        <v>1078</v>
      </c>
      <c r="AU566" s="18" t="s">
        <v>81</v>
      </c>
    </row>
    <row r="567" spans="1:65" s="13" customFormat="1" ht="20.399999999999999">
      <c r="B567" s="191"/>
      <c r="C567" s="192"/>
      <c r="D567" s="193" t="s">
        <v>199</v>
      </c>
      <c r="E567" s="194" t="s">
        <v>19</v>
      </c>
      <c r="F567" s="195" t="s">
        <v>1007</v>
      </c>
      <c r="G567" s="192"/>
      <c r="H567" s="196">
        <v>69.460999999999999</v>
      </c>
      <c r="I567" s="197"/>
      <c r="J567" s="192"/>
      <c r="K567" s="192"/>
      <c r="L567" s="198"/>
      <c r="M567" s="199"/>
      <c r="N567" s="200"/>
      <c r="O567" s="200"/>
      <c r="P567" s="200"/>
      <c r="Q567" s="200"/>
      <c r="R567" s="200"/>
      <c r="S567" s="200"/>
      <c r="T567" s="201"/>
      <c r="AT567" s="202" t="s">
        <v>199</v>
      </c>
      <c r="AU567" s="202" t="s">
        <v>81</v>
      </c>
      <c r="AV567" s="13" t="s">
        <v>81</v>
      </c>
      <c r="AW567" s="13" t="s">
        <v>33</v>
      </c>
      <c r="AX567" s="13" t="s">
        <v>72</v>
      </c>
      <c r="AY567" s="202" t="s">
        <v>189</v>
      </c>
    </row>
    <row r="568" spans="1:65" s="13" customFormat="1" ht="10.199999999999999">
      <c r="B568" s="191"/>
      <c r="C568" s="192"/>
      <c r="D568" s="193" t="s">
        <v>199</v>
      </c>
      <c r="E568" s="194" t="s">
        <v>19</v>
      </c>
      <c r="F568" s="195" t="s">
        <v>1008</v>
      </c>
      <c r="G568" s="192"/>
      <c r="H568" s="196">
        <v>90.566000000000003</v>
      </c>
      <c r="I568" s="197"/>
      <c r="J568" s="192"/>
      <c r="K568" s="192"/>
      <c r="L568" s="198"/>
      <c r="M568" s="199"/>
      <c r="N568" s="200"/>
      <c r="O568" s="200"/>
      <c r="P568" s="200"/>
      <c r="Q568" s="200"/>
      <c r="R568" s="200"/>
      <c r="S568" s="200"/>
      <c r="T568" s="201"/>
      <c r="AT568" s="202" t="s">
        <v>199</v>
      </c>
      <c r="AU568" s="202" t="s">
        <v>81</v>
      </c>
      <c r="AV568" s="13" t="s">
        <v>81</v>
      </c>
      <c r="AW568" s="13" t="s">
        <v>33</v>
      </c>
      <c r="AX568" s="13" t="s">
        <v>72</v>
      </c>
      <c r="AY568" s="202" t="s">
        <v>189</v>
      </c>
    </row>
    <row r="569" spans="1:65" s="13" customFormat="1" ht="10.199999999999999">
      <c r="B569" s="191"/>
      <c r="C569" s="192"/>
      <c r="D569" s="193" t="s">
        <v>199</v>
      </c>
      <c r="E569" s="194" t="s">
        <v>19</v>
      </c>
      <c r="F569" s="195" t="s">
        <v>1009</v>
      </c>
      <c r="G569" s="192"/>
      <c r="H569" s="196">
        <v>392.63</v>
      </c>
      <c r="I569" s="197"/>
      <c r="J569" s="192"/>
      <c r="K569" s="192"/>
      <c r="L569" s="198"/>
      <c r="M569" s="199"/>
      <c r="N569" s="200"/>
      <c r="O569" s="200"/>
      <c r="P569" s="200"/>
      <c r="Q569" s="200"/>
      <c r="R569" s="200"/>
      <c r="S569" s="200"/>
      <c r="T569" s="201"/>
      <c r="AT569" s="202" t="s">
        <v>199</v>
      </c>
      <c r="AU569" s="202" t="s">
        <v>81</v>
      </c>
      <c r="AV569" s="13" t="s">
        <v>81</v>
      </c>
      <c r="AW569" s="13" t="s">
        <v>33</v>
      </c>
      <c r="AX569" s="13" t="s">
        <v>72</v>
      </c>
      <c r="AY569" s="202" t="s">
        <v>189</v>
      </c>
    </row>
    <row r="570" spans="1:65" s="13" customFormat="1" ht="10.199999999999999">
      <c r="B570" s="191"/>
      <c r="C570" s="192"/>
      <c r="D570" s="193" t="s">
        <v>199</v>
      </c>
      <c r="E570" s="194" t="s">
        <v>19</v>
      </c>
      <c r="F570" s="195" t="s">
        <v>1010</v>
      </c>
      <c r="G570" s="192"/>
      <c r="H570" s="196">
        <v>24.19</v>
      </c>
      <c r="I570" s="197"/>
      <c r="J570" s="192"/>
      <c r="K570" s="192"/>
      <c r="L570" s="198"/>
      <c r="M570" s="199"/>
      <c r="N570" s="200"/>
      <c r="O570" s="200"/>
      <c r="P570" s="200"/>
      <c r="Q570" s="200"/>
      <c r="R570" s="200"/>
      <c r="S570" s="200"/>
      <c r="T570" s="201"/>
      <c r="AT570" s="202" t="s">
        <v>199</v>
      </c>
      <c r="AU570" s="202" t="s">
        <v>81</v>
      </c>
      <c r="AV570" s="13" t="s">
        <v>81</v>
      </c>
      <c r="AW570" s="13" t="s">
        <v>33</v>
      </c>
      <c r="AX570" s="13" t="s">
        <v>72</v>
      </c>
      <c r="AY570" s="202" t="s">
        <v>189</v>
      </c>
    </row>
    <row r="571" spans="1:65" s="13" customFormat="1" ht="10.199999999999999">
      <c r="B571" s="191"/>
      <c r="C571" s="192"/>
      <c r="D571" s="193" t="s">
        <v>199</v>
      </c>
      <c r="E571" s="194" t="s">
        <v>19</v>
      </c>
      <c r="F571" s="195" t="s">
        <v>1011</v>
      </c>
      <c r="G571" s="192"/>
      <c r="H571" s="196">
        <v>4.0650000000000004</v>
      </c>
      <c r="I571" s="197"/>
      <c r="J571" s="192"/>
      <c r="K571" s="192"/>
      <c r="L571" s="198"/>
      <c r="M571" s="199"/>
      <c r="N571" s="200"/>
      <c r="O571" s="200"/>
      <c r="P571" s="200"/>
      <c r="Q571" s="200"/>
      <c r="R571" s="200"/>
      <c r="S571" s="200"/>
      <c r="T571" s="201"/>
      <c r="AT571" s="202" t="s">
        <v>199</v>
      </c>
      <c r="AU571" s="202" t="s">
        <v>81</v>
      </c>
      <c r="AV571" s="13" t="s">
        <v>81</v>
      </c>
      <c r="AW571" s="13" t="s">
        <v>33</v>
      </c>
      <c r="AX571" s="13" t="s">
        <v>72</v>
      </c>
      <c r="AY571" s="202" t="s">
        <v>189</v>
      </c>
    </row>
    <row r="572" spans="1:65" s="13" customFormat="1" ht="10.199999999999999">
      <c r="B572" s="191"/>
      <c r="C572" s="192"/>
      <c r="D572" s="193" t="s">
        <v>199</v>
      </c>
      <c r="E572" s="194" t="s">
        <v>19</v>
      </c>
      <c r="F572" s="195" t="s">
        <v>1080</v>
      </c>
      <c r="G572" s="192"/>
      <c r="H572" s="196">
        <v>0.72</v>
      </c>
      <c r="I572" s="197"/>
      <c r="J572" s="192"/>
      <c r="K572" s="192"/>
      <c r="L572" s="198"/>
      <c r="M572" s="199"/>
      <c r="N572" s="200"/>
      <c r="O572" s="200"/>
      <c r="P572" s="200"/>
      <c r="Q572" s="200"/>
      <c r="R572" s="200"/>
      <c r="S572" s="200"/>
      <c r="T572" s="201"/>
      <c r="AT572" s="202" t="s">
        <v>199</v>
      </c>
      <c r="AU572" s="202" t="s">
        <v>81</v>
      </c>
      <c r="AV572" s="13" t="s">
        <v>81</v>
      </c>
      <c r="AW572" s="13" t="s">
        <v>33</v>
      </c>
      <c r="AX572" s="13" t="s">
        <v>72</v>
      </c>
      <c r="AY572" s="202" t="s">
        <v>189</v>
      </c>
    </row>
    <row r="573" spans="1:65" s="13" customFormat="1" ht="10.199999999999999">
      <c r="B573" s="191"/>
      <c r="C573" s="192"/>
      <c r="D573" s="193" t="s">
        <v>199</v>
      </c>
      <c r="E573" s="194" t="s">
        <v>19</v>
      </c>
      <c r="F573" s="195" t="s">
        <v>1013</v>
      </c>
      <c r="G573" s="192"/>
      <c r="H573" s="196">
        <v>0.502</v>
      </c>
      <c r="I573" s="197"/>
      <c r="J573" s="192"/>
      <c r="K573" s="192"/>
      <c r="L573" s="198"/>
      <c r="M573" s="199"/>
      <c r="N573" s="200"/>
      <c r="O573" s="200"/>
      <c r="P573" s="200"/>
      <c r="Q573" s="200"/>
      <c r="R573" s="200"/>
      <c r="S573" s="200"/>
      <c r="T573" s="201"/>
      <c r="AT573" s="202" t="s">
        <v>199</v>
      </c>
      <c r="AU573" s="202" t="s">
        <v>81</v>
      </c>
      <c r="AV573" s="13" t="s">
        <v>81</v>
      </c>
      <c r="AW573" s="13" t="s">
        <v>33</v>
      </c>
      <c r="AX573" s="13" t="s">
        <v>72</v>
      </c>
      <c r="AY573" s="202" t="s">
        <v>189</v>
      </c>
    </row>
    <row r="574" spans="1:65" s="13" customFormat="1" ht="10.199999999999999">
      <c r="B574" s="191"/>
      <c r="C574" s="192"/>
      <c r="D574" s="193" t="s">
        <v>199</v>
      </c>
      <c r="E574" s="194" t="s">
        <v>19</v>
      </c>
      <c r="F574" s="195" t="s">
        <v>1081</v>
      </c>
      <c r="G574" s="192"/>
      <c r="H574" s="196">
        <v>8.16</v>
      </c>
      <c r="I574" s="197"/>
      <c r="J574" s="192"/>
      <c r="K574" s="192"/>
      <c r="L574" s="198"/>
      <c r="M574" s="199"/>
      <c r="N574" s="200"/>
      <c r="O574" s="200"/>
      <c r="P574" s="200"/>
      <c r="Q574" s="200"/>
      <c r="R574" s="200"/>
      <c r="S574" s="200"/>
      <c r="T574" s="201"/>
      <c r="AT574" s="202" t="s">
        <v>199</v>
      </c>
      <c r="AU574" s="202" t="s">
        <v>81</v>
      </c>
      <c r="AV574" s="13" t="s">
        <v>81</v>
      </c>
      <c r="AW574" s="13" t="s">
        <v>33</v>
      </c>
      <c r="AX574" s="13" t="s">
        <v>72</v>
      </c>
      <c r="AY574" s="202" t="s">
        <v>189</v>
      </c>
    </row>
    <row r="575" spans="1:65" s="14" customFormat="1" ht="10.199999999999999">
      <c r="B575" s="203"/>
      <c r="C575" s="204"/>
      <c r="D575" s="193" t="s">
        <v>199</v>
      </c>
      <c r="E575" s="205" t="s">
        <v>105</v>
      </c>
      <c r="F575" s="206" t="s">
        <v>201</v>
      </c>
      <c r="G575" s="204"/>
      <c r="H575" s="207">
        <v>590.29399999999998</v>
      </c>
      <c r="I575" s="208"/>
      <c r="J575" s="204"/>
      <c r="K575" s="204"/>
      <c r="L575" s="209"/>
      <c r="M575" s="210"/>
      <c r="N575" s="211"/>
      <c r="O575" s="211"/>
      <c r="P575" s="211"/>
      <c r="Q575" s="211"/>
      <c r="R575" s="211"/>
      <c r="S575" s="211"/>
      <c r="T575" s="212"/>
      <c r="AT575" s="213" t="s">
        <v>199</v>
      </c>
      <c r="AU575" s="213" t="s">
        <v>81</v>
      </c>
      <c r="AV575" s="14" t="s">
        <v>202</v>
      </c>
      <c r="AW575" s="14" t="s">
        <v>33</v>
      </c>
      <c r="AX575" s="14" t="s">
        <v>77</v>
      </c>
      <c r="AY575" s="213" t="s">
        <v>189</v>
      </c>
    </row>
    <row r="576" spans="1:65" s="2" customFormat="1" ht="55.5" customHeight="1">
      <c r="A576" s="35"/>
      <c r="B576" s="36"/>
      <c r="C576" s="172" t="s">
        <v>1082</v>
      </c>
      <c r="D576" s="172" t="s">
        <v>191</v>
      </c>
      <c r="E576" s="173" t="s">
        <v>1083</v>
      </c>
      <c r="F576" s="174" t="s">
        <v>1084</v>
      </c>
      <c r="G576" s="175" t="s">
        <v>194</v>
      </c>
      <c r="H576" s="176">
        <v>1.468</v>
      </c>
      <c r="I576" s="177"/>
      <c r="J576" s="178">
        <f>ROUND(I576*H576,2)</f>
        <v>0</v>
      </c>
      <c r="K576" s="179"/>
      <c r="L576" s="40"/>
      <c r="M576" s="180" t="s">
        <v>19</v>
      </c>
      <c r="N576" s="181" t="s">
        <v>43</v>
      </c>
      <c r="O576" s="65"/>
      <c r="P576" s="182">
        <f>O576*H576</f>
        <v>0</v>
      </c>
      <c r="Q576" s="182">
        <v>2.3700000000000001E-3</v>
      </c>
      <c r="R576" s="182">
        <f>Q576*H576</f>
        <v>3.4791600000000002E-3</v>
      </c>
      <c r="S576" s="182">
        <v>0</v>
      </c>
      <c r="T576" s="183">
        <f>S576*H576</f>
        <v>0</v>
      </c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R576" s="184" t="s">
        <v>286</v>
      </c>
      <c r="AT576" s="184" t="s">
        <v>191</v>
      </c>
      <c r="AU576" s="184" t="s">
        <v>81</v>
      </c>
      <c r="AY576" s="18" t="s">
        <v>189</v>
      </c>
      <c r="BE576" s="185">
        <f>IF(N576="základní",J576,0)</f>
        <v>0</v>
      </c>
      <c r="BF576" s="185">
        <f>IF(N576="snížená",J576,0)</f>
        <v>0</v>
      </c>
      <c r="BG576" s="185">
        <f>IF(N576="zákl. přenesená",J576,0)</f>
        <v>0</v>
      </c>
      <c r="BH576" s="185">
        <f>IF(N576="sníž. přenesená",J576,0)</f>
        <v>0</v>
      </c>
      <c r="BI576" s="185">
        <f>IF(N576="nulová",J576,0)</f>
        <v>0</v>
      </c>
      <c r="BJ576" s="18" t="s">
        <v>77</v>
      </c>
      <c r="BK576" s="185">
        <f>ROUND(I576*H576,2)</f>
        <v>0</v>
      </c>
      <c r="BL576" s="18" t="s">
        <v>286</v>
      </c>
      <c r="BM576" s="184" t="s">
        <v>1085</v>
      </c>
    </row>
    <row r="577" spans="1:65" s="13" customFormat="1" ht="10.199999999999999">
      <c r="B577" s="191"/>
      <c r="C577" s="192"/>
      <c r="D577" s="193" t="s">
        <v>199</v>
      </c>
      <c r="E577" s="194" t="s">
        <v>19</v>
      </c>
      <c r="F577" s="195" t="s">
        <v>1086</v>
      </c>
      <c r="G577" s="192"/>
      <c r="H577" s="196">
        <v>0.84</v>
      </c>
      <c r="I577" s="197"/>
      <c r="J577" s="192"/>
      <c r="K577" s="192"/>
      <c r="L577" s="198"/>
      <c r="M577" s="199"/>
      <c r="N577" s="200"/>
      <c r="O577" s="200"/>
      <c r="P577" s="200"/>
      <c r="Q577" s="200"/>
      <c r="R577" s="200"/>
      <c r="S577" s="200"/>
      <c r="T577" s="201"/>
      <c r="AT577" s="202" t="s">
        <v>199</v>
      </c>
      <c r="AU577" s="202" t="s">
        <v>81</v>
      </c>
      <c r="AV577" s="13" t="s">
        <v>81</v>
      </c>
      <c r="AW577" s="13" t="s">
        <v>33</v>
      </c>
      <c r="AX577" s="13" t="s">
        <v>72</v>
      </c>
      <c r="AY577" s="202" t="s">
        <v>189</v>
      </c>
    </row>
    <row r="578" spans="1:65" s="13" customFormat="1" ht="10.199999999999999">
      <c r="B578" s="191"/>
      <c r="C578" s="192"/>
      <c r="D578" s="193" t="s">
        <v>199</v>
      </c>
      <c r="E578" s="194" t="s">
        <v>19</v>
      </c>
      <c r="F578" s="195" t="s">
        <v>1087</v>
      </c>
      <c r="G578" s="192"/>
      <c r="H578" s="196">
        <v>0.628</v>
      </c>
      <c r="I578" s="197"/>
      <c r="J578" s="192"/>
      <c r="K578" s="192"/>
      <c r="L578" s="198"/>
      <c r="M578" s="199"/>
      <c r="N578" s="200"/>
      <c r="O578" s="200"/>
      <c r="P578" s="200"/>
      <c r="Q578" s="200"/>
      <c r="R578" s="200"/>
      <c r="S578" s="200"/>
      <c r="T578" s="201"/>
      <c r="AT578" s="202" t="s">
        <v>199</v>
      </c>
      <c r="AU578" s="202" t="s">
        <v>81</v>
      </c>
      <c r="AV578" s="13" t="s">
        <v>81</v>
      </c>
      <c r="AW578" s="13" t="s">
        <v>33</v>
      </c>
      <c r="AX578" s="13" t="s">
        <v>72</v>
      </c>
      <c r="AY578" s="202" t="s">
        <v>189</v>
      </c>
    </row>
    <row r="579" spans="1:65" s="14" customFormat="1" ht="10.199999999999999">
      <c r="B579" s="203"/>
      <c r="C579" s="204"/>
      <c r="D579" s="193" t="s">
        <v>199</v>
      </c>
      <c r="E579" s="205" t="s">
        <v>19</v>
      </c>
      <c r="F579" s="206" t="s">
        <v>201</v>
      </c>
      <c r="G579" s="204"/>
      <c r="H579" s="207">
        <v>1.468</v>
      </c>
      <c r="I579" s="208"/>
      <c r="J579" s="204"/>
      <c r="K579" s="204"/>
      <c r="L579" s="209"/>
      <c r="M579" s="210"/>
      <c r="N579" s="211"/>
      <c r="O579" s="211"/>
      <c r="P579" s="211"/>
      <c r="Q579" s="211"/>
      <c r="R579" s="211"/>
      <c r="S579" s="211"/>
      <c r="T579" s="212"/>
      <c r="AT579" s="213" t="s">
        <v>199</v>
      </c>
      <c r="AU579" s="213" t="s">
        <v>81</v>
      </c>
      <c r="AV579" s="14" t="s">
        <v>202</v>
      </c>
      <c r="AW579" s="14" t="s">
        <v>33</v>
      </c>
      <c r="AX579" s="14" t="s">
        <v>77</v>
      </c>
      <c r="AY579" s="213" t="s">
        <v>189</v>
      </c>
    </row>
    <row r="580" spans="1:65" s="2" customFormat="1" ht="49.05" customHeight="1">
      <c r="A580" s="35"/>
      <c r="B580" s="36"/>
      <c r="C580" s="172" t="s">
        <v>1088</v>
      </c>
      <c r="D580" s="172" t="s">
        <v>191</v>
      </c>
      <c r="E580" s="173" t="s">
        <v>1089</v>
      </c>
      <c r="F580" s="174" t="s">
        <v>1090</v>
      </c>
      <c r="G580" s="175" t="s">
        <v>364</v>
      </c>
      <c r="H580" s="176">
        <v>136.9</v>
      </c>
      <c r="I580" s="177"/>
      <c r="J580" s="178">
        <f>ROUND(I580*H580,2)</f>
        <v>0</v>
      </c>
      <c r="K580" s="179"/>
      <c r="L580" s="40"/>
      <c r="M580" s="180" t="s">
        <v>19</v>
      </c>
      <c r="N580" s="181" t="s">
        <v>43</v>
      </c>
      <c r="O580" s="65"/>
      <c r="P580" s="182">
        <f>O580*H580</f>
        <v>0</v>
      </c>
      <c r="Q580" s="182">
        <v>3.8999999999999999E-4</v>
      </c>
      <c r="R580" s="182">
        <f>Q580*H580</f>
        <v>5.3391000000000001E-2</v>
      </c>
      <c r="S580" s="182">
        <v>0</v>
      </c>
      <c r="T580" s="183">
        <f>S580*H580</f>
        <v>0</v>
      </c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R580" s="184" t="s">
        <v>286</v>
      </c>
      <c r="AT580" s="184" t="s">
        <v>191</v>
      </c>
      <c r="AU580" s="184" t="s">
        <v>81</v>
      </c>
      <c r="AY580" s="18" t="s">
        <v>189</v>
      </c>
      <c r="BE580" s="185">
        <f>IF(N580="základní",J580,0)</f>
        <v>0</v>
      </c>
      <c r="BF580" s="185">
        <f>IF(N580="snížená",J580,0)</f>
        <v>0</v>
      </c>
      <c r="BG580" s="185">
        <f>IF(N580="zákl. přenesená",J580,0)</f>
        <v>0</v>
      </c>
      <c r="BH580" s="185">
        <f>IF(N580="sníž. přenesená",J580,0)</f>
        <v>0</v>
      </c>
      <c r="BI580" s="185">
        <f>IF(N580="nulová",J580,0)</f>
        <v>0</v>
      </c>
      <c r="BJ580" s="18" t="s">
        <v>77</v>
      </c>
      <c r="BK580" s="185">
        <f>ROUND(I580*H580,2)</f>
        <v>0</v>
      </c>
      <c r="BL580" s="18" t="s">
        <v>286</v>
      </c>
      <c r="BM580" s="184" t="s">
        <v>1091</v>
      </c>
    </row>
    <row r="581" spans="1:65" s="13" customFormat="1" ht="10.199999999999999">
      <c r="B581" s="191"/>
      <c r="C581" s="192"/>
      <c r="D581" s="193" t="s">
        <v>199</v>
      </c>
      <c r="E581" s="194" t="s">
        <v>19</v>
      </c>
      <c r="F581" s="195" t="s">
        <v>1092</v>
      </c>
      <c r="G581" s="192"/>
      <c r="H581" s="196">
        <v>101.9</v>
      </c>
      <c r="I581" s="197"/>
      <c r="J581" s="192"/>
      <c r="K581" s="192"/>
      <c r="L581" s="198"/>
      <c r="M581" s="199"/>
      <c r="N581" s="200"/>
      <c r="O581" s="200"/>
      <c r="P581" s="200"/>
      <c r="Q581" s="200"/>
      <c r="R581" s="200"/>
      <c r="S581" s="200"/>
      <c r="T581" s="201"/>
      <c r="AT581" s="202" t="s">
        <v>199</v>
      </c>
      <c r="AU581" s="202" t="s">
        <v>81</v>
      </c>
      <c r="AV581" s="13" t="s">
        <v>81</v>
      </c>
      <c r="AW581" s="13" t="s">
        <v>33</v>
      </c>
      <c r="AX581" s="13" t="s">
        <v>72</v>
      </c>
      <c r="AY581" s="202" t="s">
        <v>189</v>
      </c>
    </row>
    <row r="582" spans="1:65" s="13" customFormat="1" ht="10.199999999999999">
      <c r="B582" s="191"/>
      <c r="C582" s="192"/>
      <c r="D582" s="193" t="s">
        <v>199</v>
      </c>
      <c r="E582" s="194" t="s">
        <v>19</v>
      </c>
      <c r="F582" s="195" t="s">
        <v>1093</v>
      </c>
      <c r="G582" s="192"/>
      <c r="H582" s="196">
        <v>35</v>
      </c>
      <c r="I582" s="197"/>
      <c r="J582" s="192"/>
      <c r="K582" s="192"/>
      <c r="L582" s="198"/>
      <c r="M582" s="199"/>
      <c r="N582" s="200"/>
      <c r="O582" s="200"/>
      <c r="P582" s="200"/>
      <c r="Q582" s="200"/>
      <c r="R582" s="200"/>
      <c r="S582" s="200"/>
      <c r="T582" s="201"/>
      <c r="AT582" s="202" t="s">
        <v>199</v>
      </c>
      <c r="AU582" s="202" t="s">
        <v>81</v>
      </c>
      <c r="AV582" s="13" t="s">
        <v>81</v>
      </c>
      <c r="AW582" s="13" t="s">
        <v>33</v>
      </c>
      <c r="AX582" s="13" t="s">
        <v>72</v>
      </c>
      <c r="AY582" s="202" t="s">
        <v>189</v>
      </c>
    </row>
    <row r="583" spans="1:65" s="14" customFormat="1" ht="10.199999999999999">
      <c r="B583" s="203"/>
      <c r="C583" s="204"/>
      <c r="D583" s="193" t="s">
        <v>199</v>
      </c>
      <c r="E583" s="205" t="s">
        <v>19</v>
      </c>
      <c r="F583" s="206" t="s">
        <v>201</v>
      </c>
      <c r="G583" s="204"/>
      <c r="H583" s="207">
        <v>136.9</v>
      </c>
      <c r="I583" s="208"/>
      <c r="J583" s="204"/>
      <c r="K583" s="204"/>
      <c r="L583" s="209"/>
      <c r="M583" s="210"/>
      <c r="N583" s="211"/>
      <c r="O583" s="211"/>
      <c r="P583" s="211"/>
      <c r="Q583" s="211"/>
      <c r="R583" s="211"/>
      <c r="S583" s="211"/>
      <c r="T583" s="212"/>
      <c r="AT583" s="213" t="s">
        <v>199</v>
      </c>
      <c r="AU583" s="213" t="s">
        <v>81</v>
      </c>
      <c r="AV583" s="14" t="s">
        <v>202</v>
      </c>
      <c r="AW583" s="14" t="s">
        <v>33</v>
      </c>
      <c r="AX583" s="14" t="s">
        <v>77</v>
      </c>
      <c r="AY583" s="213" t="s">
        <v>189</v>
      </c>
    </row>
    <row r="584" spans="1:65" s="2" customFormat="1" ht="62.7" customHeight="1">
      <c r="A584" s="35"/>
      <c r="B584" s="36"/>
      <c r="C584" s="172" t="s">
        <v>1094</v>
      </c>
      <c r="D584" s="172" t="s">
        <v>191</v>
      </c>
      <c r="E584" s="173" t="s">
        <v>1095</v>
      </c>
      <c r="F584" s="174" t="s">
        <v>1096</v>
      </c>
      <c r="G584" s="175" t="s">
        <v>364</v>
      </c>
      <c r="H584" s="176">
        <v>136.9</v>
      </c>
      <c r="I584" s="177"/>
      <c r="J584" s="178">
        <f>ROUND(I584*H584,2)</f>
        <v>0</v>
      </c>
      <c r="K584" s="179"/>
      <c r="L584" s="40"/>
      <c r="M584" s="180" t="s">
        <v>19</v>
      </c>
      <c r="N584" s="181" t="s">
        <v>43</v>
      </c>
      <c r="O584" s="65"/>
      <c r="P584" s="182">
        <f>O584*H584</f>
        <v>0</v>
      </c>
      <c r="Q584" s="182">
        <v>5.1999999999999995E-4</v>
      </c>
      <c r="R584" s="182">
        <f>Q584*H584</f>
        <v>7.1188000000000001E-2</v>
      </c>
      <c r="S584" s="182">
        <v>0</v>
      </c>
      <c r="T584" s="183">
        <f>S584*H584</f>
        <v>0</v>
      </c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R584" s="184" t="s">
        <v>286</v>
      </c>
      <c r="AT584" s="184" t="s">
        <v>191</v>
      </c>
      <c r="AU584" s="184" t="s">
        <v>81</v>
      </c>
      <c r="AY584" s="18" t="s">
        <v>189</v>
      </c>
      <c r="BE584" s="185">
        <f>IF(N584="základní",J584,0)</f>
        <v>0</v>
      </c>
      <c r="BF584" s="185">
        <f>IF(N584="snížená",J584,0)</f>
        <v>0</v>
      </c>
      <c r="BG584" s="185">
        <f>IF(N584="zákl. přenesená",J584,0)</f>
        <v>0</v>
      </c>
      <c r="BH584" s="185">
        <f>IF(N584="sníž. přenesená",J584,0)</f>
        <v>0</v>
      </c>
      <c r="BI584" s="185">
        <f>IF(N584="nulová",J584,0)</f>
        <v>0</v>
      </c>
      <c r="BJ584" s="18" t="s">
        <v>77</v>
      </c>
      <c r="BK584" s="185">
        <f>ROUND(I584*H584,2)</f>
        <v>0</v>
      </c>
      <c r="BL584" s="18" t="s">
        <v>286</v>
      </c>
      <c r="BM584" s="184" t="s">
        <v>1097</v>
      </c>
    </row>
    <row r="585" spans="1:65" s="13" customFormat="1" ht="10.199999999999999">
      <c r="B585" s="191"/>
      <c r="C585" s="192"/>
      <c r="D585" s="193" t="s">
        <v>199</v>
      </c>
      <c r="E585" s="194" t="s">
        <v>19</v>
      </c>
      <c r="F585" s="195" t="s">
        <v>1098</v>
      </c>
      <c r="G585" s="192"/>
      <c r="H585" s="196">
        <v>101.9</v>
      </c>
      <c r="I585" s="197"/>
      <c r="J585" s="192"/>
      <c r="K585" s="192"/>
      <c r="L585" s="198"/>
      <c r="M585" s="199"/>
      <c r="N585" s="200"/>
      <c r="O585" s="200"/>
      <c r="P585" s="200"/>
      <c r="Q585" s="200"/>
      <c r="R585" s="200"/>
      <c r="S585" s="200"/>
      <c r="T585" s="201"/>
      <c r="AT585" s="202" t="s">
        <v>199</v>
      </c>
      <c r="AU585" s="202" t="s">
        <v>81</v>
      </c>
      <c r="AV585" s="13" t="s">
        <v>81</v>
      </c>
      <c r="AW585" s="13" t="s">
        <v>33</v>
      </c>
      <c r="AX585" s="13" t="s">
        <v>72</v>
      </c>
      <c r="AY585" s="202" t="s">
        <v>189</v>
      </c>
    </row>
    <row r="586" spans="1:65" s="13" customFormat="1" ht="10.199999999999999">
      <c r="B586" s="191"/>
      <c r="C586" s="192"/>
      <c r="D586" s="193" t="s">
        <v>199</v>
      </c>
      <c r="E586" s="194" t="s">
        <v>19</v>
      </c>
      <c r="F586" s="195" t="s">
        <v>1093</v>
      </c>
      <c r="G586" s="192"/>
      <c r="H586" s="196">
        <v>35</v>
      </c>
      <c r="I586" s="197"/>
      <c r="J586" s="192"/>
      <c r="K586" s="192"/>
      <c r="L586" s="198"/>
      <c r="M586" s="199"/>
      <c r="N586" s="200"/>
      <c r="O586" s="200"/>
      <c r="P586" s="200"/>
      <c r="Q586" s="200"/>
      <c r="R586" s="200"/>
      <c r="S586" s="200"/>
      <c r="T586" s="201"/>
      <c r="AT586" s="202" t="s">
        <v>199</v>
      </c>
      <c r="AU586" s="202" t="s">
        <v>81</v>
      </c>
      <c r="AV586" s="13" t="s">
        <v>81</v>
      </c>
      <c r="AW586" s="13" t="s">
        <v>33</v>
      </c>
      <c r="AX586" s="13" t="s">
        <v>72</v>
      </c>
      <c r="AY586" s="202" t="s">
        <v>189</v>
      </c>
    </row>
    <row r="587" spans="1:65" s="14" customFormat="1" ht="10.199999999999999">
      <c r="B587" s="203"/>
      <c r="C587" s="204"/>
      <c r="D587" s="193" t="s">
        <v>199</v>
      </c>
      <c r="E587" s="205" t="s">
        <v>19</v>
      </c>
      <c r="F587" s="206" t="s">
        <v>201</v>
      </c>
      <c r="G587" s="204"/>
      <c r="H587" s="207">
        <v>136.9</v>
      </c>
      <c r="I587" s="208"/>
      <c r="J587" s="204"/>
      <c r="K587" s="204"/>
      <c r="L587" s="209"/>
      <c r="M587" s="210"/>
      <c r="N587" s="211"/>
      <c r="O587" s="211"/>
      <c r="P587" s="211"/>
      <c r="Q587" s="211"/>
      <c r="R587" s="211"/>
      <c r="S587" s="211"/>
      <c r="T587" s="212"/>
      <c r="AT587" s="213" t="s">
        <v>199</v>
      </c>
      <c r="AU587" s="213" t="s">
        <v>81</v>
      </c>
      <c r="AV587" s="14" t="s">
        <v>202</v>
      </c>
      <c r="AW587" s="14" t="s">
        <v>33</v>
      </c>
      <c r="AX587" s="14" t="s">
        <v>77</v>
      </c>
      <c r="AY587" s="213" t="s">
        <v>189</v>
      </c>
    </row>
    <row r="588" spans="1:65" s="2" customFormat="1" ht="55.5" customHeight="1">
      <c r="A588" s="35"/>
      <c r="B588" s="36"/>
      <c r="C588" s="172" t="s">
        <v>1099</v>
      </c>
      <c r="D588" s="172" t="s">
        <v>191</v>
      </c>
      <c r="E588" s="173" t="s">
        <v>1100</v>
      </c>
      <c r="F588" s="174" t="s">
        <v>1101</v>
      </c>
      <c r="G588" s="175" t="s">
        <v>364</v>
      </c>
      <c r="H588" s="176">
        <v>101.9</v>
      </c>
      <c r="I588" s="177"/>
      <c r="J588" s="178">
        <f>ROUND(I588*H588,2)</f>
        <v>0</v>
      </c>
      <c r="K588" s="179"/>
      <c r="L588" s="40"/>
      <c r="M588" s="180" t="s">
        <v>19</v>
      </c>
      <c r="N588" s="181" t="s">
        <v>43</v>
      </c>
      <c r="O588" s="65"/>
      <c r="P588" s="182">
        <f>O588*H588</f>
        <v>0</v>
      </c>
      <c r="Q588" s="182">
        <v>9.1E-4</v>
      </c>
      <c r="R588" s="182">
        <f>Q588*H588</f>
        <v>9.2729000000000006E-2</v>
      </c>
      <c r="S588" s="182">
        <v>0</v>
      </c>
      <c r="T588" s="183">
        <f>S588*H588</f>
        <v>0</v>
      </c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R588" s="184" t="s">
        <v>286</v>
      </c>
      <c r="AT588" s="184" t="s">
        <v>191</v>
      </c>
      <c r="AU588" s="184" t="s">
        <v>81</v>
      </c>
      <c r="AY588" s="18" t="s">
        <v>189</v>
      </c>
      <c r="BE588" s="185">
        <f>IF(N588="základní",J588,0)</f>
        <v>0</v>
      </c>
      <c r="BF588" s="185">
        <f>IF(N588="snížená",J588,0)</f>
        <v>0</v>
      </c>
      <c r="BG588" s="185">
        <f>IF(N588="zákl. přenesená",J588,0)</f>
        <v>0</v>
      </c>
      <c r="BH588" s="185">
        <f>IF(N588="sníž. přenesená",J588,0)</f>
        <v>0</v>
      </c>
      <c r="BI588" s="185">
        <f>IF(N588="nulová",J588,0)</f>
        <v>0</v>
      </c>
      <c r="BJ588" s="18" t="s">
        <v>77</v>
      </c>
      <c r="BK588" s="185">
        <f>ROUND(I588*H588,2)</f>
        <v>0</v>
      </c>
      <c r="BL588" s="18" t="s">
        <v>286</v>
      </c>
      <c r="BM588" s="184" t="s">
        <v>1102</v>
      </c>
    </row>
    <row r="589" spans="1:65" s="13" customFormat="1" ht="10.199999999999999">
      <c r="B589" s="191"/>
      <c r="C589" s="192"/>
      <c r="D589" s="193" t="s">
        <v>199</v>
      </c>
      <c r="E589" s="194" t="s">
        <v>19</v>
      </c>
      <c r="F589" s="195" t="s">
        <v>79</v>
      </c>
      <c r="G589" s="192"/>
      <c r="H589" s="196">
        <v>101.9</v>
      </c>
      <c r="I589" s="197"/>
      <c r="J589" s="192"/>
      <c r="K589" s="192"/>
      <c r="L589" s="198"/>
      <c r="M589" s="199"/>
      <c r="N589" s="200"/>
      <c r="O589" s="200"/>
      <c r="P589" s="200"/>
      <c r="Q589" s="200"/>
      <c r="R589" s="200"/>
      <c r="S589" s="200"/>
      <c r="T589" s="201"/>
      <c r="AT589" s="202" t="s">
        <v>199</v>
      </c>
      <c r="AU589" s="202" t="s">
        <v>81</v>
      </c>
      <c r="AV589" s="13" t="s">
        <v>81</v>
      </c>
      <c r="AW589" s="13" t="s">
        <v>33</v>
      </c>
      <c r="AX589" s="13" t="s">
        <v>77</v>
      </c>
      <c r="AY589" s="202" t="s">
        <v>189</v>
      </c>
    </row>
    <row r="590" spans="1:65" s="2" customFormat="1" ht="24.15" customHeight="1">
      <c r="A590" s="35"/>
      <c r="B590" s="36"/>
      <c r="C590" s="172" t="s">
        <v>1103</v>
      </c>
      <c r="D590" s="172" t="s">
        <v>191</v>
      </c>
      <c r="E590" s="173" t="s">
        <v>1104</v>
      </c>
      <c r="F590" s="174" t="s">
        <v>1105</v>
      </c>
      <c r="G590" s="175" t="s">
        <v>269</v>
      </c>
      <c r="H590" s="176">
        <v>4</v>
      </c>
      <c r="I590" s="177"/>
      <c r="J590" s="178">
        <f>ROUND(I590*H590,2)</f>
        <v>0</v>
      </c>
      <c r="K590" s="179"/>
      <c r="L590" s="40"/>
      <c r="M590" s="180" t="s">
        <v>19</v>
      </c>
      <c r="N590" s="181" t="s">
        <v>43</v>
      </c>
      <c r="O590" s="65"/>
      <c r="P590" s="182">
        <f>O590*H590</f>
        <v>0</v>
      </c>
      <c r="Q590" s="182">
        <v>3.3E-4</v>
      </c>
      <c r="R590" s="182">
        <f>Q590*H590</f>
        <v>1.32E-3</v>
      </c>
      <c r="S590" s="182">
        <v>0</v>
      </c>
      <c r="T590" s="183">
        <f>S590*H590</f>
        <v>0</v>
      </c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R590" s="184" t="s">
        <v>286</v>
      </c>
      <c r="AT590" s="184" t="s">
        <v>191</v>
      </c>
      <c r="AU590" s="184" t="s">
        <v>81</v>
      </c>
      <c r="AY590" s="18" t="s">
        <v>189</v>
      </c>
      <c r="BE590" s="185">
        <f>IF(N590="základní",J590,0)</f>
        <v>0</v>
      </c>
      <c r="BF590" s="185">
        <f>IF(N590="snížená",J590,0)</f>
        <v>0</v>
      </c>
      <c r="BG590" s="185">
        <f>IF(N590="zákl. přenesená",J590,0)</f>
        <v>0</v>
      </c>
      <c r="BH590" s="185">
        <f>IF(N590="sníž. přenesená",J590,0)</f>
        <v>0</v>
      </c>
      <c r="BI590" s="185">
        <f>IF(N590="nulová",J590,0)</f>
        <v>0</v>
      </c>
      <c r="BJ590" s="18" t="s">
        <v>77</v>
      </c>
      <c r="BK590" s="185">
        <f>ROUND(I590*H590,2)</f>
        <v>0</v>
      </c>
      <c r="BL590" s="18" t="s">
        <v>286</v>
      </c>
      <c r="BM590" s="184" t="s">
        <v>1106</v>
      </c>
    </row>
    <row r="591" spans="1:65" s="2" customFormat="1" ht="10.199999999999999">
      <c r="A591" s="35"/>
      <c r="B591" s="36"/>
      <c r="C591" s="37"/>
      <c r="D591" s="186" t="s">
        <v>197</v>
      </c>
      <c r="E591" s="37"/>
      <c r="F591" s="187" t="s">
        <v>1107</v>
      </c>
      <c r="G591" s="37"/>
      <c r="H591" s="37"/>
      <c r="I591" s="188"/>
      <c r="J591" s="37"/>
      <c r="K591" s="37"/>
      <c r="L591" s="40"/>
      <c r="M591" s="189"/>
      <c r="N591" s="190"/>
      <c r="O591" s="65"/>
      <c r="P591" s="65"/>
      <c r="Q591" s="65"/>
      <c r="R591" s="65"/>
      <c r="S591" s="65"/>
      <c r="T591" s="66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T591" s="18" t="s">
        <v>197</v>
      </c>
      <c r="AU591" s="18" t="s">
        <v>81</v>
      </c>
    </row>
    <row r="592" spans="1:65" s="2" customFormat="1" ht="62.7" customHeight="1">
      <c r="A592" s="35"/>
      <c r="B592" s="36"/>
      <c r="C592" s="172" t="s">
        <v>1108</v>
      </c>
      <c r="D592" s="172" t="s">
        <v>191</v>
      </c>
      <c r="E592" s="173" t="s">
        <v>1109</v>
      </c>
      <c r="F592" s="174" t="s">
        <v>1110</v>
      </c>
      <c r="G592" s="175" t="s">
        <v>269</v>
      </c>
      <c r="H592" s="176">
        <v>4</v>
      </c>
      <c r="I592" s="177"/>
      <c r="J592" s="178">
        <f>ROUND(I592*H592,2)</f>
        <v>0</v>
      </c>
      <c r="K592" s="179"/>
      <c r="L592" s="40"/>
      <c r="M592" s="180" t="s">
        <v>19</v>
      </c>
      <c r="N592" s="181" t="s">
        <v>43</v>
      </c>
      <c r="O592" s="65"/>
      <c r="P592" s="182">
        <f>O592*H592</f>
        <v>0</v>
      </c>
      <c r="Q592" s="182">
        <v>1.9000000000000001E-4</v>
      </c>
      <c r="R592" s="182">
        <f>Q592*H592</f>
        <v>7.6000000000000004E-4</v>
      </c>
      <c r="S592" s="182">
        <v>0</v>
      </c>
      <c r="T592" s="183">
        <f>S592*H592</f>
        <v>0</v>
      </c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R592" s="184" t="s">
        <v>286</v>
      </c>
      <c r="AT592" s="184" t="s">
        <v>191</v>
      </c>
      <c r="AU592" s="184" t="s">
        <v>81</v>
      </c>
      <c r="AY592" s="18" t="s">
        <v>189</v>
      </c>
      <c r="BE592" s="185">
        <f>IF(N592="základní",J592,0)</f>
        <v>0</v>
      </c>
      <c r="BF592" s="185">
        <f>IF(N592="snížená",J592,0)</f>
        <v>0</v>
      </c>
      <c r="BG592" s="185">
        <f>IF(N592="zákl. přenesená",J592,0)</f>
        <v>0</v>
      </c>
      <c r="BH592" s="185">
        <f>IF(N592="sníž. přenesená",J592,0)</f>
        <v>0</v>
      </c>
      <c r="BI592" s="185">
        <f>IF(N592="nulová",J592,0)</f>
        <v>0</v>
      </c>
      <c r="BJ592" s="18" t="s">
        <v>77</v>
      </c>
      <c r="BK592" s="185">
        <f>ROUND(I592*H592,2)</f>
        <v>0</v>
      </c>
      <c r="BL592" s="18" t="s">
        <v>286</v>
      </c>
      <c r="BM592" s="184" t="s">
        <v>1111</v>
      </c>
    </row>
    <row r="593" spans="1:65" s="2" customFormat="1" ht="55.5" customHeight="1">
      <c r="A593" s="35"/>
      <c r="B593" s="36"/>
      <c r="C593" s="172" t="s">
        <v>1112</v>
      </c>
      <c r="D593" s="172" t="s">
        <v>191</v>
      </c>
      <c r="E593" s="173" t="s">
        <v>1113</v>
      </c>
      <c r="F593" s="174" t="s">
        <v>1114</v>
      </c>
      <c r="G593" s="175" t="s">
        <v>364</v>
      </c>
      <c r="H593" s="176">
        <v>35</v>
      </c>
      <c r="I593" s="177"/>
      <c r="J593" s="178">
        <f>ROUND(I593*H593,2)</f>
        <v>0</v>
      </c>
      <c r="K593" s="179"/>
      <c r="L593" s="40"/>
      <c r="M593" s="180" t="s">
        <v>19</v>
      </c>
      <c r="N593" s="181" t="s">
        <v>43</v>
      </c>
      <c r="O593" s="65"/>
      <c r="P593" s="182">
        <f>O593*H593</f>
        <v>0</v>
      </c>
      <c r="Q593" s="182">
        <v>8.9999999999999998E-4</v>
      </c>
      <c r="R593" s="182">
        <f>Q593*H593</f>
        <v>3.15E-2</v>
      </c>
      <c r="S593" s="182">
        <v>0</v>
      </c>
      <c r="T593" s="183">
        <f>S593*H593</f>
        <v>0</v>
      </c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R593" s="184" t="s">
        <v>286</v>
      </c>
      <c r="AT593" s="184" t="s">
        <v>191</v>
      </c>
      <c r="AU593" s="184" t="s">
        <v>81</v>
      </c>
      <c r="AY593" s="18" t="s">
        <v>189</v>
      </c>
      <c r="BE593" s="185">
        <f>IF(N593="základní",J593,0)</f>
        <v>0</v>
      </c>
      <c r="BF593" s="185">
        <f>IF(N593="snížená",J593,0)</f>
        <v>0</v>
      </c>
      <c r="BG593" s="185">
        <f>IF(N593="zákl. přenesená",J593,0)</f>
        <v>0</v>
      </c>
      <c r="BH593" s="185">
        <f>IF(N593="sníž. přenesená",J593,0)</f>
        <v>0</v>
      </c>
      <c r="BI593" s="185">
        <f>IF(N593="nulová",J593,0)</f>
        <v>0</v>
      </c>
      <c r="BJ593" s="18" t="s">
        <v>77</v>
      </c>
      <c r="BK593" s="185">
        <f>ROUND(I593*H593,2)</f>
        <v>0</v>
      </c>
      <c r="BL593" s="18" t="s">
        <v>286</v>
      </c>
      <c r="BM593" s="184" t="s">
        <v>1115</v>
      </c>
    </row>
    <row r="594" spans="1:65" s="2" customFormat="1" ht="24.15" customHeight="1">
      <c r="A594" s="35"/>
      <c r="B594" s="36"/>
      <c r="C594" s="172" t="s">
        <v>1116</v>
      </c>
      <c r="D594" s="172" t="s">
        <v>191</v>
      </c>
      <c r="E594" s="173" t="s">
        <v>1117</v>
      </c>
      <c r="F594" s="174" t="s">
        <v>1118</v>
      </c>
      <c r="G594" s="175" t="s">
        <v>269</v>
      </c>
      <c r="H594" s="176">
        <v>2</v>
      </c>
      <c r="I594" s="177"/>
      <c r="J594" s="178">
        <f>ROUND(I594*H594,2)</f>
        <v>0</v>
      </c>
      <c r="K594" s="179"/>
      <c r="L594" s="40"/>
      <c r="M594" s="180" t="s">
        <v>19</v>
      </c>
      <c r="N594" s="181" t="s">
        <v>43</v>
      </c>
      <c r="O594" s="65"/>
      <c r="P594" s="182">
        <f>O594*H594</f>
        <v>0</v>
      </c>
      <c r="Q594" s="182">
        <v>3.1E-4</v>
      </c>
      <c r="R594" s="182">
        <f>Q594*H594</f>
        <v>6.2E-4</v>
      </c>
      <c r="S594" s="182">
        <v>0</v>
      </c>
      <c r="T594" s="183">
        <f>S594*H594</f>
        <v>0</v>
      </c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R594" s="184" t="s">
        <v>286</v>
      </c>
      <c r="AT594" s="184" t="s">
        <v>191</v>
      </c>
      <c r="AU594" s="184" t="s">
        <v>81</v>
      </c>
      <c r="AY594" s="18" t="s">
        <v>189</v>
      </c>
      <c r="BE594" s="185">
        <f>IF(N594="základní",J594,0)</f>
        <v>0</v>
      </c>
      <c r="BF594" s="185">
        <f>IF(N594="snížená",J594,0)</f>
        <v>0</v>
      </c>
      <c r="BG594" s="185">
        <f>IF(N594="zákl. přenesená",J594,0)</f>
        <v>0</v>
      </c>
      <c r="BH594" s="185">
        <f>IF(N594="sníž. přenesená",J594,0)</f>
        <v>0</v>
      </c>
      <c r="BI594" s="185">
        <f>IF(N594="nulová",J594,0)</f>
        <v>0</v>
      </c>
      <c r="BJ594" s="18" t="s">
        <v>77</v>
      </c>
      <c r="BK594" s="185">
        <f>ROUND(I594*H594,2)</f>
        <v>0</v>
      </c>
      <c r="BL594" s="18" t="s">
        <v>286</v>
      </c>
      <c r="BM594" s="184" t="s">
        <v>1119</v>
      </c>
    </row>
    <row r="595" spans="1:65" s="2" customFormat="1" ht="62.7" customHeight="1">
      <c r="A595" s="35"/>
      <c r="B595" s="36"/>
      <c r="C595" s="172" t="s">
        <v>1120</v>
      </c>
      <c r="D595" s="172" t="s">
        <v>191</v>
      </c>
      <c r="E595" s="173" t="s">
        <v>1121</v>
      </c>
      <c r="F595" s="174" t="s">
        <v>1122</v>
      </c>
      <c r="G595" s="175" t="s">
        <v>269</v>
      </c>
      <c r="H595" s="176">
        <v>2</v>
      </c>
      <c r="I595" s="177"/>
      <c r="J595" s="178">
        <f>ROUND(I595*H595,2)</f>
        <v>0</v>
      </c>
      <c r="K595" s="179"/>
      <c r="L595" s="40"/>
      <c r="M595" s="180" t="s">
        <v>19</v>
      </c>
      <c r="N595" s="181" t="s">
        <v>43</v>
      </c>
      <c r="O595" s="65"/>
      <c r="P595" s="182">
        <f>O595*H595</f>
        <v>0</v>
      </c>
      <c r="Q595" s="182">
        <v>1.9000000000000001E-4</v>
      </c>
      <c r="R595" s="182">
        <f>Q595*H595</f>
        <v>3.8000000000000002E-4</v>
      </c>
      <c r="S595" s="182">
        <v>0</v>
      </c>
      <c r="T595" s="183">
        <f>S595*H595</f>
        <v>0</v>
      </c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R595" s="184" t="s">
        <v>286</v>
      </c>
      <c r="AT595" s="184" t="s">
        <v>191</v>
      </c>
      <c r="AU595" s="184" t="s">
        <v>81</v>
      </c>
      <c r="AY595" s="18" t="s">
        <v>189</v>
      </c>
      <c r="BE595" s="185">
        <f>IF(N595="základní",J595,0)</f>
        <v>0</v>
      </c>
      <c r="BF595" s="185">
        <f>IF(N595="snížená",J595,0)</f>
        <v>0</v>
      </c>
      <c r="BG595" s="185">
        <f>IF(N595="zákl. přenesená",J595,0)</f>
        <v>0</v>
      </c>
      <c r="BH595" s="185">
        <f>IF(N595="sníž. přenesená",J595,0)</f>
        <v>0</v>
      </c>
      <c r="BI595" s="185">
        <f>IF(N595="nulová",J595,0)</f>
        <v>0</v>
      </c>
      <c r="BJ595" s="18" t="s">
        <v>77</v>
      </c>
      <c r="BK595" s="185">
        <f>ROUND(I595*H595,2)</f>
        <v>0</v>
      </c>
      <c r="BL595" s="18" t="s">
        <v>286</v>
      </c>
      <c r="BM595" s="184" t="s">
        <v>1123</v>
      </c>
    </row>
    <row r="596" spans="1:65" s="2" customFormat="1" ht="55.5" customHeight="1">
      <c r="A596" s="35"/>
      <c r="B596" s="36"/>
      <c r="C596" s="172" t="s">
        <v>1124</v>
      </c>
      <c r="D596" s="172" t="s">
        <v>191</v>
      </c>
      <c r="E596" s="173" t="s">
        <v>1125</v>
      </c>
      <c r="F596" s="174" t="s">
        <v>1126</v>
      </c>
      <c r="G596" s="175" t="s">
        <v>364</v>
      </c>
      <c r="H596" s="176">
        <v>3.2</v>
      </c>
      <c r="I596" s="177"/>
      <c r="J596" s="178">
        <f>ROUND(I596*H596,2)</f>
        <v>0</v>
      </c>
      <c r="K596" s="179"/>
      <c r="L596" s="40"/>
      <c r="M596" s="180" t="s">
        <v>19</v>
      </c>
      <c r="N596" s="181" t="s">
        <v>43</v>
      </c>
      <c r="O596" s="65"/>
      <c r="P596" s="182">
        <f>O596*H596</f>
        <v>0</v>
      </c>
      <c r="Q596" s="182">
        <v>1.1299999999999999E-3</v>
      </c>
      <c r="R596" s="182">
        <f>Q596*H596</f>
        <v>3.6159999999999999E-3</v>
      </c>
      <c r="S596" s="182">
        <v>0</v>
      </c>
      <c r="T596" s="183">
        <f>S596*H596</f>
        <v>0</v>
      </c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R596" s="184" t="s">
        <v>286</v>
      </c>
      <c r="AT596" s="184" t="s">
        <v>191</v>
      </c>
      <c r="AU596" s="184" t="s">
        <v>81</v>
      </c>
      <c r="AY596" s="18" t="s">
        <v>189</v>
      </c>
      <c r="BE596" s="185">
        <f>IF(N596="základní",J596,0)</f>
        <v>0</v>
      </c>
      <c r="BF596" s="185">
        <f>IF(N596="snížená",J596,0)</f>
        <v>0</v>
      </c>
      <c r="BG596" s="185">
        <f>IF(N596="zákl. přenesená",J596,0)</f>
        <v>0</v>
      </c>
      <c r="BH596" s="185">
        <f>IF(N596="sníž. přenesená",J596,0)</f>
        <v>0</v>
      </c>
      <c r="BI596" s="185">
        <f>IF(N596="nulová",J596,0)</f>
        <v>0</v>
      </c>
      <c r="BJ596" s="18" t="s">
        <v>77</v>
      </c>
      <c r="BK596" s="185">
        <f>ROUND(I596*H596,2)</f>
        <v>0</v>
      </c>
      <c r="BL596" s="18" t="s">
        <v>286</v>
      </c>
      <c r="BM596" s="184" t="s">
        <v>1127</v>
      </c>
    </row>
    <row r="597" spans="1:65" s="13" customFormat="1" ht="10.199999999999999">
      <c r="B597" s="191"/>
      <c r="C597" s="192"/>
      <c r="D597" s="193" t="s">
        <v>199</v>
      </c>
      <c r="E597" s="194" t="s">
        <v>19</v>
      </c>
      <c r="F597" s="195" t="s">
        <v>1058</v>
      </c>
      <c r="G597" s="192"/>
      <c r="H597" s="196">
        <v>3.2</v>
      </c>
      <c r="I597" s="197"/>
      <c r="J597" s="192"/>
      <c r="K597" s="192"/>
      <c r="L597" s="198"/>
      <c r="M597" s="199"/>
      <c r="N597" s="200"/>
      <c r="O597" s="200"/>
      <c r="P597" s="200"/>
      <c r="Q597" s="200"/>
      <c r="R597" s="200"/>
      <c r="S597" s="200"/>
      <c r="T597" s="201"/>
      <c r="AT597" s="202" t="s">
        <v>199</v>
      </c>
      <c r="AU597" s="202" t="s">
        <v>81</v>
      </c>
      <c r="AV597" s="13" t="s">
        <v>81</v>
      </c>
      <c r="AW597" s="13" t="s">
        <v>33</v>
      </c>
      <c r="AX597" s="13" t="s">
        <v>77</v>
      </c>
      <c r="AY597" s="202" t="s">
        <v>189</v>
      </c>
    </row>
    <row r="598" spans="1:65" s="2" customFormat="1" ht="55.5" customHeight="1">
      <c r="A598" s="35"/>
      <c r="B598" s="36"/>
      <c r="C598" s="172" t="s">
        <v>1128</v>
      </c>
      <c r="D598" s="172" t="s">
        <v>191</v>
      </c>
      <c r="E598" s="173" t="s">
        <v>1129</v>
      </c>
      <c r="F598" s="174" t="s">
        <v>1130</v>
      </c>
      <c r="G598" s="175" t="s">
        <v>364</v>
      </c>
      <c r="H598" s="176">
        <v>136.9</v>
      </c>
      <c r="I598" s="177"/>
      <c r="J598" s="178">
        <f>ROUND(I598*H598,2)</f>
        <v>0</v>
      </c>
      <c r="K598" s="179"/>
      <c r="L598" s="40"/>
      <c r="M598" s="180" t="s">
        <v>19</v>
      </c>
      <c r="N598" s="181" t="s">
        <v>43</v>
      </c>
      <c r="O598" s="65"/>
      <c r="P598" s="182">
        <f>O598*H598</f>
        <v>0</v>
      </c>
      <c r="Q598" s="182">
        <v>3.8999999999999999E-4</v>
      </c>
      <c r="R598" s="182">
        <f>Q598*H598</f>
        <v>5.3391000000000001E-2</v>
      </c>
      <c r="S598" s="182">
        <v>0</v>
      </c>
      <c r="T598" s="183">
        <f>S598*H598</f>
        <v>0</v>
      </c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R598" s="184" t="s">
        <v>286</v>
      </c>
      <c r="AT598" s="184" t="s">
        <v>191</v>
      </c>
      <c r="AU598" s="184" t="s">
        <v>81</v>
      </c>
      <c r="AY598" s="18" t="s">
        <v>189</v>
      </c>
      <c r="BE598" s="185">
        <f>IF(N598="základní",J598,0)</f>
        <v>0</v>
      </c>
      <c r="BF598" s="185">
        <f>IF(N598="snížená",J598,0)</f>
        <v>0</v>
      </c>
      <c r="BG598" s="185">
        <f>IF(N598="zákl. přenesená",J598,0)</f>
        <v>0</v>
      </c>
      <c r="BH598" s="185">
        <f>IF(N598="sníž. přenesená",J598,0)</f>
        <v>0</v>
      </c>
      <c r="BI598" s="185">
        <f>IF(N598="nulová",J598,0)</f>
        <v>0</v>
      </c>
      <c r="BJ598" s="18" t="s">
        <v>77</v>
      </c>
      <c r="BK598" s="185">
        <f>ROUND(I598*H598,2)</f>
        <v>0</v>
      </c>
      <c r="BL598" s="18" t="s">
        <v>286</v>
      </c>
      <c r="BM598" s="184" t="s">
        <v>1131</v>
      </c>
    </row>
    <row r="599" spans="1:65" s="13" customFormat="1" ht="10.199999999999999">
      <c r="B599" s="191"/>
      <c r="C599" s="192"/>
      <c r="D599" s="193" t="s">
        <v>199</v>
      </c>
      <c r="E599" s="194" t="s">
        <v>19</v>
      </c>
      <c r="F599" s="195" t="s">
        <v>1132</v>
      </c>
      <c r="G599" s="192"/>
      <c r="H599" s="196">
        <v>101.9</v>
      </c>
      <c r="I599" s="197"/>
      <c r="J599" s="192"/>
      <c r="K599" s="192"/>
      <c r="L599" s="198"/>
      <c r="M599" s="199"/>
      <c r="N599" s="200"/>
      <c r="O599" s="200"/>
      <c r="P599" s="200"/>
      <c r="Q599" s="200"/>
      <c r="R599" s="200"/>
      <c r="S599" s="200"/>
      <c r="T599" s="201"/>
      <c r="AT599" s="202" t="s">
        <v>199</v>
      </c>
      <c r="AU599" s="202" t="s">
        <v>81</v>
      </c>
      <c r="AV599" s="13" t="s">
        <v>81</v>
      </c>
      <c r="AW599" s="13" t="s">
        <v>33</v>
      </c>
      <c r="AX599" s="13" t="s">
        <v>72</v>
      </c>
      <c r="AY599" s="202" t="s">
        <v>189</v>
      </c>
    </row>
    <row r="600" spans="1:65" s="13" customFormat="1" ht="10.199999999999999">
      <c r="B600" s="191"/>
      <c r="C600" s="192"/>
      <c r="D600" s="193" t="s">
        <v>199</v>
      </c>
      <c r="E600" s="194" t="s">
        <v>19</v>
      </c>
      <c r="F600" s="195" t="s">
        <v>1133</v>
      </c>
      <c r="G600" s="192"/>
      <c r="H600" s="196">
        <v>35</v>
      </c>
      <c r="I600" s="197"/>
      <c r="J600" s="192"/>
      <c r="K600" s="192"/>
      <c r="L600" s="198"/>
      <c r="M600" s="199"/>
      <c r="N600" s="200"/>
      <c r="O600" s="200"/>
      <c r="P600" s="200"/>
      <c r="Q600" s="200"/>
      <c r="R600" s="200"/>
      <c r="S600" s="200"/>
      <c r="T600" s="201"/>
      <c r="AT600" s="202" t="s">
        <v>199</v>
      </c>
      <c r="AU600" s="202" t="s">
        <v>81</v>
      </c>
      <c r="AV600" s="13" t="s">
        <v>81</v>
      </c>
      <c r="AW600" s="13" t="s">
        <v>33</v>
      </c>
      <c r="AX600" s="13" t="s">
        <v>72</v>
      </c>
      <c r="AY600" s="202" t="s">
        <v>189</v>
      </c>
    </row>
    <row r="601" spans="1:65" s="14" customFormat="1" ht="10.199999999999999">
      <c r="B601" s="203"/>
      <c r="C601" s="204"/>
      <c r="D601" s="193" t="s">
        <v>199</v>
      </c>
      <c r="E601" s="205" t="s">
        <v>19</v>
      </c>
      <c r="F601" s="206" t="s">
        <v>201</v>
      </c>
      <c r="G601" s="204"/>
      <c r="H601" s="207">
        <v>136.9</v>
      </c>
      <c r="I601" s="208"/>
      <c r="J601" s="204"/>
      <c r="K601" s="204"/>
      <c r="L601" s="209"/>
      <c r="M601" s="210"/>
      <c r="N601" s="211"/>
      <c r="O601" s="211"/>
      <c r="P601" s="211"/>
      <c r="Q601" s="211"/>
      <c r="R601" s="211"/>
      <c r="S601" s="211"/>
      <c r="T601" s="212"/>
      <c r="AT601" s="213" t="s">
        <v>199</v>
      </c>
      <c r="AU601" s="213" t="s">
        <v>81</v>
      </c>
      <c r="AV601" s="14" t="s">
        <v>202</v>
      </c>
      <c r="AW601" s="14" t="s">
        <v>33</v>
      </c>
      <c r="AX601" s="14" t="s">
        <v>77</v>
      </c>
      <c r="AY601" s="213" t="s">
        <v>189</v>
      </c>
    </row>
    <row r="602" spans="1:65" s="2" customFormat="1" ht="49.05" customHeight="1">
      <c r="A602" s="35"/>
      <c r="B602" s="36"/>
      <c r="C602" s="172" t="s">
        <v>1134</v>
      </c>
      <c r="D602" s="172" t="s">
        <v>191</v>
      </c>
      <c r="E602" s="173" t="s">
        <v>1135</v>
      </c>
      <c r="F602" s="174" t="s">
        <v>1136</v>
      </c>
      <c r="G602" s="175" t="s">
        <v>364</v>
      </c>
      <c r="H602" s="176">
        <v>55.2</v>
      </c>
      <c r="I602" s="177"/>
      <c r="J602" s="178">
        <f>ROUND(I602*H602,2)</f>
        <v>0</v>
      </c>
      <c r="K602" s="179"/>
      <c r="L602" s="40"/>
      <c r="M602" s="180" t="s">
        <v>19</v>
      </c>
      <c r="N602" s="181" t="s">
        <v>43</v>
      </c>
      <c r="O602" s="65"/>
      <c r="P602" s="182">
        <f>O602*H602</f>
        <v>0</v>
      </c>
      <c r="Q602" s="182">
        <v>5.0000000000000001E-4</v>
      </c>
      <c r="R602" s="182">
        <f>Q602*H602</f>
        <v>2.7600000000000003E-2</v>
      </c>
      <c r="S602" s="182">
        <v>0</v>
      </c>
      <c r="T602" s="183">
        <f>S602*H602</f>
        <v>0</v>
      </c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R602" s="184" t="s">
        <v>286</v>
      </c>
      <c r="AT602" s="184" t="s">
        <v>191</v>
      </c>
      <c r="AU602" s="184" t="s">
        <v>81</v>
      </c>
      <c r="AY602" s="18" t="s">
        <v>189</v>
      </c>
      <c r="BE602" s="185">
        <f>IF(N602="základní",J602,0)</f>
        <v>0</v>
      </c>
      <c r="BF602" s="185">
        <f>IF(N602="snížená",J602,0)</f>
        <v>0</v>
      </c>
      <c r="BG602" s="185">
        <f>IF(N602="zákl. přenesená",J602,0)</f>
        <v>0</v>
      </c>
      <c r="BH602" s="185">
        <f>IF(N602="sníž. přenesená",J602,0)</f>
        <v>0</v>
      </c>
      <c r="BI602" s="185">
        <f>IF(N602="nulová",J602,0)</f>
        <v>0</v>
      </c>
      <c r="BJ602" s="18" t="s">
        <v>77</v>
      </c>
      <c r="BK602" s="185">
        <f>ROUND(I602*H602,2)</f>
        <v>0</v>
      </c>
      <c r="BL602" s="18" t="s">
        <v>286</v>
      </c>
      <c r="BM602" s="184" t="s">
        <v>1137</v>
      </c>
    </row>
    <row r="603" spans="1:65" s="13" customFormat="1" ht="10.199999999999999">
      <c r="B603" s="191"/>
      <c r="C603" s="192"/>
      <c r="D603" s="193" t="s">
        <v>199</v>
      </c>
      <c r="E603" s="194" t="s">
        <v>19</v>
      </c>
      <c r="F603" s="195" t="s">
        <v>1138</v>
      </c>
      <c r="G603" s="192"/>
      <c r="H603" s="196">
        <v>43.2</v>
      </c>
      <c r="I603" s="197"/>
      <c r="J603" s="192"/>
      <c r="K603" s="192"/>
      <c r="L603" s="198"/>
      <c r="M603" s="199"/>
      <c r="N603" s="200"/>
      <c r="O603" s="200"/>
      <c r="P603" s="200"/>
      <c r="Q603" s="200"/>
      <c r="R603" s="200"/>
      <c r="S603" s="200"/>
      <c r="T603" s="201"/>
      <c r="AT603" s="202" t="s">
        <v>199</v>
      </c>
      <c r="AU603" s="202" t="s">
        <v>81</v>
      </c>
      <c r="AV603" s="13" t="s">
        <v>81</v>
      </c>
      <c r="AW603" s="13" t="s">
        <v>33</v>
      </c>
      <c r="AX603" s="13" t="s">
        <v>72</v>
      </c>
      <c r="AY603" s="202" t="s">
        <v>189</v>
      </c>
    </row>
    <row r="604" spans="1:65" s="13" customFormat="1" ht="10.199999999999999">
      <c r="B604" s="191"/>
      <c r="C604" s="192"/>
      <c r="D604" s="193" t="s">
        <v>199</v>
      </c>
      <c r="E604" s="194" t="s">
        <v>19</v>
      </c>
      <c r="F604" s="195" t="s">
        <v>1139</v>
      </c>
      <c r="G604" s="192"/>
      <c r="H604" s="196">
        <v>12</v>
      </c>
      <c r="I604" s="197"/>
      <c r="J604" s="192"/>
      <c r="K604" s="192"/>
      <c r="L604" s="198"/>
      <c r="M604" s="199"/>
      <c r="N604" s="200"/>
      <c r="O604" s="200"/>
      <c r="P604" s="200"/>
      <c r="Q604" s="200"/>
      <c r="R604" s="200"/>
      <c r="S604" s="200"/>
      <c r="T604" s="201"/>
      <c r="AT604" s="202" t="s">
        <v>199</v>
      </c>
      <c r="AU604" s="202" t="s">
        <v>81</v>
      </c>
      <c r="AV604" s="13" t="s">
        <v>81</v>
      </c>
      <c r="AW604" s="13" t="s">
        <v>33</v>
      </c>
      <c r="AX604" s="13" t="s">
        <v>72</v>
      </c>
      <c r="AY604" s="202" t="s">
        <v>189</v>
      </c>
    </row>
    <row r="605" spans="1:65" s="14" customFormat="1" ht="10.199999999999999">
      <c r="B605" s="203"/>
      <c r="C605" s="204"/>
      <c r="D605" s="193" t="s">
        <v>199</v>
      </c>
      <c r="E605" s="205" t="s">
        <v>19</v>
      </c>
      <c r="F605" s="206" t="s">
        <v>201</v>
      </c>
      <c r="G605" s="204"/>
      <c r="H605" s="207">
        <v>55.2</v>
      </c>
      <c r="I605" s="208"/>
      <c r="J605" s="204"/>
      <c r="K605" s="204"/>
      <c r="L605" s="209"/>
      <c r="M605" s="210"/>
      <c r="N605" s="211"/>
      <c r="O605" s="211"/>
      <c r="P605" s="211"/>
      <c r="Q605" s="211"/>
      <c r="R605" s="211"/>
      <c r="S605" s="211"/>
      <c r="T605" s="212"/>
      <c r="AT605" s="213" t="s">
        <v>199</v>
      </c>
      <c r="AU605" s="213" t="s">
        <v>81</v>
      </c>
      <c r="AV605" s="14" t="s">
        <v>202</v>
      </c>
      <c r="AW605" s="14" t="s">
        <v>33</v>
      </c>
      <c r="AX605" s="14" t="s">
        <v>77</v>
      </c>
      <c r="AY605" s="213" t="s">
        <v>189</v>
      </c>
    </row>
    <row r="606" spans="1:65" s="2" customFormat="1" ht="62.7" customHeight="1">
      <c r="A606" s="35"/>
      <c r="B606" s="36"/>
      <c r="C606" s="172" t="s">
        <v>1140</v>
      </c>
      <c r="D606" s="172" t="s">
        <v>191</v>
      </c>
      <c r="E606" s="173" t="s">
        <v>1141</v>
      </c>
      <c r="F606" s="174" t="s">
        <v>1142</v>
      </c>
      <c r="G606" s="175" t="s">
        <v>364</v>
      </c>
      <c r="H606" s="176">
        <v>27.6</v>
      </c>
      <c r="I606" s="177"/>
      <c r="J606" s="178">
        <f>ROUND(I606*H606,2)</f>
        <v>0</v>
      </c>
      <c r="K606" s="179"/>
      <c r="L606" s="40"/>
      <c r="M606" s="180" t="s">
        <v>19</v>
      </c>
      <c r="N606" s="181" t="s">
        <v>43</v>
      </c>
      <c r="O606" s="65"/>
      <c r="P606" s="182">
        <f>O606*H606</f>
        <v>0</v>
      </c>
      <c r="Q606" s="182">
        <v>1.8699999999999999E-3</v>
      </c>
      <c r="R606" s="182">
        <f>Q606*H606</f>
        <v>5.1611999999999998E-2</v>
      </c>
      <c r="S606" s="182">
        <v>0</v>
      </c>
      <c r="T606" s="183">
        <f>S606*H606</f>
        <v>0</v>
      </c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R606" s="184" t="s">
        <v>286</v>
      </c>
      <c r="AT606" s="184" t="s">
        <v>191</v>
      </c>
      <c r="AU606" s="184" t="s">
        <v>81</v>
      </c>
      <c r="AY606" s="18" t="s">
        <v>189</v>
      </c>
      <c r="BE606" s="185">
        <f>IF(N606="základní",J606,0)</f>
        <v>0</v>
      </c>
      <c r="BF606" s="185">
        <f>IF(N606="snížená",J606,0)</f>
        <v>0</v>
      </c>
      <c r="BG606" s="185">
        <f>IF(N606="zákl. přenesená",J606,0)</f>
        <v>0</v>
      </c>
      <c r="BH606" s="185">
        <f>IF(N606="sníž. přenesená",J606,0)</f>
        <v>0</v>
      </c>
      <c r="BI606" s="185">
        <f>IF(N606="nulová",J606,0)</f>
        <v>0</v>
      </c>
      <c r="BJ606" s="18" t="s">
        <v>77</v>
      </c>
      <c r="BK606" s="185">
        <f>ROUND(I606*H606,2)</f>
        <v>0</v>
      </c>
      <c r="BL606" s="18" t="s">
        <v>286</v>
      </c>
      <c r="BM606" s="184" t="s">
        <v>1143</v>
      </c>
    </row>
    <row r="607" spans="1:65" s="13" customFormat="1" ht="10.199999999999999">
      <c r="B607" s="191"/>
      <c r="C607" s="192"/>
      <c r="D607" s="193" t="s">
        <v>199</v>
      </c>
      <c r="E607" s="194" t="s">
        <v>19</v>
      </c>
      <c r="F607" s="195" t="s">
        <v>1144</v>
      </c>
      <c r="G607" s="192"/>
      <c r="H607" s="196">
        <v>21.6</v>
      </c>
      <c r="I607" s="197"/>
      <c r="J607" s="192"/>
      <c r="K607" s="192"/>
      <c r="L607" s="198"/>
      <c r="M607" s="199"/>
      <c r="N607" s="200"/>
      <c r="O607" s="200"/>
      <c r="P607" s="200"/>
      <c r="Q607" s="200"/>
      <c r="R607" s="200"/>
      <c r="S607" s="200"/>
      <c r="T607" s="201"/>
      <c r="AT607" s="202" t="s">
        <v>199</v>
      </c>
      <c r="AU607" s="202" t="s">
        <v>81</v>
      </c>
      <c r="AV607" s="13" t="s">
        <v>81</v>
      </c>
      <c r="AW607" s="13" t="s">
        <v>33</v>
      </c>
      <c r="AX607" s="13" t="s">
        <v>72</v>
      </c>
      <c r="AY607" s="202" t="s">
        <v>189</v>
      </c>
    </row>
    <row r="608" spans="1:65" s="13" customFormat="1" ht="10.199999999999999">
      <c r="B608" s="191"/>
      <c r="C608" s="192"/>
      <c r="D608" s="193" t="s">
        <v>199</v>
      </c>
      <c r="E608" s="194" t="s">
        <v>19</v>
      </c>
      <c r="F608" s="195" t="s">
        <v>1145</v>
      </c>
      <c r="G608" s="192"/>
      <c r="H608" s="196">
        <v>6</v>
      </c>
      <c r="I608" s="197"/>
      <c r="J608" s="192"/>
      <c r="K608" s="192"/>
      <c r="L608" s="198"/>
      <c r="M608" s="199"/>
      <c r="N608" s="200"/>
      <c r="O608" s="200"/>
      <c r="P608" s="200"/>
      <c r="Q608" s="200"/>
      <c r="R608" s="200"/>
      <c r="S608" s="200"/>
      <c r="T608" s="201"/>
      <c r="AT608" s="202" t="s">
        <v>199</v>
      </c>
      <c r="AU608" s="202" t="s">
        <v>81</v>
      </c>
      <c r="AV608" s="13" t="s">
        <v>81</v>
      </c>
      <c r="AW608" s="13" t="s">
        <v>33</v>
      </c>
      <c r="AX608" s="13" t="s">
        <v>72</v>
      </c>
      <c r="AY608" s="202" t="s">
        <v>189</v>
      </c>
    </row>
    <row r="609" spans="1:65" s="14" customFormat="1" ht="10.199999999999999">
      <c r="B609" s="203"/>
      <c r="C609" s="204"/>
      <c r="D609" s="193" t="s">
        <v>199</v>
      </c>
      <c r="E609" s="205" t="s">
        <v>19</v>
      </c>
      <c r="F609" s="206" t="s">
        <v>201</v>
      </c>
      <c r="G609" s="204"/>
      <c r="H609" s="207">
        <v>27.6</v>
      </c>
      <c r="I609" s="208"/>
      <c r="J609" s="204"/>
      <c r="K609" s="204"/>
      <c r="L609" s="209"/>
      <c r="M609" s="210"/>
      <c r="N609" s="211"/>
      <c r="O609" s="211"/>
      <c r="P609" s="211"/>
      <c r="Q609" s="211"/>
      <c r="R609" s="211"/>
      <c r="S609" s="211"/>
      <c r="T609" s="212"/>
      <c r="AT609" s="213" t="s">
        <v>199</v>
      </c>
      <c r="AU609" s="213" t="s">
        <v>81</v>
      </c>
      <c r="AV609" s="14" t="s">
        <v>202</v>
      </c>
      <c r="AW609" s="14" t="s">
        <v>33</v>
      </c>
      <c r="AX609" s="14" t="s">
        <v>77</v>
      </c>
      <c r="AY609" s="213" t="s">
        <v>189</v>
      </c>
    </row>
    <row r="610" spans="1:65" s="2" customFormat="1" ht="24.15" customHeight="1">
      <c r="A610" s="35"/>
      <c r="B610" s="36"/>
      <c r="C610" s="172" t="s">
        <v>1146</v>
      </c>
      <c r="D610" s="172" t="s">
        <v>191</v>
      </c>
      <c r="E610" s="173" t="s">
        <v>1147</v>
      </c>
      <c r="F610" s="174" t="s">
        <v>1148</v>
      </c>
      <c r="G610" s="175" t="s">
        <v>364</v>
      </c>
      <c r="H610" s="176">
        <v>27.6</v>
      </c>
      <c r="I610" s="177"/>
      <c r="J610" s="178">
        <f>ROUND(I610*H610,2)</f>
        <v>0</v>
      </c>
      <c r="K610" s="179"/>
      <c r="L610" s="40"/>
      <c r="M610" s="180" t="s">
        <v>19</v>
      </c>
      <c r="N610" s="181" t="s">
        <v>43</v>
      </c>
      <c r="O610" s="65"/>
      <c r="P610" s="182">
        <f>O610*H610</f>
        <v>0</v>
      </c>
      <c r="Q610" s="182">
        <v>0</v>
      </c>
      <c r="R610" s="182">
        <f>Q610*H610</f>
        <v>0</v>
      </c>
      <c r="S610" s="182">
        <v>0</v>
      </c>
      <c r="T610" s="183">
        <f>S610*H610</f>
        <v>0</v>
      </c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R610" s="184" t="s">
        <v>286</v>
      </c>
      <c r="AT610" s="184" t="s">
        <v>191</v>
      </c>
      <c r="AU610" s="184" t="s">
        <v>81</v>
      </c>
      <c r="AY610" s="18" t="s">
        <v>189</v>
      </c>
      <c r="BE610" s="185">
        <f>IF(N610="základní",J610,0)</f>
        <v>0</v>
      </c>
      <c r="BF610" s="185">
        <f>IF(N610="snížená",J610,0)</f>
        <v>0</v>
      </c>
      <c r="BG610" s="185">
        <f>IF(N610="zákl. přenesená",J610,0)</f>
        <v>0</v>
      </c>
      <c r="BH610" s="185">
        <f>IF(N610="sníž. přenesená",J610,0)</f>
        <v>0</v>
      </c>
      <c r="BI610" s="185">
        <f>IF(N610="nulová",J610,0)</f>
        <v>0</v>
      </c>
      <c r="BJ610" s="18" t="s">
        <v>77</v>
      </c>
      <c r="BK610" s="185">
        <f>ROUND(I610*H610,2)</f>
        <v>0</v>
      </c>
      <c r="BL610" s="18" t="s">
        <v>286</v>
      </c>
      <c r="BM610" s="184" t="s">
        <v>1149</v>
      </c>
    </row>
    <row r="611" spans="1:65" s="2" customFormat="1" ht="10.199999999999999">
      <c r="A611" s="35"/>
      <c r="B611" s="36"/>
      <c r="C611" s="37"/>
      <c r="D611" s="186" t="s">
        <v>197</v>
      </c>
      <c r="E611" s="37"/>
      <c r="F611" s="187" t="s">
        <v>1150</v>
      </c>
      <c r="G611" s="37"/>
      <c r="H611" s="37"/>
      <c r="I611" s="188"/>
      <c r="J611" s="37"/>
      <c r="K611" s="37"/>
      <c r="L611" s="40"/>
      <c r="M611" s="189"/>
      <c r="N611" s="190"/>
      <c r="O611" s="65"/>
      <c r="P611" s="65"/>
      <c r="Q611" s="65"/>
      <c r="R611" s="65"/>
      <c r="S611" s="65"/>
      <c r="T611" s="66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T611" s="18" t="s">
        <v>197</v>
      </c>
      <c r="AU611" s="18" t="s">
        <v>81</v>
      </c>
    </row>
    <row r="612" spans="1:65" s="13" customFormat="1" ht="10.199999999999999">
      <c r="B612" s="191"/>
      <c r="C612" s="192"/>
      <c r="D612" s="193" t="s">
        <v>199</v>
      </c>
      <c r="E612" s="194" t="s">
        <v>19</v>
      </c>
      <c r="F612" s="195" t="s">
        <v>1151</v>
      </c>
      <c r="G612" s="192"/>
      <c r="H612" s="196">
        <v>21.6</v>
      </c>
      <c r="I612" s="197"/>
      <c r="J612" s="192"/>
      <c r="K612" s="192"/>
      <c r="L612" s="198"/>
      <c r="M612" s="199"/>
      <c r="N612" s="200"/>
      <c r="O612" s="200"/>
      <c r="P612" s="200"/>
      <c r="Q612" s="200"/>
      <c r="R612" s="200"/>
      <c r="S612" s="200"/>
      <c r="T612" s="201"/>
      <c r="AT612" s="202" t="s">
        <v>199</v>
      </c>
      <c r="AU612" s="202" t="s">
        <v>81</v>
      </c>
      <c r="AV612" s="13" t="s">
        <v>81</v>
      </c>
      <c r="AW612" s="13" t="s">
        <v>33</v>
      </c>
      <c r="AX612" s="13" t="s">
        <v>72</v>
      </c>
      <c r="AY612" s="202" t="s">
        <v>189</v>
      </c>
    </row>
    <row r="613" spans="1:65" s="13" customFormat="1" ht="10.199999999999999">
      <c r="B613" s="191"/>
      <c r="C613" s="192"/>
      <c r="D613" s="193" t="s">
        <v>199</v>
      </c>
      <c r="E613" s="194" t="s">
        <v>19</v>
      </c>
      <c r="F613" s="195" t="s">
        <v>1152</v>
      </c>
      <c r="G613" s="192"/>
      <c r="H613" s="196">
        <v>6</v>
      </c>
      <c r="I613" s="197"/>
      <c r="J613" s="192"/>
      <c r="K613" s="192"/>
      <c r="L613" s="198"/>
      <c r="M613" s="199"/>
      <c r="N613" s="200"/>
      <c r="O613" s="200"/>
      <c r="P613" s="200"/>
      <c r="Q613" s="200"/>
      <c r="R613" s="200"/>
      <c r="S613" s="200"/>
      <c r="T613" s="201"/>
      <c r="AT613" s="202" t="s">
        <v>199</v>
      </c>
      <c r="AU613" s="202" t="s">
        <v>81</v>
      </c>
      <c r="AV613" s="13" t="s">
        <v>81</v>
      </c>
      <c r="AW613" s="13" t="s">
        <v>33</v>
      </c>
      <c r="AX613" s="13" t="s">
        <v>72</v>
      </c>
      <c r="AY613" s="202" t="s">
        <v>189</v>
      </c>
    </row>
    <row r="614" spans="1:65" s="14" customFormat="1" ht="10.199999999999999">
      <c r="B614" s="203"/>
      <c r="C614" s="204"/>
      <c r="D614" s="193" t="s">
        <v>199</v>
      </c>
      <c r="E614" s="205" t="s">
        <v>19</v>
      </c>
      <c r="F614" s="206" t="s">
        <v>201</v>
      </c>
      <c r="G614" s="204"/>
      <c r="H614" s="207">
        <v>27.6</v>
      </c>
      <c r="I614" s="208"/>
      <c r="J614" s="204"/>
      <c r="K614" s="204"/>
      <c r="L614" s="209"/>
      <c r="M614" s="210"/>
      <c r="N614" s="211"/>
      <c r="O614" s="211"/>
      <c r="P614" s="211"/>
      <c r="Q614" s="211"/>
      <c r="R614" s="211"/>
      <c r="S614" s="211"/>
      <c r="T614" s="212"/>
      <c r="AT614" s="213" t="s">
        <v>199</v>
      </c>
      <c r="AU614" s="213" t="s">
        <v>81</v>
      </c>
      <c r="AV614" s="14" t="s">
        <v>202</v>
      </c>
      <c r="AW614" s="14" t="s">
        <v>33</v>
      </c>
      <c r="AX614" s="14" t="s">
        <v>77</v>
      </c>
      <c r="AY614" s="213" t="s">
        <v>189</v>
      </c>
    </row>
    <row r="615" spans="1:65" s="2" customFormat="1" ht="24.15" customHeight="1">
      <c r="A615" s="35"/>
      <c r="B615" s="36"/>
      <c r="C615" s="215" t="s">
        <v>1153</v>
      </c>
      <c r="D615" s="215" t="s">
        <v>495</v>
      </c>
      <c r="E615" s="216" t="s">
        <v>1154</v>
      </c>
      <c r="F615" s="217" t="s">
        <v>1155</v>
      </c>
      <c r="G615" s="218" t="s">
        <v>364</v>
      </c>
      <c r="H615" s="219">
        <v>27.6</v>
      </c>
      <c r="I615" s="220"/>
      <c r="J615" s="221">
        <f>ROUND(I615*H615,2)</f>
        <v>0</v>
      </c>
      <c r="K615" s="222"/>
      <c r="L615" s="223"/>
      <c r="M615" s="224" t="s">
        <v>19</v>
      </c>
      <c r="N615" s="225" t="s">
        <v>43</v>
      </c>
      <c r="O615" s="65"/>
      <c r="P615" s="182">
        <f>O615*H615</f>
        <v>0</v>
      </c>
      <c r="Q615" s="182">
        <v>1.1999999999999999E-3</v>
      </c>
      <c r="R615" s="182">
        <f>Q615*H615</f>
        <v>3.3119999999999997E-2</v>
      </c>
      <c r="S615" s="182">
        <v>0</v>
      </c>
      <c r="T615" s="183">
        <f>S615*H615</f>
        <v>0</v>
      </c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R615" s="184" t="s">
        <v>373</v>
      </c>
      <c r="AT615" s="184" t="s">
        <v>495</v>
      </c>
      <c r="AU615" s="184" t="s">
        <v>81</v>
      </c>
      <c r="AY615" s="18" t="s">
        <v>189</v>
      </c>
      <c r="BE615" s="185">
        <f>IF(N615="základní",J615,0)</f>
        <v>0</v>
      </c>
      <c r="BF615" s="185">
        <f>IF(N615="snížená",J615,0)</f>
        <v>0</v>
      </c>
      <c r="BG615" s="185">
        <f>IF(N615="zákl. přenesená",J615,0)</f>
        <v>0</v>
      </c>
      <c r="BH615" s="185">
        <f>IF(N615="sníž. přenesená",J615,0)</f>
        <v>0</v>
      </c>
      <c r="BI615" s="185">
        <f>IF(N615="nulová",J615,0)</f>
        <v>0</v>
      </c>
      <c r="BJ615" s="18" t="s">
        <v>77</v>
      </c>
      <c r="BK615" s="185">
        <f>ROUND(I615*H615,2)</f>
        <v>0</v>
      </c>
      <c r="BL615" s="18" t="s">
        <v>286</v>
      </c>
      <c r="BM615" s="184" t="s">
        <v>1156</v>
      </c>
    </row>
    <row r="616" spans="1:65" s="2" customFormat="1" ht="24.15" customHeight="1">
      <c r="A616" s="35"/>
      <c r="B616" s="36"/>
      <c r="C616" s="172" t="s">
        <v>1157</v>
      </c>
      <c r="D616" s="172" t="s">
        <v>191</v>
      </c>
      <c r="E616" s="173" t="s">
        <v>1158</v>
      </c>
      <c r="F616" s="174" t="s">
        <v>1159</v>
      </c>
      <c r="G616" s="175" t="s">
        <v>364</v>
      </c>
      <c r="H616" s="176">
        <v>133</v>
      </c>
      <c r="I616" s="177"/>
      <c r="J616" s="178">
        <f>ROUND(I616*H616,2)</f>
        <v>0</v>
      </c>
      <c r="K616" s="179"/>
      <c r="L616" s="40"/>
      <c r="M616" s="180" t="s">
        <v>19</v>
      </c>
      <c r="N616" s="181" t="s">
        <v>43</v>
      </c>
      <c r="O616" s="65"/>
      <c r="P616" s="182">
        <f>O616*H616</f>
        <v>0</v>
      </c>
      <c r="Q616" s="182">
        <v>1.0000000000000001E-5</v>
      </c>
      <c r="R616" s="182">
        <f>Q616*H616</f>
        <v>1.33E-3</v>
      </c>
      <c r="S616" s="182">
        <v>0</v>
      </c>
      <c r="T616" s="183">
        <f>S616*H616</f>
        <v>0</v>
      </c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R616" s="184" t="s">
        <v>286</v>
      </c>
      <c r="AT616" s="184" t="s">
        <v>191</v>
      </c>
      <c r="AU616" s="184" t="s">
        <v>81</v>
      </c>
      <c r="AY616" s="18" t="s">
        <v>189</v>
      </c>
      <c r="BE616" s="185">
        <f>IF(N616="základní",J616,0)</f>
        <v>0</v>
      </c>
      <c r="BF616" s="185">
        <f>IF(N616="snížená",J616,0)</f>
        <v>0</v>
      </c>
      <c r="BG616" s="185">
        <f>IF(N616="zákl. přenesená",J616,0)</f>
        <v>0</v>
      </c>
      <c r="BH616" s="185">
        <f>IF(N616="sníž. přenesená",J616,0)</f>
        <v>0</v>
      </c>
      <c r="BI616" s="185">
        <f>IF(N616="nulová",J616,0)</f>
        <v>0</v>
      </c>
      <c r="BJ616" s="18" t="s">
        <v>77</v>
      </c>
      <c r="BK616" s="185">
        <f>ROUND(I616*H616,2)</f>
        <v>0</v>
      </c>
      <c r="BL616" s="18" t="s">
        <v>286</v>
      </c>
      <c r="BM616" s="184" t="s">
        <v>1160</v>
      </c>
    </row>
    <row r="617" spans="1:65" s="2" customFormat="1" ht="10.199999999999999">
      <c r="A617" s="35"/>
      <c r="B617" s="36"/>
      <c r="C617" s="37"/>
      <c r="D617" s="186" t="s">
        <v>197</v>
      </c>
      <c r="E617" s="37"/>
      <c r="F617" s="187" t="s">
        <v>1161</v>
      </c>
      <c r="G617" s="37"/>
      <c r="H617" s="37"/>
      <c r="I617" s="188"/>
      <c r="J617" s="37"/>
      <c r="K617" s="37"/>
      <c r="L617" s="40"/>
      <c r="M617" s="189"/>
      <c r="N617" s="190"/>
      <c r="O617" s="65"/>
      <c r="P617" s="65"/>
      <c r="Q617" s="65"/>
      <c r="R617" s="65"/>
      <c r="S617" s="65"/>
      <c r="T617" s="66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T617" s="18" t="s">
        <v>197</v>
      </c>
      <c r="AU617" s="18" t="s">
        <v>81</v>
      </c>
    </row>
    <row r="618" spans="1:65" s="13" customFormat="1" ht="10.199999999999999">
      <c r="B618" s="191"/>
      <c r="C618" s="192"/>
      <c r="D618" s="193" t="s">
        <v>199</v>
      </c>
      <c r="E618" s="194" t="s">
        <v>19</v>
      </c>
      <c r="F618" s="195" t="s">
        <v>1162</v>
      </c>
      <c r="G618" s="192"/>
      <c r="H618" s="196">
        <v>98</v>
      </c>
      <c r="I618" s="197"/>
      <c r="J618" s="192"/>
      <c r="K618" s="192"/>
      <c r="L618" s="198"/>
      <c r="M618" s="199"/>
      <c r="N618" s="200"/>
      <c r="O618" s="200"/>
      <c r="P618" s="200"/>
      <c r="Q618" s="200"/>
      <c r="R618" s="200"/>
      <c r="S618" s="200"/>
      <c r="T618" s="201"/>
      <c r="AT618" s="202" t="s">
        <v>199</v>
      </c>
      <c r="AU618" s="202" t="s">
        <v>81</v>
      </c>
      <c r="AV618" s="13" t="s">
        <v>81</v>
      </c>
      <c r="AW618" s="13" t="s">
        <v>33</v>
      </c>
      <c r="AX618" s="13" t="s">
        <v>72</v>
      </c>
      <c r="AY618" s="202" t="s">
        <v>189</v>
      </c>
    </row>
    <row r="619" spans="1:65" s="13" customFormat="1" ht="10.199999999999999">
      <c r="B619" s="191"/>
      <c r="C619" s="192"/>
      <c r="D619" s="193" t="s">
        <v>199</v>
      </c>
      <c r="E619" s="194" t="s">
        <v>19</v>
      </c>
      <c r="F619" s="195" t="s">
        <v>1163</v>
      </c>
      <c r="G619" s="192"/>
      <c r="H619" s="196">
        <v>35</v>
      </c>
      <c r="I619" s="197"/>
      <c r="J619" s="192"/>
      <c r="K619" s="192"/>
      <c r="L619" s="198"/>
      <c r="M619" s="199"/>
      <c r="N619" s="200"/>
      <c r="O619" s="200"/>
      <c r="P619" s="200"/>
      <c r="Q619" s="200"/>
      <c r="R619" s="200"/>
      <c r="S619" s="200"/>
      <c r="T619" s="201"/>
      <c r="AT619" s="202" t="s">
        <v>199</v>
      </c>
      <c r="AU619" s="202" t="s">
        <v>81</v>
      </c>
      <c r="AV619" s="13" t="s">
        <v>81</v>
      </c>
      <c r="AW619" s="13" t="s">
        <v>33</v>
      </c>
      <c r="AX619" s="13" t="s">
        <v>72</v>
      </c>
      <c r="AY619" s="202" t="s">
        <v>189</v>
      </c>
    </row>
    <row r="620" spans="1:65" s="14" customFormat="1" ht="10.199999999999999">
      <c r="B620" s="203"/>
      <c r="C620" s="204"/>
      <c r="D620" s="193" t="s">
        <v>199</v>
      </c>
      <c r="E620" s="205" t="s">
        <v>19</v>
      </c>
      <c r="F620" s="206" t="s">
        <v>201</v>
      </c>
      <c r="G620" s="204"/>
      <c r="H620" s="207">
        <v>133</v>
      </c>
      <c r="I620" s="208"/>
      <c r="J620" s="204"/>
      <c r="K620" s="204"/>
      <c r="L620" s="209"/>
      <c r="M620" s="210"/>
      <c r="N620" s="211"/>
      <c r="O620" s="211"/>
      <c r="P620" s="211"/>
      <c r="Q620" s="211"/>
      <c r="R620" s="211"/>
      <c r="S620" s="211"/>
      <c r="T620" s="212"/>
      <c r="AT620" s="213" t="s">
        <v>199</v>
      </c>
      <c r="AU620" s="213" t="s">
        <v>81</v>
      </c>
      <c r="AV620" s="14" t="s">
        <v>202</v>
      </c>
      <c r="AW620" s="14" t="s">
        <v>33</v>
      </c>
      <c r="AX620" s="14" t="s">
        <v>77</v>
      </c>
      <c r="AY620" s="213" t="s">
        <v>189</v>
      </c>
    </row>
    <row r="621" spans="1:65" s="2" customFormat="1" ht="24.15" customHeight="1">
      <c r="A621" s="35"/>
      <c r="B621" s="36"/>
      <c r="C621" s="215" t="s">
        <v>1164</v>
      </c>
      <c r="D621" s="215" t="s">
        <v>495</v>
      </c>
      <c r="E621" s="216" t="s">
        <v>1165</v>
      </c>
      <c r="F621" s="217" t="s">
        <v>1166</v>
      </c>
      <c r="G621" s="218" t="s">
        <v>364</v>
      </c>
      <c r="H621" s="219">
        <v>133</v>
      </c>
      <c r="I621" s="220"/>
      <c r="J621" s="221">
        <f>ROUND(I621*H621,2)</f>
        <v>0</v>
      </c>
      <c r="K621" s="222"/>
      <c r="L621" s="223"/>
      <c r="M621" s="224" t="s">
        <v>19</v>
      </c>
      <c r="N621" s="225" t="s">
        <v>43</v>
      </c>
      <c r="O621" s="65"/>
      <c r="P621" s="182">
        <f>O621*H621</f>
        <v>0</v>
      </c>
      <c r="Q621" s="182">
        <v>1E-4</v>
      </c>
      <c r="R621" s="182">
        <f>Q621*H621</f>
        <v>1.3300000000000001E-2</v>
      </c>
      <c r="S621" s="182">
        <v>0</v>
      </c>
      <c r="T621" s="183">
        <f>S621*H621</f>
        <v>0</v>
      </c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R621" s="184" t="s">
        <v>373</v>
      </c>
      <c r="AT621" s="184" t="s">
        <v>495</v>
      </c>
      <c r="AU621" s="184" t="s">
        <v>81</v>
      </c>
      <c r="AY621" s="18" t="s">
        <v>189</v>
      </c>
      <c r="BE621" s="185">
        <f>IF(N621="základní",J621,0)</f>
        <v>0</v>
      </c>
      <c r="BF621" s="185">
        <f>IF(N621="snížená",J621,0)</f>
        <v>0</v>
      </c>
      <c r="BG621" s="185">
        <f>IF(N621="zákl. přenesená",J621,0)</f>
        <v>0</v>
      </c>
      <c r="BH621" s="185">
        <f>IF(N621="sníž. přenesená",J621,0)</f>
        <v>0</v>
      </c>
      <c r="BI621" s="185">
        <f>IF(N621="nulová",J621,0)</f>
        <v>0</v>
      </c>
      <c r="BJ621" s="18" t="s">
        <v>77</v>
      </c>
      <c r="BK621" s="185">
        <f>ROUND(I621*H621,2)</f>
        <v>0</v>
      </c>
      <c r="BL621" s="18" t="s">
        <v>286</v>
      </c>
      <c r="BM621" s="184" t="s">
        <v>1167</v>
      </c>
    </row>
    <row r="622" spans="1:65" s="2" customFormat="1" ht="55.5" customHeight="1">
      <c r="A622" s="35"/>
      <c r="B622" s="36"/>
      <c r="C622" s="172" t="s">
        <v>1168</v>
      </c>
      <c r="D622" s="172" t="s">
        <v>191</v>
      </c>
      <c r="E622" s="173" t="s">
        <v>1169</v>
      </c>
      <c r="F622" s="174" t="s">
        <v>1170</v>
      </c>
      <c r="G622" s="175" t="s">
        <v>478</v>
      </c>
      <c r="H622" s="214"/>
      <c r="I622" s="177"/>
      <c r="J622" s="178">
        <f>ROUND(I622*H622,2)</f>
        <v>0</v>
      </c>
      <c r="K622" s="179"/>
      <c r="L622" s="40"/>
      <c r="M622" s="180" t="s">
        <v>19</v>
      </c>
      <c r="N622" s="181" t="s">
        <v>43</v>
      </c>
      <c r="O622" s="65"/>
      <c r="P622" s="182">
        <f>O622*H622</f>
        <v>0</v>
      </c>
      <c r="Q622" s="182">
        <v>0</v>
      </c>
      <c r="R622" s="182">
        <f>Q622*H622</f>
        <v>0</v>
      </c>
      <c r="S622" s="182">
        <v>0</v>
      </c>
      <c r="T622" s="183">
        <f>S622*H622</f>
        <v>0</v>
      </c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R622" s="184" t="s">
        <v>286</v>
      </c>
      <c r="AT622" s="184" t="s">
        <v>191</v>
      </c>
      <c r="AU622" s="184" t="s">
        <v>81</v>
      </c>
      <c r="AY622" s="18" t="s">
        <v>189</v>
      </c>
      <c r="BE622" s="185">
        <f>IF(N622="základní",J622,0)</f>
        <v>0</v>
      </c>
      <c r="BF622" s="185">
        <f>IF(N622="snížená",J622,0)</f>
        <v>0</v>
      </c>
      <c r="BG622" s="185">
        <f>IF(N622="zákl. přenesená",J622,0)</f>
        <v>0</v>
      </c>
      <c r="BH622" s="185">
        <f>IF(N622="sníž. přenesená",J622,0)</f>
        <v>0</v>
      </c>
      <c r="BI622" s="185">
        <f>IF(N622="nulová",J622,0)</f>
        <v>0</v>
      </c>
      <c r="BJ622" s="18" t="s">
        <v>77</v>
      </c>
      <c r="BK622" s="185">
        <f>ROUND(I622*H622,2)</f>
        <v>0</v>
      </c>
      <c r="BL622" s="18" t="s">
        <v>286</v>
      </c>
      <c r="BM622" s="184" t="s">
        <v>1171</v>
      </c>
    </row>
    <row r="623" spans="1:65" s="2" customFormat="1" ht="10.199999999999999">
      <c r="A623" s="35"/>
      <c r="B623" s="36"/>
      <c r="C623" s="37"/>
      <c r="D623" s="186" t="s">
        <v>197</v>
      </c>
      <c r="E623" s="37"/>
      <c r="F623" s="187" t="s">
        <v>1172</v>
      </c>
      <c r="G623" s="37"/>
      <c r="H623" s="37"/>
      <c r="I623" s="188"/>
      <c r="J623" s="37"/>
      <c r="K623" s="37"/>
      <c r="L623" s="40"/>
      <c r="M623" s="189"/>
      <c r="N623" s="190"/>
      <c r="O623" s="65"/>
      <c r="P623" s="65"/>
      <c r="Q623" s="65"/>
      <c r="R623" s="65"/>
      <c r="S623" s="65"/>
      <c r="T623" s="66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T623" s="18" t="s">
        <v>197</v>
      </c>
      <c r="AU623" s="18" t="s">
        <v>81</v>
      </c>
    </row>
    <row r="624" spans="1:65" s="12" customFormat="1" ht="22.8" customHeight="1">
      <c r="B624" s="156"/>
      <c r="C624" s="157"/>
      <c r="D624" s="158" t="s">
        <v>71</v>
      </c>
      <c r="E624" s="170" t="s">
        <v>1173</v>
      </c>
      <c r="F624" s="170" t="s">
        <v>1174</v>
      </c>
      <c r="G624" s="157"/>
      <c r="H624" s="157"/>
      <c r="I624" s="160"/>
      <c r="J624" s="171">
        <f>BK624</f>
        <v>0</v>
      </c>
      <c r="K624" s="157"/>
      <c r="L624" s="162"/>
      <c r="M624" s="163"/>
      <c r="N624" s="164"/>
      <c r="O624" s="164"/>
      <c r="P624" s="165">
        <f>SUM(P625:P641)</f>
        <v>0</v>
      </c>
      <c r="Q624" s="164"/>
      <c r="R624" s="165">
        <f>SUM(R625:R641)</f>
        <v>0.32737305</v>
      </c>
      <c r="S624" s="164"/>
      <c r="T624" s="166">
        <f>SUM(T625:T641)</f>
        <v>0.28605049999999999</v>
      </c>
      <c r="AR624" s="167" t="s">
        <v>81</v>
      </c>
      <c r="AT624" s="168" t="s">
        <v>71</v>
      </c>
      <c r="AU624" s="168" t="s">
        <v>77</v>
      </c>
      <c r="AY624" s="167" t="s">
        <v>189</v>
      </c>
      <c r="BK624" s="169">
        <f>SUM(BK625:BK641)</f>
        <v>0</v>
      </c>
    </row>
    <row r="625" spans="1:65" s="2" customFormat="1" ht="24.15" customHeight="1">
      <c r="A625" s="35"/>
      <c r="B625" s="36"/>
      <c r="C625" s="172" t="s">
        <v>1175</v>
      </c>
      <c r="D625" s="172" t="s">
        <v>191</v>
      </c>
      <c r="E625" s="173" t="s">
        <v>1176</v>
      </c>
      <c r="F625" s="174" t="s">
        <v>1177</v>
      </c>
      <c r="G625" s="175" t="s">
        <v>269</v>
      </c>
      <c r="H625" s="176">
        <v>1</v>
      </c>
      <c r="I625" s="177"/>
      <c r="J625" s="178">
        <f>ROUND(I625*H625,2)</f>
        <v>0</v>
      </c>
      <c r="K625" s="179"/>
      <c r="L625" s="40"/>
      <c r="M625" s="180" t="s">
        <v>19</v>
      </c>
      <c r="N625" s="181" t="s">
        <v>43</v>
      </c>
      <c r="O625" s="65"/>
      <c r="P625" s="182">
        <f>O625*H625</f>
        <v>0</v>
      </c>
      <c r="Q625" s="182">
        <v>0</v>
      </c>
      <c r="R625" s="182">
        <f>Q625*H625</f>
        <v>0</v>
      </c>
      <c r="S625" s="182">
        <v>0</v>
      </c>
      <c r="T625" s="183">
        <f>S625*H625</f>
        <v>0</v>
      </c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R625" s="184" t="s">
        <v>286</v>
      </c>
      <c r="AT625" s="184" t="s">
        <v>191</v>
      </c>
      <c r="AU625" s="184" t="s">
        <v>81</v>
      </c>
      <c r="AY625" s="18" t="s">
        <v>189</v>
      </c>
      <c r="BE625" s="185">
        <f>IF(N625="základní",J625,0)</f>
        <v>0</v>
      </c>
      <c r="BF625" s="185">
        <f>IF(N625="snížená",J625,0)</f>
        <v>0</v>
      </c>
      <c r="BG625" s="185">
        <f>IF(N625="zákl. přenesená",J625,0)</f>
        <v>0</v>
      </c>
      <c r="BH625" s="185">
        <f>IF(N625="sníž. přenesená",J625,0)</f>
        <v>0</v>
      </c>
      <c r="BI625" s="185">
        <f>IF(N625="nulová",J625,0)</f>
        <v>0</v>
      </c>
      <c r="BJ625" s="18" t="s">
        <v>77</v>
      </c>
      <c r="BK625" s="185">
        <f>ROUND(I625*H625,2)</f>
        <v>0</v>
      </c>
      <c r="BL625" s="18" t="s">
        <v>286</v>
      </c>
      <c r="BM625" s="184" t="s">
        <v>1178</v>
      </c>
    </row>
    <row r="626" spans="1:65" s="2" customFormat="1" ht="10.199999999999999">
      <c r="A626" s="35"/>
      <c r="B626" s="36"/>
      <c r="C626" s="37"/>
      <c r="D626" s="186" t="s">
        <v>197</v>
      </c>
      <c r="E626" s="37"/>
      <c r="F626" s="187" t="s">
        <v>1179</v>
      </c>
      <c r="G626" s="37"/>
      <c r="H626" s="37"/>
      <c r="I626" s="188"/>
      <c r="J626" s="37"/>
      <c r="K626" s="37"/>
      <c r="L626" s="40"/>
      <c r="M626" s="189"/>
      <c r="N626" s="190"/>
      <c r="O626" s="65"/>
      <c r="P626" s="65"/>
      <c r="Q626" s="65"/>
      <c r="R626" s="65"/>
      <c r="S626" s="65"/>
      <c r="T626" s="66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T626" s="18" t="s">
        <v>197</v>
      </c>
      <c r="AU626" s="18" t="s">
        <v>81</v>
      </c>
    </row>
    <row r="627" spans="1:65" s="2" customFormat="1" ht="62.7" customHeight="1">
      <c r="A627" s="35"/>
      <c r="B627" s="36"/>
      <c r="C627" s="215" t="s">
        <v>1180</v>
      </c>
      <c r="D627" s="215" t="s">
        <v>495</v>
      </c>
      <c r="E627" s="216" t="s">
        <v>1181</v>
      </c>
      <c r="F627" s="217" t="s">
        <v>1182</v>
      </c>
      <c r="G627" s="218" t="s">
        <v>269</v>
      </c>
      <c r="H627" s="219">
        <v>1</v>
      </c>
      <c r="I627" s="220"/>
      <c r="J627" s="221">
        <f>ROUND(I627*H627,2)</f>
        <v>0</v>
      </c>
      <c r="K627" s="222"/>
      <c r="L627" s="223"/>
      <c r="M627" s="224" t="s">
        <v>19</v>
      </c>
      <c r="N627" s="225" t="s">
        <v>43</v>
      </c>
      <c r="O627" s="65"/>
      <c r="P627" s="182">
        <f>O627*H627</f>
        <v>0</v>
      </c>
      <c r="Q627" s="182">
        <v>3.2000000000000002E-3</v>
      </c>
      <c r="R627" s="182">
        <f>Q627*H627</f>
        <v>3.2000000000000002E-3</v>
      </c>
      <c r="S627" s="182">
        <v>0</v>
      </c>
      <c r="T627" s="183">
        <f>S627*H627</f>
        <v>0</v>
      </c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R627" s="184" t="s">
        <v>373</v>
      </c>
      <c r="AT627" s="184" t="s">
        <v>495</v>
      </c>
      <c r="AU627" s="184" t="s">
        <v>81</v>
      </c>
      <c r="AY627" s="18" t="s">
        <v>189</v>
      </c>
      <c r="BE627" s="185">
        <f>IF(N627="základní",J627,0)</f>
        <v>0</v>
      </c>
      <c r="BF627" s="185">
        <f>IF(N627="snížená",J627,0)</f>
        <v>0</v>
      </c>
      <c r="BG627" s="185">
        <f>IF(N627="zákl. přenesená",J627,0)</f>
        <v>0</v>
      </c>
      <c r="BH627" s="185">
        <f>IF(N627="sníž. přenesená",J627,0)</f>
        <v>0</v>
      </c>
      <c r="BI627" s="185">
        <f>IF(N627="nulová",J627,0)</f>
        <v>0</v>
      </c>
      <c r="BJ627" s="18" t="s">
        <v>77</v>
      </c>
      <c r="BK627" s="185">
        <f>ROUND(I627*H627,2)</f>
        <v>0</v>
      </c>
      <c r="BL627" s="18" t="s">
        <v>286</v>
      </c>
      <c r="BM627" s="184" t="s">
        <v>1183</v>
      </c>
    </row>
    <row r="628" spans="1:65" s="2" customFormat="1" ht="33" customHeight="1">
      <c r="A628" s="35"/>
      <c r="B628" s="36"/>
      <c r="C628" s="172" t="s">
        <v>1184</v>
      </c>
      <c r="D628" s="172" t="s">
        <v>191</v>
      </c>
      <c r="E628" s="173" t="s">
        <v>1185</v>
      </c>
      <c r="F628" s="174" t="s">
        <v>1186</v>
      </c>
      <c r="G628" s="175" t="s">
        <v>269</v>
      </c>
      <c r="H628" s="176">
        <v>201</v>
      </c>
      <c r="I628" s="177"/>
      <c r="J628" s="178">
        <f>ROUND(I628*H628,2)</f>
        <v>0</v>
      </c>
      <c r="K628" s="179"/>
      <c r="L628" s="40"/>
      <c r="M628" s="180" t="s">
        <v>19</v>
      </c>
      <c r="N628" s="181" t="s">
        <v>43</v>
      </c>
      <c r="O628" s="65"/>
      <c r="P628" s="182">
        <f>O628*H628</f>
        <v>0</v>
      </c>
      <c r="Q628" s="182">
        <v>0</v>
      </c>
      <c r="R628" s="182">
        <f>Q628*H628</f>
        <v>0</v>
      </c>
      <c r="S628" s="182">
        <v>0</v>
      </c>
      <c r="T628" s="183">
        <f>S628*H628</f>
        <v>0</v>
      </c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R628" s="184" t="s">
        <v>286</v>
      </c>
      <c r="AT628" s="184" t="s">
        <v>191</v>
      </c>
      <c r="AU628" s="184" t="s">
        <v>81</v>
      </c>
      <c r="AY628" s="18" t="s">
        <v>189</v>
      </c>
      <c r="BE628" s="185">
        <f>IF(N628="základní",J628,0)</f>
        <v>0</v>
      </c>
      <c r="BF628" s="185">
        <f>IF(N628="snížená",J628,0)</f>
        <v>0</v>
      </c>
      <c r="BG628" s="185">
        <f>IF(N628="zákl. přenesená",J628,0)</f>
        <v>0</v>
      </c>
      <c r="BH628" s="185">
        <f>IF(N628="sníž. přenesená",J628,0)</f>
        <v>0</v>
      </c>
      <c r="BI628" s="185">
        <f>IF(N628="nulová",J628,0)</f>
        <v>0</v>
      </c>
      <c r="BJ628" s="18" t="s">
        <v>77</v>
      </c>
      <c r="BK628" s="185">
        <f>ROUND(I628*H628,2)</f>
        <v>0</v>
      </c>
      <c r="BL628" s="18" t="s">
        <v>286</v>
      </c>
      <c r="BM628" s="184" t="s">
        <v>1187</v>
      </c>
    </row>
    <row r="629" spans="1:65" s="13" customFormat="1" ht="10.199999999999999">
      <c r="B629" s="191"/>
      <c r="C629" s="192"/>
      <c r="D629" s="193" t="s">
        <v>199</v>
      </c>
      <c r="E629" s="194" t="s">
        <v>19</v>
      </c>
      <c r="F629" s="195" t="s">
        <v>1188</v>
      </c>
      <c r="G629" s="192"/>
      <c r="H629" s="196">
        <v>201</v>
      </c>
      <c r="I629" s="197"/>
      <c r="J629" s="192"/>
      <c r="K629" s="192"/>
      <c r="L629" s="198"/>
      <c r="M629" s="199"/>
      <c r="N629" s="200"/>
      <c r="O629" s="200"/>
      <c r="P629" s="200"/>
      <c r="Q629" s="200"/>
      <c r="R629" s="200"/>
      <c r="S629" s="200"/>
      <c r="T629" s="201"/>
      <c r="AT629" s="202" t="s">
        <v>199</v>
      </c>
      <c r="AU629" s="202" t="s">
        <v>81</v>
      </c>
      <c r="AV629" s="13" t="s">
        <v>81</v>
      </c>
      <c r="AW629" s="13" t="s">
        <v>33</v>
      </c>
      <c r="AX629" s="13" t="s">
        <v>77</v>
      </c>
      <c r="AY629" s="202" t="s">
        <v>189</v>
      </c>
    </row>
    <row r="630" spans="1:65" s="2" customFormat="1" ht="24.15" customHeight="1">
      <c r="A630" s="35"/>
      <c r="B630" s="36"/>
      <c r="C630" s="215" t="s">
        <v>1189</v>
      </c>
      <c r="D630" s="215" t="s">
        <v>495</v>
      </c>
      <c r="E630" s="216" t="s">
        <v>1190</v>
      </c>
      <c r="F630" s="217" t="s">
        <v>1191</v>
      </c>
      <c r="G630" s="218" t="s">
        <v>269</v>
      </c>
      <c r="H630" s="219">
        <v>201</v>
      </c>
      <c r="I630" s="220"/>
      <c r="J630" s="221">
        <f>ROUND(I630*H630,2)</f>
        <v>0</v>
      </c>
      <c r="K630" s="222"/>
      <c r="L630" s="223"/>
      <c r="M630" s="224" t="s">
        <v>19</v>
      </c>
      <c r="N630" s="225" t="s">
        <v>43</v>
      </c>
      <c r="O630" s="65"/>
      <c r="P630" s="182">
        <f>O630*H630</f>
        <v>0</v>
      </c>
      <c r="Q630" s="182">
        <v>4.2000000000000002E-4</v>
      </c>
      <c r="R630" s="182">
        <f>Q630*H630</f>
        <v>8.4420000000000009E-2</v>
      </c>
      <c r="S630" s="182">
        <v>0</v>
      </c>
      <c r="T630" s="183">
        <f>S630*H630</f>
        <v>0</v>
      </c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R630" s="184" t="s">
        <v>373</v>
      </c>
      <c r="AT630" s="184" t="s">
        <v>495</v>
      </c>
      <c r="AU630" s="184" t="s">
        <v>81</v>
      </c>
      <c r="AY630" s="18" t="s">
        <v>189</v>
      </c>
      <c r="BE630" s="185">
        <f>IF(N630="základní",J630,0)</f>
        <v>0</v>
      </c>
      <c r="BF630" s="185">
        <f>IF(N630="snížená",J630,0)</f>
        <v>0</v>
      </c>
      <c r="BG630" s="185">
        <f>IF(N630="zákl. přenesená",J630,0)</f>
        <v>0</v>
      </c>
      <c r="BH630" s="185">
        <f>IF(N630="sníž. přenesená",J630,0)</f>
        <v>0</v>
      </c>
      <c r="BI630" s="185">
        <f>IF(N630="nulová",J630,0)</f>
        <v>0</v>
      </c>
      <c r="BJ630" s="18" t="s">
        <v>77</v>
      </c>
      <c r="BK630" s="185">
        <f>ROUND(I630*H630,2)</f>
        <v>0</v>
      </c>
      <c r="BL630" s="18" t="s">
        <v>286</v>
      </c>
      <c r="BM630" s="184" t="s">
        <v>1192</v>
      </c>
    </row>
    <row r="631" spans="1:65" s="13" customFormat="1" ht="10.199999999999999">
      <c r="B631" s="191"/>
      <c r="C631" s="192"/>
      <c r="D631" s="193" t="s">
        <v>199</v>
      </c>
      <c r="E631" s="194" t="s">
        <v>19</v>
      </c>
      <c r="F631" s="195" t="s">
        <v>1188</v>
      </c>
      <c r="G631" s="192"/>
      <c r="H631" s="196">
        <v>201</v>
      </c>
      <c r="I631" s="197"/>
      <c r="J631" s="192"/>
      <c r="K631" s="192"/>
      <c r="L631" s="198"/>
      <c r="M631" s="199"/>
      <c r="N631" s="200"/>
      <c r="O631" s="200"/>
      <c r="P631" s="200"/>
      <c r="Q631" s="200"/>
      <c r="R631" s="200"/>
      <c r="S631" s="200"/>
      <c r="T631" s="201"/>
      <c r="AT631" s="202" t="s">
        <v>199</v>
      </c>
      <c r="AU631" s="202" t="s">
        <v>81</v>
      </c>
      <c r="AV631" s="13" t="s">
        <v>81</v>
      </c>
      <c r="AW631" s="13" t="s">
        <v>33</v>
      </c>
      <c r="AX631" s="13" t="s">
        <v>77</v>
      </c>
      <c r="AY631" s="202" t="s">
        <v>189</v>
      </c>
    </row>
    <row r="632" spans="1:65" s="2" customFormat="1" ht="24.15" customHeight="1">
      <c r="A632" s="35"/>
      <c r="B632" s="36"/>
      <c r="C632" s="172" t="s">
        <v>1193</v>
      </c>
      <c r="D632" s="172" t="s">
        <v>191</v>
      </c>
      <c r="E632" s="173" t="s">
        <v>1194</v>
      </c>
      <c r="F632" s="174" t="s">
        <v>1195</v>
      </c>
      <c r="G632" s="175" t="s">
        <v>364</v>
      </c>
      <c r="H632" s="176">
        <v>201</v>
      </c>
      <c r="I632" s="177"/>
      <c r="J632" s="178">
        <f>ROUND(I632*H632,2)</f>
        <v>0</v>
      </c>
      <c r="K632" s="179"/>
      <c r="L632" s="40"/>
      <c r="M632" s="180" t="s">
        <v>19</v>
      </c>
      <c r="N632" s="181" t="s">
        <v>43</v>
      </c>
      <c r="O632" s="65"/>
      <c r="P632" s="182">
        <f>O632*H632</f>
        <v>0</v>
      </c>
      <c r="Q632" s="182">
        <v>0</v>
      </c>
      <c r="R632" s="182">
        <f>Q632*H632</f>
        <v>0</v>
      </c>
      <c r="S632" s="182">
        <v>0</v>
      </c>
      <c r="T632" s="183">
        <f>S632*H632</f>
        <v>0</v>
      </c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R632" s="184" t="s">
        <v>286</v>
      </c>
      <c r="AT632" s="184" t="s">
        <v>191</v>
      </c>
      <c r="AU632" s="184" t="s">
        <v>81</v>
      </c>
      <c r="AY632" s="18" t="s">
        <v>189</v>
      </c>
      <c r="BE632" s="185">
        <f>IF(N632="základní",J632,0)</f>
        <v>0</v>
      </c>
      <c r="BF632" s="185">
        <f>IF(N632="snížená",J632,0)</f>
        <v>0</v>
      </c>
      <c r="BG632" s="185">
        <f>IF(N632="zákl. přenesená",J632,0)</f>
        <v>0</v>
      </c>
      <c r="BH632" s="185">
        <f>IF(N632="sníž. přenesená",J632,0)</f>
        <v>0</v>
      </c>
      <c r="BI632" s="185">
        <f>IF(N632="nulová",J632,0)</f>
        <v>0</v>
      </c>
      <c r="BJ632" s="18" t="s">
        <v>77</v>
      </c>
      <c r="BK632" s="185">
        <f>ROUND(I632*H632,2)</f>
        <v>0</v>
      </c>
      <c r="BL632" s="18" t="s">
        <v>286</v>
      </c>
      <c r="BM632" s="184" t="s">
        <v>1196</v>
      </c>
    </row>
    <row r="633" spans="1:65" s="2" customFormat="1" ht="10.199999999999999">
      <c r="A633" s="35"/>
      <c r="B633" s="36"/>
      <c r="C633" s="37"/>
      <c r="D633" s="186" t="s">
        <v>197</v>
      </c>
      <c r="E633" s="37"/>
      <c r="F633" s="187" t="s">
        <v>1197</v>
      </c>
      <c r="G633" s="37"/>
      <c r="H633" s="37"/>
      <c r="I633" s="188"/>
      <c r="J633" s="37"/>
      <c r="K633" s="37"/>
      <c r="L633" s="40"/>
      <c r="M633" s="189"/>
      <c r="N633" s="190"/>
      <c r="O633" s="65"/>
      <c r="P633" s="65"/>
      <c r="Q633" s="65"/>
      <c r="R633" s="65"/>
      <c r="S633" s="65"/>
      <c r="T633" s="66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T633" s="18" t="s">
        <v>197</v>
      </c>
      <c r="AU633" s="18" t="s">
        <v>81</v>
      </c>
    </row>
    <row r="634" spans="1:65" s="2" customFormat="1" ht="24.15" customHeight="1">
      <c r="A634" s="35"/>
      <c r="B634" s="36"/>
      <c r="C634" s="215" t="s">
        <v>1198</v>
      </c>
      <c r="D634" s="215" t="s">
        <v>495</v>
      </c>
      <c r="E634" s="216" t="s">
        <v>1199</v>
      </c>
      <c r="F634" s="217" t="s">
        <v>1200</v>
      </c>
      <c r="G634" s="218" t="s">
        <v>364</v>
      </c>
      <c r="H634" s="219">
        <v>201</v>
      </c>
      <c r="I634" s="220"/>
      <c r="J634" s="221">
        <f>ROUND(I634*H634,2)</f>
        <v>0</v>
      </c>
      <c r="K634" s="222"/>
      <c r="L634" s="223"/>
      <c r="M634" s="224" t="s">
        <v>19</v>
      </c>
      <c r="N634" s="225" t="s">
        <v>43</v>
      </c>
      <c r="O634" s="65"/>
      <c r="P634" s="182">
        <f>O634*H634</f>
        <v>0</v>
      </c>
      <c r="Q634" s="182">
        <v>4.2999999999999999E-4</v>
      </c>
      <c r="R634" s="182">
        <f>Q634*H634</f>
        <v>8.6429999999999993E-2</v>
      </c>
      <c r="S634" s="182">
        <v>0</v>
      </c>
      <c r="T634" s="183">
        <f>S634*H634</f>
        <v>0</v>
      </c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R634" s="184" t="s">
        <v>373</v>
      </c>
      <c r="AT634" s="184" t="s">
        <v>495</v>
      </c>
      <c r="AU634" s="184" t="s">
        <v>81</v>
      </c>
      <c r="AY634" s="18" t="s">
        <v>189</v>
      </c>
      <c r="BE634" s="185">
        <f>IF(N634="základní",J634,0)</f>
        <v>0</v>
      </c>
      <c r="BF634" s="185">
        <f>IF(N634="snížená",J634,0)</f>
        <v>0</v>
      </c>
      <c r="BG634" s="185">
        <f>IF(N634="zákl. přenesená",J634,0)</f>
        <v>0</v>
      </c>
      <c r="BH634" s="185">
        <f>IF(N634="sníž. přenesená",J634,0)</f>
        <v>0</v>
      </c>
      <c r="BI634" s="185">
        <f>IF(N634="nulová",J634,0)</f>
        <v>0</v>
      </c>
      <c r="BJ634" s="18" t="s">
        <v>77</v>
      </c>
      <c r="BK634" s="185">
        <f>ROUND(I634*H634,2)</f>
        <v>0</v>
      </c>
      <c r="BL634" s="18" t="s">
        <v>286</v>
      </c>
      <c r="BM634" s="184" t="s">
        <v>1201</v>
      </c>
    </row>
    <row r="635" spans="1:65" s="2" customFormat="1" ht="16.5" customHeight="1">
      <c r="A635" s="35"/>
      <c r="B635" s="36"/>
      <c r="C635" s="172" t="s">
        <v>1202</v>
      </c>
      <c r="D635" s="172" t="s">
        <v>191</v>
      </c>
      <c r="E635" s="173" t="s">
        <v>1203</v>
      </c>
      <c r="F635" s="174" t="s">
        <v>1204</v>
      </c>
      <c r="G635" s="175" t="s">
        <v>194</v>
      </c>
      <c r="H635" s="176">
        <v>572.101</v>
      </c>
      <c r="I635" s="177"/>
      <c r="J635" s="178">
        <f>ROUND(I635*H635,2)</f>
        <v>0</v>
      </c>
      <c r="K635" s="179"/>
      <c r="L635" s="40"/>
      <c r="M635" s="180" t="s">
        <v>19</v>
      </c>
      <c r="N635" s="181" t="s">
        <v>43</v>
      </c>
      <c r="O635" s="65"/>
      <c r="P635" s="182">
        <f>O635*H635</f>
        <v>0</v>
      </c>
      <c r="Q635" s="182">
        <v>6.9999999999999994E-5</v>
      </c>
      <c r="R635" s="182">
        <f>Q635*H635</f>
        <v>4.0047069999999997E-2</v>
      </c>
      <c r="S635" s="182">
        <v>5.0000000000000001E-4</v>
      </c>
      <c r="T635" s="183">
        <f>S635*H635</f>
        <v>0.28605049999999999</v>
      </c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R635" s="184" t="s">
        <v>286</v>
      </c>
      <c r="AT635" s="184" t="s">
        <v>191</v>
      </c>
      <c r="AU635" s="184" t="s">
        <v>81</v>
      </c>
      <c r="AY635" s="18" t="s">
        <v>189</v>
      </c>
      <c r="BE635" s="185">
        <f>IF(N635="základní",J635,0)</f>
        <v>0</v>
      </c>
      <c r="BF635" s="185">
        <f>IF(N635="snížená",J635,0)</f>
        <v>0</v>
      </c>
      <c r="BG635" s="185">
        <f>IF(N635="zákl. přenesená",J635,0)</f>
        <v>0</v>
      </c>
      <c r="BH635" s="185">
        <f>IF(N635="sníž. přenesená",J635,0)</f>
        <v>0</v>
      </c>
      <c r="BI635" s="185">
        <f>IF(N635="nulová",J635,0)</f>
        <v>0</v>
      </c>
      <c r="BJ635" s="18" t="s">
        <v>77</v>
      </c>
      <c r="BK635" s="185">
        <f>ROUND(I635*H635,2)</f>
        <v>0</v>
      </c>
      <c r="BL635" s="18" t="s">
        <v>286</v>
      </c>
      <c r="BM635" s="184" t="s">
        <v>1205</v>
      </c>
    </row>
    <row r="636" spans="1:65" s="2" customFormat="1" ht="10.199999999999999">
      <c r="A636" s="35"/>
      <c r="B636" s="36"/>
      <c r="C636" s="37"/>
      <c r="D636" s="186" t="s">
        <v>197</v>
      </c>
      <c r="E636" s="37"/>
      <c r="F636" s="187" t="s">
        <v>1206</v>
      </c>
      <c r="G636" s="37"/>
      <c r="H636" s="37"/>
      <c r="I636" s="188"/>
      <c r="J636" s="37"/>
      <c r="K636" s="37"/>
      <c r="L636" s="40"/>
      <c r="M636" s="189"/>
      <c r="N636" s="190"/>
      <c r="O636" s="65"/>
      <c r="P636" s="65"/>
      <c r="Q636" s="65"/>
      <c r="R636" s="65"/>
      <c r="S636" s="65"/>
      <c r="T636" s="66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T636" s="18" t="s">
        <v>197</v>
      </c>
      <c r="AU636" s="18" t="s">
        <v>81</v>
      </c>
    </row>
    <row r="637" spans="1:65" s="13" customFormat="1" ht="10.199999999999999">
      <c r="B637" s="191"/>
      <c r="C637" s="192"/>
      <c r="D637" s="193" t="s">
        <v>199</v>
      </c>
      <c r="E637" s="194" t="s">
        <v>19</v>
      </c>
      <c r="F637" s="195" t="s">
        <v>91</v>
      </c>
      <c r="G637" s="192"/>
      <c r="H637" s="196">
        <v>572.101</v>
      </c>
      <c r="I637" s="197"/>
      <c r="J637" s="192"/>
      <c r="K637" s="192"/>
      <c r="L637" s="198"/>
      <c r="M637" s="199"/>
      <c r="N637" s="200"/>
      <c r="O637" s="200"/>
      <c r="P637" s="200"/>
      <c r="Q637" s="200"/>
      <c r="R637" s="200"/>
      <c r="S637" s="200"/>
      <c r="T637" s="201"/>
      <c r="AT637" s="202" t="s">
        <v>199</v>
      </c>
      <c r="AU637" s="202" t="s">
        <v>81</v>
      </c>
      <c r="AV637" s="13" t="s">
        <v>81</v>
      </c>
      <c r="AW637" s="13" t="s">
        <v>33</v>
      </c>
      <c r="AX637" s="13" t="s">
        <v>77</v>
      </c>
      <c r="AY637" s="202" t="s">
        <v>189</v>
      </c>
    </row>
    <row r="638" spans="1:65" s="2" customFormat="1" ht="16.5" customHeight="1">
      <c r="A638" s="35"/>
      <c r="B638" s="36"/>
      <c r="C638" s="215" t="s">
        <v>1207</v>
      </c>
      <c r="D638" s="215" t="s">
        <v>495</v>
      </c>
      <c r="E638" s="216" t="s">
        <v>1208</v>
      </c>
      <c r="F638" s="217" t="s">
        <v>1209</v>
      </c>
      <c r="G638" s="218" t="s">
        <v>194</v>
      </c>
      <c r="H638" s="219">
        <v>629.31100000000004</v>
      </c>
      <c r="I638" s="220"/>
      <c r="J638" s="221">
        <f>ROUND(I638*H638,2)</f>
        <v>0</v>
      </c>
      <c r="K638" s="222"/>
      <c r="L638" s="223"/>
      <c r="M638" s="224" t="s">
        <v>19</v>
      </c>
      <c r="N638" s="225" t="s">
        <v>43</v>
      </c>
      <c r="O638" s="65"/>
      <c r="P638" s="182">
        <f>O638*H638</f>
        <v>0</v>
      </c>
      <c r="Q638" s="182">
        <v>1.8000000000000001E-4</v>
      </c>
      <c r="R638" s="182">
        <f>Q638*H638</f>
        <v>0.11327598000000001</v>
      </c>
      <c r="S638" s="182">
        <v>0</v>
      </c>
      <c r="T638" s="183">
        <f>S638*H638</f>
        <v>0</v>
      </c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R638" s="184" t="s">
        <v>373</v>
      </c>
      <c r="AT638" s="184" t="s">
        <v>495</v>
      </c>
      <c r="AU638" s="184" t="s">
        <v>81</v>
      </c>
      <c r="AY638" s="18" t="s">
        <v>189</v>
      </c>
      <c r="BE638" s="185">
        <f>IF(N638="základní",J638,0)</f>
        <v>0</v>
      </c>
      <c r="BF638" s="185">
        <f>IF(N638="snížená",J638,0)</f>
        <v>0</v>
      </c>
      <c r="BG638" s="185">
        <f>IF(N638="zákl. přenesená",J638,0)</f>
        <v>0</v>
      </c>
      <c r="BH638" s="185">
        <f>IF(N638="sníž. přenesená",J638,0)</f>
        <v>0</v>
      </c>
      <c r="BI638" s="185">
        <f>IF(N638="nulová",J638,0)</f>
        <v>0</v>
      </c>
      <c r="BJ638" s="18" t="s">
        <v>77</v>
      </c>
      <c r="BK638" s="185">
        <f>ROUND(I638*H638,2)</f>
        <v>0</v>
      </c>
      <c r="BL638" s="18" t="s">
        <v>286</v>
      </c>
      <c r="BM638" s="184" t="s">
        <v>1210</v>
      </c>
    </row>
    <row r="639" spans="1:65" s="13" customFormat="1" ht="10.199999999999999">
      <c r="B639" s="191"/>
      <c r="C639" s="192"/>
      <c r="D639" s="193" t="s">
        <v>199</v>
      </c>
      <c r="E639" s="194" t="s">
        <v>19</v>
      </c>
      <c r="F639" s="195" t="s">
        <v>1211</v>
      </c>
      <c r="G639" s="192"/>
      <c r="H639" s="196">
        <v>629.31100000000004</v>
      </c>
      <c r="I639" s="197"/>
      <c r="J639" s="192"/>
      <c r="K639" s="192"/>
      <c r="L639" s="198"/>
      <c r="M639" s="199"/>
      <c r="N639" s="200"/>
      <c r="O639" s="200"/>
      <c r="P639" s="200"/>
      <c r="Q639" s="200"/>
      <c r="R639" s="200"/>
      <c r="S639" s="200"/>
      <c r="T639" s="201"/>
      <c r="AT639" s="202" t="s">
        <v>199</v>
      </c>
      <c r="AU639" s="202" t="s">
        <v>81</v>
      </c>
      <c r="AV639" s="13" t="s">
        <v>81</v>
      </c>
      <c r="AW639" s="13" t="s">
        <v>33</v>
      </c>
      <c r="AX639" s="13" t="s">
        <v>77</v>
      </c>
      <c r="AY639" s="202" t="s">
        <v>189</v>
      </c>
    </row>
    <row r="640" spans="1:65" s="2" customFormat="1" ht="44.25" customHeight="1">
      <c r="A640" s="35"/>
      <c r="B640" s="36"/>
      <c r="C640" s="172" t="s">
        <v>1212</v>
      </c>
      <c r="D640" s="172" t="s">
        <v>191</v>
      </c>
      <c r="E640" s="173" t="s">
        <v>1213</v>
      </c>
      <c r="F640" s="174" t="s">
        <v>1214</v>
      </c>
      <c r="G640" s="175" t="s">
        <v>478</v>
      </c>
      <c r="H640" s="214"/>
      <c r="I640" s="177"/>
      <c r="J640" s="178">
        <f>ROUND(I640*H640,2)</f>
        <v>0</v>
      </c>
      <c r="K640" s="179"/>
      <c r="L640" s="40"/>
      <c r="M640" s="180" t="s">
        <v>19</v>
      </c>
      <c r="N640" s="181" t="s">
        <v>43</v>
      </c>
      <c r="O640" s="65"/>
      <c r="P640" s="182">
        <f>O640*H640</f>
        <v>0</v>
      </c>
      <c r="Q640" s="182">
        <v>0</v>
      </c>
      <c r="R640" s="182">
        <f>Q640*H640</f>
        <v>0</v>
      </c>
      <c r="S640" s="182">
        <v>0</v>
      </c>
      <c r="T640" s="183">
        <f>S640*H640</f>
        <v>0</v>
      </c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R640" s="184" t="s">
        <v>286</v>
      </c>
      <c r="AT640" s="184" t="s">
        <v>191</v>
      </c>
      <c r="AU640" s="184" t="s">
        <v>81</v>
      </c>
      <c r="AY640" s="18" t="s">
        <v>189</v>
      </c>
      <c r="BE640" s="185">
        <f>IF(N640="základní",J640,0)</f>
        <v>0</v>
      </c>
      <c r="BF640" s="185">
        <f>IF(N640="snížená",J640,0)</f>
        <v>0</v>
      </c>
      <c r="BG640" s="185">
        <f>IF(N640="zákl. přenesená",J640,0)</f>
        <v>0</v>
      </c>
      <c r="BH640" s="185">
        <f>IF(N640="sníž. přenesená",J640,0)</f>
        <v>0</v>
      </c>
      <c r="BI640" s="185">
        <f>IF(N640="nulová",J640,0)</f>
        <v>0</v>
      </c>
      <c r="BJ640" s="18" t="s">
        <v>77</v>
      </c>
      <c r="BK640" s="185">
        <f>ROUND(I640*H640,2)</f>
        <v>0</v>
      </c>
      <c r="BL640" s="18" t="s">
        <v>286</v>
      </c>
      <c r="BM640" s="184" t="s">
        <v>1215</v>
      </c>
    </row>
    <row r="641" spans="1:65" s="2" customFormat="1" ht="10.199999999999999">
      <c r="A641" s="35"/>
      <c r="B641" s="36"/>
      <c r="C641" s="37"/>
      <c r="D641" s="186" t="s">
        <v>197</v>
      </c>
      <c r="E641" s="37"/>
      <c r="F641" s="187" t="s">
        <v>1216</v>
      </c>
      <c r="G641" s="37"/>
      <c r="H641" s="37"/>
      <c r="I641" s="188"/>
      <c r="J641" s="37"/>
      <c r="K641" s="37"/>
      <c r="L641" s="40"/>
      <c r="M641" s="189"/>
      <c r="N641" s="190"/>
      <c r="O641" s="65"/>
      <c r="P641" s="65"/>
      <c r="Q641" s="65"/>
      <c r="R641" s="65"/>
      <c r="S641" s="65"/>
      <c r="T641" s="66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T641" s="18" t="s">
        <v>197</v>
      </c>
      <c r="AU641" s="18" t="s">
        <v>81</v>
      </c>
    </row>
    <row r="642" spans="1:65" s="12" customFormat="1" ht="22.8" customHeight="1">
      <c r="B642" s="156"/>
      <c r="C642" s="157"/>
      <c r="D642" s="158" t="s">
        <v>71</v>
      </c>
      <c r="E642" s="170" t="s">
        <v>1217</v>
      </c>
      <c r="F642" s="170" t="s">
        <v>1218</v>
      </c>
      <c r="G642" s="157"/>
      <c r="H642" s="157"/>
      <c r="I642" s="160"/>
      <c r="J642" s="171">
        <f>BK642</f>
        <v>0</v>
      </c>
      <c r="K642" s="157"/>
      <c r="L642" s="162"/>
      <c r="M642" s="163"/>
      <c r="N642" s="164"/>
      <c r="O642" s="164"/>
      <c r="P642" s="165">
        <f>SUM(P643:P675)</f>
        <v>0</v>
      </c>
      <c r="Q642" s="164"/>
      <c r="R642" s="165">
        <f>SUM(R643:R675)</f>
        <v>3.0155000000000005E-2</v>
      </c>
      <c r="S642" s="164"/>
      <c r="T642" s="166">
        <f>SUM(T643:T675)</f>
        <v>0.228765</v>
      </c>
      <c r="AR642" s="167" t="s">
        <v>81</v>
      </c>
      <c r="AT642" s="168" t="s">
        <v>71</v>
      </c>
      <c r="AU642" s="168" t="s">
        <v>77</v>
      </c>
      <c r="AY642" s="167" t="s">
        <v>189</v>
      </c>
      <c r="BK642" s="169">
        <f>SUM(BK643:BK675)</f>
        <v>0</v>
      </c>
    </row>
    <row r="643" spans="1:65" s="2" customFormat="1" ht="24.15" customHeight="1">
      <c r="A643" s="35"/>
      <c r="B643" s="36"/>
      <c r="C643" s="172" t="s">
        <v>1219</v>
      </c>
      <c r="D643" s="172" t="s">
        <v>191</v>
      </c>
      <c r="E643" s="173" t="s">
        <v>1220</v>
      </c>
      <c r="F643" s="174" t="s">
        <v>1221</v>
      </c>
      <c r="G643" s="175" t="s">
        <v>194</v>
      </c>
      <c r="H643" s="176">
        <v>0.251</v>
      </c>
      <c r="I643" s="177"/>
      <c r="J643" s="178">
        <f>ROUND(I643*H643,2)</f>
        <v>0</v>
      </c>
      <c r="K643" s="179"/>
      <c r="L643" s="40"/>
      <c r="M643" s="180" t="s">
        <v>19</v>
      </c>
      <c r="N643" s="181" t="s">
        <v>43</v>
      </c>
      <c r="O643" s="65"/>
      <c r="P643" s="182">
        <f>O643*H643</f>
        <v>0</v>
      </c>
      <c r="Q643" s="182">
        <v>0</v>
      </c>
      <c r="R643" s="182">
        <f>Q643*H643</f>
        <v>0</v>
      </c>
      <c r="S643" s="182">
        <v>1.4999999999999999E-2</v>
      </c>
      <c r="T643" s="183">
        <f>S643*H643</f>
        <v>3.7649999999999997E-3</v>
      </c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R643" s="184" t="s">
        <v>286</v>
      </c>
      <c r="AT643" s="184" t="s">
        <v>191</v>
      </c>
      <c r="AU643" s="184" t="s">
        <v>81</v>
      </c>
      <c r="AY643" s="18" t="s">
        <v>189</v>
      </c>
      <c r="BE643" s="185">
        <f>IF(N643="základní",J643,0)</f>
        <v>0</v>
      </c>
      <c r="BF643" s="185">
        <f>IF(N643="snížená",J643,0)</f>
        <v>0</v>
      </c>
      <c r="BG643" s="185">
        <f>IF(N643="zákl. přenesená",J643,0)</f>
        <v>0</v>
      </c>
      <c r="BH643" s="185">
        <f>IF(N643="sníž. přenesená",J643,0)</f>
        <v>0</v>
      </c>
      <c r="BI643" s="185">
        <f>IF(N643="nulová",J643,0)</f>
        <v>0</v>
      </c>
      <c r="BJ643" s="18" t="s">
        <v>77</v>
      </c>
      <c r="BK643" s="185">
        <f>ROUND(I643*H643,2)</f>
        <v>0</v>
      </c>
      <c r="BL643" s="18" t="s">
        <v>286</v>
      </c>
      <c r="BM643" s="184" t="s">
        <v>1222</v>
      </c>
    </row>
    <row r="644" spans="1:65" s="2" customFormat="1" ht="10.199999999999999">
      <c r="A644" s="35"/>
      <c r="B644" s="36"/>
      <c r="C644" s="37"/>
      <c r="D644" s="186" t="s">
        <v>197</v>
      </c>
      <c r="E644" s="37"/>
      <c r="F644" s="187" t="s">
        <v>1223</v>
      </c>
      <c r="G644" s="37"/>
      <c r="H644" s="37"/>
      <c r="I644" s="188"/>
      <c r="J644" s="37"/>
      <c r="K644" s="37"/>
      <c r="L644" s="40"/>
      <c r="M644" s="189"/>
      <c r="N644" s="190"/>
      <c r="O644" s="65"/>
      <c r="P644" s="65"/>
      <c r="Q644" s="65"/>
      <c r="R644" s="65"/>
      <c r="S644" s="65"/>
      <c r="T644" s="66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T644" s="18" t="s">
        <v>197</v>
      </c>
      <c r="AU644" s="18" t="s">
        <v>81</v>
      </c>
    </row>
    <row r="645" spans="1:65" s="13" customFormat="1" ht="10.199999999999999">
      <c r="B645" s="191"/>
      <c r="C645" s="192"/>
      <c r="D645" s="193" t="s">
        <v>199</v>
      </c>
      <c r="E645" s="194" t="s">
        <v>19</v>
      </c>
      <c r="F645" s="195" t="s">
        <v>1224</v>
      </c>
      <c r="G645" s="192"/>
      <c r="H645" s="196">
        <v>0.251</v>
      </c>
      <c r="I645" s="197"/>
      <c r="J645" s="192"/>
      <c r="K645" s="192"/>
      <c r="L645" s="198"/>
      <c r="M645" s="199"/>
      <c r="N645" s="200"/>
      <c r="O645" s="200"/>
      <c r="P645" s="200"/>
      <c r="Q645" s="200"/>
      <c r="R645" s="200"/>
      <c r="S645" s="200"/>
      <c r="T645" s="201"/>
      <c r="AT645" s="202" t="s">
        <v>199</v>
      </c>
      <c r="AU645" s="202" t="s">
        <v>81</v>
      </c>
      <c r="AV645" s="13" t="s">
        <v>81</v>
      </c>
      <c r="AW645" s="13" t="s">
        <v>33</v>
      </c>
      <c r="AX645" s="13" t="s">
        <v>77</v>
      </c>
      <c r="AY645" s="202" t="s">
        <v>189</v>
      </c>
    </row>
    <row r="646" spans="1:65" s="2" customFormat="1" ht="24.15" customHeight="1">
      <c r="A646" s="35"/>
      <c r="B646" s="36"/>
      <c r="C646" s="172" t="s">
        <v>1225</v>
      </c>
      <c r="D646" s="172" t="s">
        <v>191</v>
      </c>
      <c r="E646" s="173" t="s">
        <v>1226</v>
      </c>
      <c r="F646" s="174" t="s">
        <v>1227</v>
      </c>
      <c r="G646" s="175" t="s">
        <v>269</v>
      </c>
      <c r="H646" s="176">
        <v>2</v>
      </c>
      <c r="I646" s="177"/>
      <c r="J646" s="178">
        <f>ROUND(I646*H646,2)</f>
        <v>0</v>
      </c>
      <c r="K646" s="179"/>
      <c r="L646" s="40"/>
      <c r="M646" s="180" t="s">
        <v>19</v>
      </c>
      <c r="N646" s="181" t="s">
        <v>43</v>
      </c>
      <c r="O646" s="65"/>
      <c r="P646" s="182">
        <f>O646*H646</f>
        <v>0</v>
      </c>
      <c r="Q646" s="182">
        <v>0</v>
      </c>
      <c r="R646" s="182">
        <f>Q646*H646</f>
        <v>0</v>
      </c>
      <c r="S646" s="182">
        <v>0</v>
      </c>
      <c r="T646" s="183">
        <f>S646*H646</f>
        <v>0</v>
      </c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R646" s="184" t="s">
        <v>286</v>
      </c>
      <c r="AT646" s="184" t="s">
        <v>191</v>
      </c>
      <c r="AU646" s="184" t="s">
        <v>81</v>
      </c>
      <c r="AY646" s="18" t="s">
        <v>189</v>
      </c>
      <c r="BE646" s="185">
        <f>IF(N646="základní",J646,0)</f>
        <v>0</v>
      </c>
      <c r="BF646" s="185">
        <f>IF(N646="snížená",J646,0)</f>
        <v>0</v>
      </c>
      <c r="BG646" s="185">
        <f>IF(N646="zákl. přenesená",J646,0)</f>
        <v>0</v>
      </c>
      <c r="BH646" s="185">
        <f>IF(N646="sníž. přenesená",J646,0)</f>
        <v>0</v>
      </c>
      <c r="BI646" s="185">
        <f>IF(N646="nulová",J646,0)</f>
        <v>0</v>
      </c>
      <c r="BJ646" s="18" t="s">
        <v>77</v>
      </c>
      <c r="BK646" s="185">
        <f>ROUND(I646*H646,2)</f>
        <v>0</v>
      </c>
      <c r="BL646" s="18" t="s">
        <v>286</v>
      </c>
      <c r="BM646" s="184" t="s">
        <v>1228</v>
      </c>
    </row>
    <row r="647" spans="1:65" s="2" customFormat="1" ht="10.199999999999999">
      <c r="A647" s="35"/>
      <c r="B647" s="36"/>
      <c r="C647" s="37"/>
      <c r="D647" s="186" t="s">
        <v>197</v>
      </c>
      <c r="E647" s="37"/>
      <c r="F647" s="187" t="s">
        <v>1229</v>
      </c>
      <c r="G647" s="37"/>
      <c r="H647" s="37"/>
      <c r="I647" s="188"/>
      <c r="J647" s="37"/>
      <c r="K647" s="37"/>
      <c r="L647" s="40"/>
      <c r="M647" s="189"/>
      <c r="N647" s="190"/>
      <c r="O647" s="65"/>
      <c r="P647" s="65"/>
      <c r="Q647" s="65"/>
      <c r="R647" s="65"/>
      <c r="S647" s="65"/>
      <c r="T647" s="66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T647" s="18" t="s">
        <v>197</v>
      </c>
      <c r="AU647" s="18" t="s">
        <v>81</v>
      </c>
    </row>
    <row r="648" spans="1:65" s="2" customFormat="1" ht="55.5" customHeight="1">
      <c r="A648" s="35"/>
      <c r="B648" s="36"/>
      <c r="C648" s="215" t="s">
        <v>1230</v>
      </c>
      <c r="D648" s="215" t="s">
        <v>495</v>
      </c>
      <c r="E648" s="216" t="s">
        <v>1231</v>
      </c>
      <c r="F648" s="217" t="s">
        <v>1232</v>
      </c>
      <c r="G648" s="218" t="s">
        <v>1233</v>
      </c>
      <c r="H648" s="219">
        <v>2</v>
      </c>
      <c r="I648" s="220"/>
      <c r="J648" s="221">
        <f>ROUND(I648*H648,2)</f>
        <v>0</v>
      </c>
      <c r="K648" s="222"/>
      <c r="L648" s="223"/>
      <c r="M648" s="224" t="s">
        <v>19</v>
      </c>
      <c r="N648" s="225" t="s">
        <v>43</v>
      </c>
      <c r="O648" s="65"/>
      <c r="P648" s="182">
        <f>O648*H648</f>
        <v>0</v>
      </c>
      <c r="Q648" s="182">
        <v>9.7000000000000003E-3</v>
      </c>
      <c r="R648" s="182">
        <f>Q648*H648</f>
        <v>1.9400000000000001E-2</v>
      </c>
      <c r="S648" s="182">
        <v>0</v>
      </c>
      <c r="T648" s="183">
        <f>S648*H648</f>
        <v>0</v>
      </c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R648" s="184" t="s">
        <v>373</v>
      </c>
      <c r="AT648" s="184" t="s">
        <v>495</v>
      </c>
      <c r="AU648" s="184" t="s">
        <v>81</v>
      </c>
      <c r="AY648" s="18" t="s">
        <v>189</v>
      </c>
      <c r="BE648" s="185">
        <f>IF(N648="základní",J648,0)</f>
        <v>0</v>
      </c>
      <c r="BF648" s="185">
        <f>IF(N648="snížená",J648,0)</f>
        <v>0</v>
      </c>
      <c r="BG648" s="185">
        <f>IF(N648="zákl. přenesená",J648,0)</f>
        <v>0</v>
      </c>
      <c r="BH648" s="185">
        <f>IF(N648="sníž. přenesená",J648,0)</f>
        <v>0</v>
      </c>
      <c r="BI648" s="185">
        <f>IF(N648="nulová",J648,0)</f>
        <v>0</v>
      </c>
      <c r="BJ648" s="18" t="s">
        <v>77</v>
      </c>
      <c r="BK648" s="185">
        <f>ROUND(I648*H648,2)</f>
        <v>0</v>
      </c>
      <c r="BL648" s="18" t="s">
        <v>286</v>
      </c>
      <c r="BM648" s="184" t="s">
        <v>1234</v>
      </c>
    </row>
    <row r="649" spans="1:65" s="2" customFormat="1" ht="33" customHeight="1">
      <c r="A649" s="35"/>
      <c r="B649" s="36"/>
      <c r="C649" s="172" t="s">
        <v>1235</v>
      </c>
      <c r="D649" s="172" t="s">
        <v>191</v>
      </c>
      <c r="E649" s="173" t="s">
        <v>1236</v>
      </c>
      <c r="F649" s="174" t="s">
        <v>1237</v>
      </c>
      <c r="G649" s="175" t="s">
        <v>194</v>
      </c>
      <c r="H649" s="176">
        <v>9</v>
      </c>
      <c r="I649" s="177"/>
      <c r="J649" s="178">
        <f>ROUND(I649*H649,2)</f>
        <v>0</v>
      </c>
      <c r="K649" s="179"/>
      <c r="L649" s="40"/>
      <c r="M649" s="180" t="s">
        <v>19</v>
      </c>
      <c r="N649" s="181" t="s">
        <v>43</v>
      </c>
      <c r="O649" s="65"/>
      <c r="P649" s="182">
        <f>O649*H649</f>
        <v>0</v>
      </c>
      <c r="Q649" s="182">
        <v>0</v>
      </c>
      <c r="R649" s="182">
        <f>Q649*H649</f>
        <v>0</v>
      </c>
      <c r="S649" s="182">
        <v>0</v>
      </c>
      <c r="T649" s="183">
        <f>S649*H649</f>
        <v>0</v>
      </c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R649" s="184" t="s">
        <v>286</v>
      </c>
      <c r="AT649" s="184" t="s">
        <v>191</v>
      </c>
      <c r="AU649" s="184" t="s">
        <v>81</v>
      </c>
      <c r="AY649" s="18" t="s">
        <v>189</v>
      </c>
      <c r="BE649" s="185">
        <f>IF(N649="základní",J649,0)</f>
        <v>0</v>
      </c>
      <c r="BF649" s="185">
        <f>IF(N649="snížená",J649,0)</f>
        <v>0</v>
      </c>
      <c r="BG649" s="185">
        <f>IF(N649="zákl. přenesená",J649,0)</f>
        <v>0</v>
      </c>
      <c r="BH649" s="185">
        <f>IF(N649="sníž. přenesená",J649,0)</f>
        <v>0</v>
      </c>
      <c r="BI649" s="185">
        <f>IF(N649="nulová",J649,0)</f>
        <v>0</v>
      </c>
      <c r="BJ649" s="18" t="s">
        <v>77</v>
      </c>
      <c r="BK649" s="185">
        <f>ROUND(I649*H649,2)</f>
        <v>0</v>
      </c>
      <c r="BL649" s="18" t="s">
        <v>286</v>
      </c>
      <c r="BM649" s="184" t="s">
        <v>1238</v>
      </c>
    </row>
    <row r="650" spans="1:65" s="2" customFormat="1" ht="10.199999999999999">
      <c r="A650" s="35"/>
      <c r="B650" s="36"/>
      <c r="C650" s="37"/>
      <c r="D650" s="186" t="s">
        <v>197</v>
      </c>
      <c r="E650" s="37"/>
      <c r="F650" s="187" t="s">
        <v>1239</v>
      </c>
      <c r="G650" s="37"/>
      <c r="H650" s="37"/>
      <c r="I650" s="188"/>
      <c r="J650" s="37"/>
      <c r="K650" s="37"/>
      <c r="L650" s="40"/>
      <c r="M650" s="189"/>
      <c r="N650" s="190"/>
      <c r="O650" s="65"/>
      <c r="P650" s="65"/>
      <c r="Q650" s="65"/>
      <c r="R650" s="65"/>
      <c r="S650" s="65"/>
      <c r="T650" s="66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T650" s="18" t="s">
        <v>197</v>
      </c>
      <c r="AU650" s="18" t="s">
        <v>81</v>
      </c>
    </row>
    <row r="651" spans="1:65" s="13" customFormat="1" ht="10.199999999999999">
      <c r="B651" s="191"/>
      <c r="C651" s="192"/>
      <c r="D651" s="193" t="s">
        <v>199</v>
      </c>
      <c r="E651" s="194" t="s">
        <v>19</v>
      </c>
      <c r="F651" s="195" t="s">
        <v>1240</v>
      </c>
      <c r="G651" s="192"/>
      <c r="H651" s="196">
        <v>9</v>
      </c>
      <c r="I651" s="197"/>
      <c r="J651" s="192"/>
      <c r="K651" s="192"/>
      <c r="L651" s="198"/>
      <c r="M651" s="199"/>
      <c r="N651" s="200"/>
      <c r="O651" s="200"/>
      <c r="P651" s="200"/>
      <c r="Q651" s="200"/>
      <c r="R651" s="200"/>
      <c r="S651" s="200"/>
      <c r="T651" s="201"/>
      <c r="AT651" s="202" t="s">
        <v>199</v>
      </c>
      <c r="AU651" s="202" t="s">
        <v>81</v>
      </c>
      <c r="AV651" s="13" t="s">
        <v>81</v>
      </c>
      <c r="AW651" s="13" t="s">
        <v>33</v>
      </c>
      <c r="AX651" s="13" t="s">
        <v>77</v>
      </c>
      <c r="AY651" s="202" t="s">
        <v>189</v>
      </c>
    </row>
    <row r="652" spans="1:65" s="2" customFormat="1" ht="24.15" customHeight="1">
      <c r="A652" s="35"/>
      <c r="B652" s="36"/>
      <c r="C652" s="172" t="s">
        <v>1241</v>
      </c>
      <c r="D652" s="172" t="s">
        <v>191</v>
      </c>
      <c r="E652" s="173" t="s">
        <v>1242</v>
      </c>
      <c r="F652" s="174" t="s">
        <v>1243</v>
      </c>
      <c r="G652" s="175" t="s">
        <v>194</v>
      </c>
      <c r="H652" s="176">
        <v>9</v>
      </c>
      <c r="I652" s="177"/>
      <c r="J652" s="178">
        <f>ROUND(I652*H652,2)</f>
        <v>0</v>
      </c>
      <c r="K652" s="179"/>
      <c r="L652" s="40"/>
      <c r="M652" s="180" t="s">
        <v>19</v>
      </c>
      <c r="N652" s="181" t="s">
        <v>43</v>
      </c>
      <c r="O652" s="65"/>
      <c r="P652" s="182">
        <f>O652*H652</f>
        <v>0</v>
      </c>
      <c r="Q652" s="182">
        <v>0</v>
      </c>
      <c r="R652" s="182">
        <f>Q652*H652</f>
        <v>0</v>
      </c>
      <c r="S652" s="182">
        <v>2.5000000000000001E-2</v>
      </c>
      <c r="T652" s="183">
        <f>S652*H652</f>
        <v>0.22500000000000001</v>
      </c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R652" s="184" t="s">
        <v>286</v>
      </c>
      <c r="AT652" s="184" t="s">
        <v>191</v>
      </c>
      <c r="AU652" s="184" t="s">
        <v>81</v>
      </c>
      <c r="AY652" s="18" t="s">
        <v>189</v>
      </c>
      <c r="BE652" s="185">
        <f>IF(N652="základní",J652,0)</f>
        <v>0</v>
      </c>
      <c r="BF652" s="185">
        <f>IF(N652="snížená",J652,0)</f>
        <v>0</v>
      </c>
      <c r="BG652" s="185">
        <f>IF(N652="zákl. přenesená",J652,0)</f>
        <v>0</v>
      </c>
      <c r="BH652" s="185">
        <f>IF(N652="sníž. přenesená",J652,0)</f>
        <v>0</v>
      </c>
      <c r="BI652" s="185">
        <f>IF(N652="nulová",J652,0)</f>
        <v>0</v>
      </c>
      <c r="BJ652" s="18" t="s">
        <v>77</v>
      </c>
      <c r="BK652" s="185">
        <f>ROUND(I652*H652,2)</f>
        <v>0</v>
      </c>
      <c r="BL652" s="18" t="s">
        <v>286</v>
      </c>
      <c r="BM652" s="184" t="s">
        <v>1244</v>
      </c>
    </row>
    <row r="653" spans="1:65" s="2" customFormat="1" ht="10.199999999999999">
      <c r="A653" s="35"/>
      <c r="B653" s="36"/>
      <c r="C653" s="37"/>
      <c r="D653" s="186" t="s">
        <v>197</v>
      </c>
      <c r="E653" s="37"/>
      <c r="F653" s="187" t="s">
        <v>1245</v>
      </c>
      <c r="G653" s="37"/>
      <c r="H653" s="37"/>
      <c r="I653" s="188"/>
      <c r="J653" s="37"/>
      <c r="K653" s="37"/>
      <c r="L653" s="40"/>
      <c r="M653" s="189"/>
      <c r="N653" s="190"/>
      <c r="O653" s="65"/>
      <c r="P653" s="65"/>
      <c r="Q653" s="65"/>
      <c r="R653" s="65"/>
      <c r="S653" s="65"/>
      <c r="T653" s="66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T653" s="18" t="s">
        <v>197</v>
      </c>
      <c r="AU653" s="18" t="s">
        <v>81</v>
      </c>
    </row>
    <row r="654" spans="1:65" s="13" customFormat="1" ht="10.199999999999999">
      <c r="B654" s="191"/>
      <c r="C654" s="192"/>
      <c r="D654" s="193" t="s">
        <v>199</v>
      </c>
      <c r="E654" s="194" t="s">
        <v>19</v>
      </c>
      <c r="F654" s="195" t="s">
        <v>1246</v>
      </c>
      <c r="G654" s="192"/>
      <c r="H654" s="196">
        <v>9</v>
      </c>
      <c r="I654" s="197"/>
      <c r="J654" s="192"/>
      <c r="K654" s="192"/>
      <c r="L654" s="198"/>
      <c r="M654" s="199"/>
      <c r="N654" s="200"/>
      <c r="O654" s="200"/>
      <c r="P654" s="200"/>
      <c r="Q654" s="200"/>
      <c r="R654" s="200"/>
      <c r="S654" s="200"/>
      <c r="T654" s="201"/>
      <c r="AT654" s="202" t="s">
        <v>199</v>
      </c>
      <c r="AU654" s="202" t="s">
        <v>81</v>
      </c>
      <c r="AV654" s="13" t="s">
        <v>81</v>
      </c>
      <c r="AW654" s="13" t="s">
        <v>33</v>
      </c>
      <c r="AX654" s="13" t="s">
        <v>77</v>
      </c>
      <c r="AY654" s="202" t="s">
        <v>189</v>
      </c>
    </row>
    <row r="655" spans="1:65" s="2" customFormat="1" ht="37.799999999999997" customHeight="1">
      <c r="A655" s="35"/>
      <c r="B655" s="36"/>
      <c r="C655" s="172" t="s">
        <v>1247</v>
      </c>
      <c r="D655" s="172" t="s">
        <v>191</v>
      </c>
      <c r="E655" s="173" t="s">
        <v>1248</v>
      </c>
      <c r="F655" s="174" t="s">
        <v>1249</v>
      </c>
      <c r="G655" s="175" t="s">
        <v>194</v>
      </c>
      <c r="H655" s="176">
        <v>0.7</v>
      </c>
      <c r="I655" s="177"/>
      <c r="J655" s="178">
        <f>ROUND(I655*H655,2)</f>
        <v>0</v>
      </c>
      <c r="K655" s="179"/>
      <c r="L655" s="40"/>
      <c r="M655" s="180" t="s">
        <v>19</v>
      </c>
      <c r="N655" s="181" t="s">
        <v>43</v>
      </c>
      <c r="O655" s="65"/>
      <c r="P655" s="182">
        <f>O655*H655</f>
        <v>0</v>
      </c>
      <c r="Q655" s="182">
        <v>2.1000000000000001E-4</v>
      </c>
      <c r="R655" s="182">
        <f>Q655*H655</f>
        <v>1.47E-4</v>
      </c>
      <c r="S655" s="182">
        <v>0</v>
      </c>
      <c r="T655" s="183">
        <f>S655*H655</f>
        <v>0</v>
      </c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R655" s="184" t="s">
        <v>286</v>
      </c>
      <c r="AT655" s="184" t="s">
        <v>191</v>
      </c>
      <c r="AU655" s="184" t="s">
        <v>81</v>
      </c>
      <c r="AY655" s="18" t="s">
        <v>189</v>
      </c>
      <c r="BE655" s="185">
        <f>IF(N655="základní",J655,0)</f>
        <v>0</v>
      </c>
      <c r="BF655" s="185">
        <f>IF(N655="snížená",J655,0)</f>
        <v>0</v>
      </c>
      <c r="BG655" s="185">
        <f>IF(N655="zákl. přenesená",J655,0)</f>
        <v>0</v>
      </c>
      <c r="BH655" s="185">
        <f>IF(N655="sníž. přenesená",J655,0)</f>
        <v>0</v>
      </c>
      <c r="BI655" s="185">
        <f>IF(N655="nulová",J655,0)</f>
        <v>0</v>
      </c>
      <c r="BJ655" s="18" t="s">
        <v>77</v>
      </c>
      <c r="BK655" s="185">
        <f>ROUND(I655*H655,2)</f>
        <v>0</v>
      </c>
      <c r="BL655" s="18" t="s">
        <v>286</v>
      </c>
      <c r="BM655" s="184" t="s">
        <v>1250</v>
      </c>
    </row>
    <row r="656" spans="1:65" s="2" customFormat="1" ht="10.199999999999999">
      <c r="A656" s="35"/>
      <c r="B656" s="36"/>
      <c r="C656" s="37"/>
      <c r="D656" s="186" t="s">
        <v>197</v>
      </c>
      <c r="E656" s="37"/>
      <c r="F656" s="187" t="s">
        <v>1251</v>
      </c>
      <c r="G656" s="37"/>
      <c r="H656" s="37"/>
      <c r="I656" s="188"/>
      <c r="J656" s="37"/>
      <c r="K656" s="37"/>
      <c r="L656" s="40"/>
      <c r="M656" s="189"/>
      <c r="N656" s="190"/>
      <c r="O656" s="65"/>
      <c r="P656" s="65"/>
      <c r="Q656" s="65"/>
      <c r="R656" s="65"/>
      <c r="S656" s="65"/>
      <c r="T656" s="66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T656" s="18" t="s">
        <v>197</v>
      </c>
      <c r="AU656" s="18" t="s">
        <v>81</v>
      </c>
    </row>
    <row r="657" spans="1:65" s="13" customFormat="1" ht="10.199999999999999">
      <c r="B657" s="191"/>
      <c r="C657" s="192"/>
      <c r="D657" s="193" t="s">
        <v>199</v>
      </c>
      <c r="E657" s="194" t="s">
        <v>19</v>
      </c>
      <c r="F657" s="195" t="s">
        <v>1252</v>
      </c>
      <c r="G657" s="192"/>
      <c r="H657" s="196">
        <v>0.7</v>
      </c>
      <c r="I657" s="197"/>
      <c r="J657" s="192"/>
      <c r="K657" s="192"/>
      <c r="L657" s="198"/>
      <c r="M657" s="199"/>
      <c r="N657" s="200"/>
      <c r="O657" s="200"/>
      <c r="P657" s="200"/>
      <c r="Q657" s="200"/>
      <c r="R657" s="200"/>
      <c r="S657" s="200"/>
      <c r="T657" s="201"/>
      <c r="AT657" s="202" t="s">
        <v>199</v>
      </c>
      <c r="AU657" s="202" t="s">
        <v>81</v>
      </c>
      <c r="AV657" s="13" t="s">
        <v>81</v>
      </c>
      <c r="AW657" s="13" t="s">
        <v>33</v>
      </c>
      <c r="AX657" s="13" t="s">
        <v>77</v>
      </c>
      <c r="AY657" s="202" t="s">
        <v>189</v>
      </c>
    </row>
    <row r="658" spans="1:65" s="2" customFormat="1" ht="49.05" customHeight="1">
      <c r="A658" s="35"/>
      <c r="B658" s="36"/>
      <c r="C658" s="215" t="s">
        <v>1253</v>
      </c>
      <c r="D658" s="215" t="s">
        <v>495</v>
      </c>
      <c r="E658" s="216" t="s">
        <v>1254</v>
      </c>
      <c r="F658" s="217" t="s">
        <v>1255</v>
      </c>
      <c r="G658" s="218" t="s">
        <v>269</v>
      </c>
      <c r="H658" s="219">
        <v>1</v>
      </c>
      <c r="I658" s="220"/>
      <c r="J658" s="221">
        <f>ROUND(I658*H658,2)</f>
        <v>0</v>
      </c>
      <c r="K658" s="222"/>
      <c r="L658" s="223"/>
      <c r="M658" s="224" t="s">
        <v>19</v>
      </c>
      <c r="N658" s="225" t="s">
        <v>43</v>
      </c>
      <c r="O658" s="65"/>
      <c r="P658" s="182">
        <f>O658*H658</f>
        <v>0</v>
      </c>
      <c r="Q658" s="182">
        <v>0</v>
      </c>
      <c r="R658" s="182">
        <f>Q658*H658</f>
        <v>0</v>
      </c>
      <c r="S658" s="182">
        <v>0</v>
      </c>
      <c r="T658" s="183">
        <f>S658*H658</f>
        <v>0</v>
      </c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R658" s="184" t="s">
        <v>373</v>
      </c>
      <c r="AT658" s="184" t="s">
        <v>495</v>
      </c>
      <c r="AU658" s="184" t="s">
        <v>81</v>
      </c>
      <c r="AY658" s="18" t="s">
        <v>189</v>
      </c>
      <c r="BE658" s="185">
        <f>IF(N658="základní",J658,0)</f>
        <v>0</v>
      </c>
      <c r="BF658" s="185">
        <f>IF(N658="snížená",J658,0)</f>
        <v>0</v>
      </c>
      <c r="BG658" s="185">
        <f>IF(N658="zákl. přenesená",J658,0)</f>
        <v>0</v>
      </c>
      <c r="BH658" s="185">
        <f>IF(N658="sníž. přenesená",J658,0)</f>
        <v>0</v>
      </c>
      <c r="BI658" s="185">
        <f>IF(N658="nulová",J658,0)</f>
        <v>0</v>
      </c>
      <c r="BJ658" s="18" t="s">
        <v>77</v>
      </c>
      <c r="BK658" s="185">
        <f>ROUND(I658*H658,2)</f>
        <v>0</v>
      </c>
      <c r="BL658" s="18" t="s">
        <v>286</v>
      </c>
      <c r="BM658" s="184" t="s">
        <v>1256</v>
      </c>
    </row>
    <row r="659" spans="1:65" s="2" customFormat="1" ht="144">
      <c r="A659" s="35"/>
      <c r="B659" s="36"/>
      <c r="C659" s="37"/>
      <c r="D659" s="193" t="s">
        <v>1078</v>
      </c>
      <c r="E659" s="37"/>
      <c r="F659" s="247" t="s">
        <v>1257</v>
      </c>
      <c r="G659" s="37"/>
      <c r="H659" s="37"/>
      <c r="I659" s="188"/>
      <c r="J659" s="37"/>
      <c r="K659" s="37"/>
      <c r="L659" s="40"/>
      <c r="M659" s="189"/>
      <c r="N659" s="190"/>
      <c r="O659" s="65"/>
      <c r="P659" s="65"/>
      <c r="Q659" s="65"/>
      <c r="R659" s="65"/>
      <c r="S659" s="65"/>
      <c r="T659" s="66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T659" s="18" t="s">
        <v>1078</v>
      </c>
      <c r="AU659" s="18" t="s">
        <v>81</v>
      </c>
    </row>
    <row r="660" spans="1:65" s="2" customFormat="1" ht="49.05" customHeight="1">
      <c r="A660" s="35"/>
      <c r="B660" s="36"/>
      <c r="C660" s="172" t="s">
        <v>1258</v>
      </c>
      <c r="D660" s="172" t="s">
        <v>191</v>
      </c>
      <c r="E660" s="173" t="s">
        <v>1259</v>
      </c>
      <c r="F660" s="174" t="s">
        <v>1260</v>
      </c>
      <c r="G660" s="175" t="s">
        <v>269</v>
      </c>
      <c r="H660" s="176">
        <v>11</v>
      </c>
      <c r="I660" s="177"/>
      <c r="J660" s="178">
        <f>ROUND(I660*H660,2)</f>
        <v>0</v>
      </c>
      <c r="K660" s="179"/>
      <c r="L660" s="40"/>
      <c r="M660" s="180" t="s">
        <v>19</v>
      </c>
      <c r="N660" s="181" t="s">
        <v>43</v>
      </c>
      <c r="O660" s="65"/>
      <c r="P660" s="182">
        <f>O660*H660</f>
        <v>0</v>
      </c>
      <c r="Q660" s="182">
        <v>0</v>
      </c>
      <c r="R660" s="182">
        <f>Q660*H660</f>
        <v>0</v>
      </c>
      <c r="S660" s="182">
        <v>0</v>
      </c>
      <c r="T660" s="183">
        <f>S660*H660</f>
        <v>0</v>
      </c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R660" s="184" t="s">
        <v>286</v>
      </c>
      <c r="AT660" s="184" t="s">
        <v>191</v>
      </c>
      <c r="AU660" s="184" t="s">
        <v>81</v>
      </c>
      <c r="AY660" s="18" t="s">
        <v>189</v>
      </c>
      <c r="BE660" s="185">
        <f>IF(N660="základní",J660,0)</f>
        <v>0</v>
      </c>
      <c r="BF660" s="185">
        <f>IF(N660="snížená",J660,0)</f>
        <v>0</v>
      </c>
      <c r="BG660" s="185">
        <f>IF(N660="zákl. přenesená",J660,0)</f>
        <v>0</v>
      </c>
      <c r="BH660" s="185">
        <f>IF(N660="sníž. přenesená",J660,0)</f>
        <v>0</v>
      </c>
      <c r="BI660" s="185">
        <f>IF(N660="nulová",J660,0)</f>
        <v>0</v>
      </c>
      <c r="BJ660" s="18" t="s">
        <v>77</v>
      </c>
      <c r="BK660" s="185">
        <f>ROUND(I660*H660,2)</f>
        <v>0</v>
      </c>
      <c r="BL660" s="18" t="s">
        <v>286</v>
      </c>
      <c r="BM660" s="184" t="s">
        <v>1261</v>
      </c>
    </row>
    <row r="661" spans="1:65" s="2" customFormat="1" ht="10.199999999999999">
      <c r="A661" s="35"/>
      <c r="B661" s="36"/>
      <c r="C661" s="37"/>
      <c r="D661" s="186" t="s">
        <v>197</v>
      </c>
      <c r="E661" s="37"/>
      <c r="F661" s="187" t="s">
        <v>1262</v>
      </c>
      <c r="G661" s="37"/>
      <c r="H661" s="37"/>
      <c r="I661" s="188"/>
      <c r="J661" s="37"/>
      <c r="K661" s="37"/>
      <c r="L661" s="40"/>
      <c r="M661" s="189"/>
      <c r="N661" s="190"/>
      <c r="O661" s="65"/>
      <c r="P661" s="65"/>
      <c r="Q661" s="65"/>
      <c r="R661" s="65"/>
      <c r="S661" s="65"/>
      <c r="T661" s="66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T661" s="18" t="s">
        <v>197</v>
      </c>
      <c r="AU661" s="18" t="s">
        <v>81</v>
      </c>
    </row>
    <row r="662" spans="1:65" s="2" customFormat="1" ht="49.05" customHeight="1">
      <c r="A662" s="35"/>
      <c r="B662" s="36"/>
      <c r="C662" s="172" t="s">
        <v>1263</v>
      </c>
      <c r="D662" s="172" t="s">
        <v>191</v>
      </c>
      <c r="E662" s="173" t="s">
        <v>1264</v>
      </c>
      <c r="F662" s="174" t="s">
        <v>1265</v>
      </c>
      <c r="G662" s="175" t="s">
        <v>1266</v>
      </c>
      <c r="H662" s="176">
        <v>1</v>
      </c>
      <c r="I662" s="177"/>
      <c r="J662" s="178">
        <f>ROUND(I662*H662,2)</f>
        <v>0</v>
      </c>
      <c r="K662" s="179"/>
      <c r="L662" s="40"/>
      <c r="M662" s="180" t="s">
        <v>19</v>
      </c>
      <c r="N662" s="181" t="s">
        <v>43</v>
      </c>
      <c r="O662" s="65"/>
      <c r="P662" s="182">
        <f>O662*H662</f>
        <v>0</v>
      </c>
      <c r="Q662" s="182">
        <v>0</v>
      </c>
      <c r="R662" s="182">
        <f>Q662*H662</f>
        <v>0</v>
      </c>
      <c r="S662" s="182">
        <v>0</v>
      </c>
      <c r="T662" s="183">
        <f>S662*H662</f>
        <v>0</v>
      </c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R662" s="184" t="s">
        <v>286</v>
      </c>
      <c r="AT662" s="184" t="s">
        <v>191</v>
      </c>
      <c r="AU662" s="184" t="s">
        <v>81</v>
      </c>
      <c r="AY662" s="18" t="s">
        <v>189</v>
      </c>
      <c r="BE662" s="185">
        <f>IF(N662="základní",J662,0)</f>
        <v>0</v>
      </c>
      <c r="BF662" s="185">
        <f>IF(N662="snížená",J662,0)</f>
        <v>0</v>
      </c>
      <c r="BG662" s="185">
        <f>IF(N662="zákl. přenesená",J662,0)</f>
        <v>0</v>
      </c>
      <c r="BH662" s="185">
        <f>IF(N662="sníž. přenesená",J662,0)</f>
        <v>0</v>
      </c>
      <c r="BI662" s="185">
        <f>IF(N662="nulová",J662,0)</f>
        <v>0</v>
      </c>
      <c r="BJ662" s="18" t="s">
        <v>77</v>
      </c>
      <c r="BK662" s="185">
        <f>ROUND(I662*H662,2)</f>
        <v>0</v>
      </c>
      <c r="BL662" s="18" t="s">
        <v>286</v>
      </c>
      <c r="BM662" s="184" t="s">
        <v>1267</v>
      </c>
    </row>
    <row r="663" spans="1:65" s="2" customFormat="1" ht="10.199999999999999">
      <c r="A663" s="35"/>
      <c r="B663" s="36"/>
      <c r="C663" s="37"/>
      <c r="D663" s="186" t="s">
        <v>197</v>
      </c>
      <c r="E663" s="37"/>
      <c r="F663" s="187" t="s">
        <v>1268</v>
      </c>
      <c r="G663" s="37"/>
      <c r="H663" s="37"/>
      <c r="I663" s="188"/>
      <c r="J663" s="37"/>
      <c r="K663" s="37"/>
      <c r="L663" s="40"/>
      <c r="M663" s="189"/>
      <c r="N663" s="190"/>
      <c r="O663" s="65"/>
      <c r="P663" s="65"/>
      <c r="Q663" s="65"/>
      <c r="R663" s="65"/>
      <c r="S663" s="65"/>
      <c r="T663" s="66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T663" s="18" t="s">
        <v>197</v>
      </c>
      <c r="AU663" s="18" t="s">
        <v>81</v>
      </c>
    </row>
    <row r="664" spans="1:65" s="2" customFormat="1" ht="49.05" customHeight="1">
      <c r="A664" s="35"/>
      <c r="B664" s="36"/>
      <c r="C664" s="172" t="s">
        <v>1269</v>
      </c>
      <c r="D664" s="172" t="s">
        <v>191</v>
      </c>
      <c r="E664" s="173" t="s">
        <v>1270</v>
      </c>
      <c r="F664" s="174" t="s">
        <v>1271</v>
      </c>
      <c r="G664" s="175" t="s">
        <v>269</v>
      </c>
      <c r="H664" s="176">
        <v>11</v>
      </c>
      <c r="I664" s="177"/>
      <c r="J664" s="178">
        <f>ROUND(I664*H664,2)</f>
        <v>0</v>
      </c>
      <c r="K664" s="179"/>
      <c r="L664" s="40"/>
      <c r="M664" s="180" t="s">
        <v>19</v>
      </c>
      <c r="N664" s="181" t="s">
        <v>43</v>
      </c>
      <c r="O664" s="65"/>
      <c r="P664" s="182">
        <f>O664*H664</f>
        <v>0</v>
      </c>
      <c r="Q664" s="182">
        <v>0</v>
      </c>
      <c r="R664" s="182">
        <f>Q664*H664</f>
        <v>0</v>
      </c>
      <c r="S664" s="182">
        <v>0</v>
      </c>
      <c r="T664" s="183">
        <f>S664*H664</f>
        <v>0</v>
      </c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R664" s="184" t="s">
        <v>286</v>
      </c>
      <c r="AT664" s="184" t="s">
        <v>191</v>
      </c>
      <c r="AU664" s="184" t="s">
        <v>81</v>
      </c>
      <c r="AY664" s="18" t="s">
        <v>189</v>
      </c>
      <c r="BE664" s="185">
        <f>IF(N664="základní",J664,0)</f>
        <v>0</v>
      </c>
      <c r="BF664" s="185">
        <f>IF(N664="snížená",J664,0)</f>
        <v>0</v>
      </c>
      <c r="BG664" s="185">
        <f>IF(N664="zákl. přenesená",J664,0)</f>
        <v>0</v>
      </c>
      <c r="BH664" s="185">
        <f>IF(N664="sníž. přenesená",J664,0)</f>
        <v>0</v>
      </c>
      <c r="BI664" s="185">
        <f>IF(N664="nulová",J664,0)</f>
        <v>0</v>
      </c>
      <c r="BJ664" s="18" t="s">
        <v>77</v>
      </c>
      <c r="BK664" s="185">
        <f>ROUND(I664*H664,2)</f>
        <v>0</v>
      </c>
      <c r="BL664" s="18" t="s">
        <v>286</v>
      </c>
      <c r="BM664" s="184" t="s">
        <v>1272</v>
      </c>
    </row>
    <row r="665" spans="1:65" s="2" customFormat="1" ht="16.5" customHeight="1">
      <c r="A665" s="35"/>
      <c r="B665" s="36"/>
      <c r="C665" s="215" t="s">
        <v>1273</v>
      </c>
      <c r="D665" s="215" t="s">
        <v>495</v>
      </c>
      <c r="E665" s="216" t="s">
        <v>1274</v>
      </c>
      <c r="F665" s="217" t="s">
        <v>1275</v>
      </c>
      <c r="G665" s="218" t="s">
        <v>364</v>
      </c>
      <c r="H665" s="219">
        <v>25.7</v>
      </c>
      <c r="I665" s="220"/>
      <c r="J665" s="221">
        <f>ROUND(I665*H665,2)</f>
        <v>0</v>
      </c>
      <c r="K665" s="222"/>
      <c r="L665" s="223"/>
      <c r="M665" s="224" t="s">
        <v>19</v>
      </c>
      <c r="N665" s="225" t="s">
        <v>43</v>
      </c>
      <c r="O665" s="65"/>
      <c r="P665" s="182">
        <f>O665*H665</f>
        <v>0</v>
      </c>
      <c r="Q665" s="182">
        <v>2.4000000000000001E-4</v>
      </c>
      <c r="R665" s="182">
        <f>Q665*H665</f>
        <v>6.1679999999999999E-3</v>
      </c>
      <c r="S665" s="182">
        <v>0</v>
      </c>
      <c r="T665" s="183">
        <f>S665*H665</f>
        <v>0</v>
      </c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R665" s="184" t="s">
        <v>373</v>
      </c>
      <c r="AT665" s="184" t="s">
        <v>495</v>
      </c>
      <c r="AU665" s="184" t="s">
        <v>81</v>
      </c>
      <c r="AY665" s="18" t="s">
        <v>189</v>
      </c>
      <c r="BE665" s="185">
        <f>IF(N665="základní",J665,0)</f>
        <v>0</v>
      </c>
      <c r="BF665" s="185">
        <f>IF(N665="snížená",J665,0)</f>
        <v>0</v>
      </c>
      <c r="BG665" s="185">
        <f>IF(N665="zákl. přenesená",J665,0)</f>
        <v>0</v>
      </c>
      <c r="BH665" s="185">
        <f>IF(N665="sníž. přenesená",J665,0)</f>
        <v>0</v>
      </c>
      <c r="BI665" s="185">
        <f>IF(N665="nulová",J665,0)</f>
        <v>0</v>
      </c>
      <c r="BJ665" s="18" t="s">
        <v>77</v>
      </c>
      <c r="BK665" s="185">
        <f>ROUND(I665*H665,2)</f>
        <v>0</v>
      </c>
      <c r="BL665" s="18" t="s">
        <v>286</v>
      </c>
      <c r="BM665" s="184" t="s">
        <v>1276</v>
      </c>
    </row>
    <row r="666" spans="1:65" s="13" customFormat="1" ht="10.199999999999999">
      <c r="B666" s="191"/>
      <c r="C666" s="192"/>
      <c r="D666" s="193" t="s">
        <v>199</v>
      </c>
      <c r="E666" s="194" t="s">
        <v>19</v>
      </c>
      <c r="F666" s="195" t="s">
        <v>1277</v>
      </c>
      <c r="G666" s="192"/>
      <c r="H666" s="196">
        <v>25.7</v>
      </c>
      <c r="I666" s="197"/>
      <c r="J666" s="192"/>
      <c r="K666" s="192"/>
      <c r="L666" s="198"/>
      <c r="M666" s="199"/>
      <c r="N666" s="200"/>
      <c r="O666" s="200"/>
      <c r="P666" s="200"/>
      <c r="Q666" s="200"/>
      <c r="R666" s="200"/>
      <c r="S666" s="200"/>
      <c r="T666" s="201"/>
      <c r="AT666" s="202" t="s">
        <v>199</v>
      </c>
      <c r="AU666" s="202" t="s">
        <v>81</v>
      </c>
      <c r="AV666" s="13" t="s">
        <v>81</v>
      </c>
      <c r="AW666" s="13" t="s">
        <v>33</v>
      </c>
      <c r="AX666" s="13" t="s">
        <v>77</v>
      </c>
      <c r="AY666" s="202" t="s">
        <v>189</v>
      </c>
    </row>
    <row r="667" spans="1:65" s="2" customFormat="1" ht="16.5" customHeight="1">
      <c r="A667" s="35"/>
      <c r="B667" s="36"/>
      <c r="C667" s="215" t="s">
        <v>1278</v>
      </c>
      <c r="D667" s="215" t="s">
        <v>495</v>
      </c>
      <c r="E667" s="216" t="s">
        <v>1279</v>
      </c>
      <c r="F667" s="217" t="s">
        <v>1280</v>
      </c>
      <c r="G667" s="218" t="s">
        <v>269</v>
      </c>
      <c r="H667" s="219">
        <v>3</v>
      </c>
      <c r="I667" s="220"/>
      <c r="J667" s="221">
        <f t="shared" ref="J667:J674" si="10">ROUND(I667*H667,2)</f>
        <v>0</v>
      </c>
      <c r="K667" s="222"/>
      <c r="L667" s="223"/>
      <c r="M667" s="224" t="s">
        <v>19</v>
      </c>
      <c r="N667" s="225" t="s">
        <v>43</v>
      </c>
      <c r="O667" s="65"/>
      <c r="P667" s="182">
        <f t="shared" ref="P667:P674" si="11">O667*H667</f>
        <v>0</v>
      </c>
      <c r="Q667" s="182">
        <v>8.4000000000000003E-4</v>
      </c>
      <c r="R667" s="182">
        <f t="shared" ref="R667:R674" si="12">Q667*H667</f>
        <v>2.5200000000000001E-3</v>
      </c>
      <c r="S667" s="182">
        <v>0</v>
      </c>
      <c r="T667" s="183">
        <f t="shared" ref="T667:T674" si="13">S667*H667</f>
        <v>0</v>
      </c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R667" s="184" t="s">
        <v>373</v>
      </c>
      <c r="AT667" s="184" t="s">
        <v>495</v>
      </c>
      <c r="AU667" s="184" t="s">
        <v>81</v>
      </c>
      <c r="AY667" s="18" t="s">
        <v>189</v>
      </c>
      <c r="BE667" s="185">
        <f t="shared" ref="BE667:BE674" si="14">IF(N667="základní",J667,0)</f>
        <v>0</v>
      </c>
      <c r="BF667" s="185">
        <f t="shared" ref="BF667:BF674" si="15">IF(N667="snížená",J667,0)</f>
        <v>0</v>
      </c>
      <c r="BG667" s="185">
        <f t="shared" ref="BG667:BG674" si="16">IF(N667="zákl. přenesená",J667,0)</f>
        <v>0</v>
      </c>
      <c r="BH667" s="185">
        <f t="shared" ref="BH667:BH674" si="17">IF(N667="sníž. přenesená",J667,0)</f>
        <v>0</v>
      </c>
      <c r="BI667" s="185">
        <f t="shared" ref="BI667:BI674" si="18">IF(N667="nulová",J667,0)</f>
        <v>0</v>
      </c>
      <c r="BJ667" s="18" t="s">
        <v>77</v>
      </c>
      <c r="BK667" s="185">
        <f t="shared" ref="BK667:BK674" si="19">ROUND(I667*H667,2)</f>
        <v>0</v>
      </c>
      <c r="BL667" s="18" t="s">
        <v>286</v>
      </c>
      <c r="BM667" s="184" t="s">
        <v>1281</v>
      </c>
    </row>
    <row r="668" spans="1:65" s="2" customFormat="1" ht="16.5" customHeight="1">
      <c r="A668" s="35"/>
      <c r="B668" s="36"/>
      <c r="C668" s="215" t="s">
        <v>1282</v>
      </c>
      <c r="D668" s="215" t="s">
        <v>495</v>
      </c>
      <c r="E668" s="216" t="s">
        <v>1283</v>
      </c>
      <c r="F668" s="217" t="s">
        <v>1284</v>
      </c>
      <c r="G668" s="218" t="s">
        <v>269</v>
      </c>
      <c r="H668" s="219">
        <v>3</v>
      </c>
      <c r="I668" s="220"/>
      <c r="J668" s="221">
        <f t="shared" si="10"/>
        <v>0</v>
      </c>
      <c r="K668" s="222"/>
      <c r="L668" s="223"/>
      <c r="M668" s="224" t="s">
        <v>19</v>
      </c>
      <c r="N668" s="225" t="s">
        <v>43</v>
      </c>
      <c r="O668" s="65"/>
      <c r="P668" s="182">
        <f t="shared" si="11"/>
        <v>0</v>
      </c>
      <c r="Q668" s="182">
        <v>3.2000000000000003E-4</v>
      </c>
      <c r="R668" s="182">
        <f t="shared" si="12"/>
        <v>9.6000000000000013E-4</v>
      </c>
      <c r="S668" s="182">
        <v>0</v>
      </c>
      <c r="T668" s="183">
        <f t="shared" si="13"/>
        <v>0</v>
      </c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R668" s="184" t="s">
        <v>373</v>
      </c>
      <c r="AT668" s="184" t="s">
        <v>495</v>
      </c>
      <c r="AU668" s="184" t="s">
        <v>81</v>
      </c>
      <c r="AY668" s="18" t="s">
        <v>189</v>
      </c>
      <c r="BE668" s="185">
        <f t="shared" si="14"/>
        <v>0</v>
      </c>
      <c r="BF668" s="185">
        <f t="shared" si="15"/>
        <v>0</v>
      </c>
      <c r="BG668" s="185">
        <f t="shared" si="16"/>
        <v>0</v>
      </c>
      <c r="BH668" s="185">
        <f t="shared" si="17"/>
        <v>0</v>
      </c>
      <c r="BI668" s="185">
        <f t="shared" si="18"/>
        <v>0</v>
      </c>
      <c r="BJ668" s="18" t="s">
        <v>77</v>
      </c>
      <c r="BK668" s="185">
        <f t="shared" si="19"/>
        <v>0</v>
      </c>
      <c r="BL668" s="18" t="s">
        <v>286</v>
      </c>
      <c r="BM668" s="184" t="s">
        <v>1285</v>
      </c>
    </row>
    <row r="669" spans="1:65" s="2" customFormat="1" ht="24.15" customHeight="1">
      <c r="A669" s="35"/>
      <c r="B669" s="36"/>
      <c r="C669" s="215" t="s">
        <v>1286</v>
      </c>
      <c r="D669" s="215" t="s">
        <v>495</v>
      </c>
      <c r="E669" s="216" t="s">
        <v>1287</v>
      </c>
      <c r="F669" s="217" t="s">
        <v>1288</v>
      </c>
      <c r="G669" s="218" t="s">
        <v>269</v>
      </c>
      <c r="H669" s="219">
        <v>1</v>
      </c>
      <c r="I669" s="220"/>
      <c r="J669" s="221">
        <f t="shared" si="10"/>
        <v>0</v>
      </c>
      <c r="K669" s="222"/>
      <c r="L669" s="223"/>
      <c r="M669" s="224" t="s">
        <v>19</v>
      </c>
      <c r="N669" s="225" t="s">
        <v>43</v>
      </c>
      <c r="O669" s="65"/>
      <c r="P669" s="182">
        <f t="shared" si="11"/>
        <v>0</v>
      </c>
      <c r="Q669" s="182">
        <v>3.2000000000000003E-4</v>
      </c>
      <c r="R669" s="182">
        <f t="shared" si="12"/>
        <v>3.2000000000000003E-4</v>
      </c>
      <c r="S669" s="182">
        <v>0</v>
      </c>
      <c r="T669" s="183">
        <f t="shared" si="13"/>
        <v>0</v>
      </c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R669" s="184" t="s">
        <v>373</v>
      </c>
      <c r="AT669" s="184" t="s">
        <v>495</v>
      </c>
      <c r="AU669" s="184" t="s">
        <v>81</v>
      </c>
      <c r="AY669" s="18" t="s">
        <v>189</v>
      </c>
      <c r="BE669" s="185">
        <f t="shared" si="14"/>
        <v>0</v>
      </c>
      <c r="BF669" s="185">
        <f t="shared" si="15"/>
        <v>0</v>
      </c>
      <c r="BG669" s="185">
        <f t="shared" si="16"/>
        <v>0</v>
      </c>
      <c r="BH669" s="185">
        <f t="shared" si="17"/>
        <v>0</v>
      </c>
      <c r="BI669" s="185">
        <f t="shared" si="18"/>
        <v>0</v>
      </c>
      <c r="BJ669" s="18" t="s">
        <v>77</v>
      </c>
      <c r="BK669" s="185">
        <f t="shared" si="19"/>
        <v>0</v>
      </c>
      <c r="BL669" s="18" t="s">
        <v>286</v>
      </c>
      <c r="BM669" s="184" t="s">
        <v>1289</v>
      </c>
    </row>
    <row r="670" spans="1:65" s="2" customFormat="1" ht="16.5" customHeight="1">
      <c r="A670" s="35"/>
      <c r="B670" s="36"/>
      <c r="C670" s="215" t="s">
        <v>1290</v>
      </c>
      <c r="D670" s="215" t="s">
        <v>495</v>
      </c>
      <c r="E670" s="216" t="s">
        <v>1291</v>
      </c>
      <c r="F670" s="217" t="s">
        <v>1292</v>
      </c>
      <c r="G670" s="218" t="s">
        <v>269</v>
      </c>
      <c r="H670" s="219">
        <v>1</v>
      </c>
      <c r="I670" s="220"/>
      <c r="J670" s="221">
        <f t="shared" si="10"/>
        <v>0</v>
      </c>
      <c r="K670" s="222"/>
      <c r="L670" s="223"/>
      <c r="M670" s="224" t="s">
        <v>19</v>
      </c>
      <c r="N670" s="225" t="s">
        <v>43</v>
      </c>
      <c r="O670" s="65"/>
      <c r="P670" s="182">
        <f t="shared" si="11"/>
        <v>0</v>
      </c>
      <c r="Q670" s="182">
        <v>3.2000000000000003E-4</v>
      </c>
      <c r="R670" s="182">
        <f t="shared" si="12"/>
        <v>3.2000000000000003E-4</v>
      </c>
      <c r="S670" s="182">
        <v>0</v>
      </c>
      <c r="T670" s="183">
        <f t="shared" si="13"/>
        <v>0</v>
      </c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R670" s="184" t="s">
        <v>373</v>
      </c>
      <c r="AT670" s="184" t="s">
        <v>495</v>
      </c>
      <c r="AU670" s="184" t="s">
        <v>81</v>
      </c>
      <c r="AY670" s="18" t="s">
        <v>189</v>
      </c>
      <c r="BE670" s="185">
        <f t="shared" si="14"/>
        <v>0</v>
      </c>
      <c r="BF670" s="185">
        <f t="shared" si="15"/>
        <v>0</v>
      </c>
      <c r="BG670" s="185">
        <f t="shared" si="16"/>
        <v>0</v>
      </c>
      <c r="BH670" s="185">
        <f t="shared" si="17"/>
        <v>0</v>
      </c>
      <c r="BI670" s="185">
        <f t="shared" si="18"/>
        <v>0</v>
      </c>
      <c r="BJ670" s="18" t="s">
        <v>77</v>
      </c>
      <c r="BK670" s="185">
        <f t="shared" si="19"/>
        <v>0</v>
      </c>
      <c r="BL670" s="18" t="s">
        <v>286</v>
      </c>
      <c r="BM670" s="184" t="s">
        <v>1293</v>
      </c>
    </row>
    <row r="671" spans="1:65" s="2" customFormat="1" ht="16.5" customHeight="1">
      <c r="A671" s="35"/>
      <c r="B671" s="36"/>
      <c r="C671" s="215" t="s">
        <v>1294</v>
      </c>
      <c r="D671" s="215" t="s">
        <v>495</v>
      </c>
      <c r="E671" s="216" t="s">
        <v>1295</v>
      </c>
      <c r="F671" s="217" t="s">
        <v>1296</v>
      </c>
      <c r="G671" s="218" t="s">
        <v>269</v>
      </c>
      <c r="H671" s="219">
        <v>1</v>
      </c>
      <c r="I671" s="220"/>
      <c r="J671" s="221">
        <f t="shared" si="10"/>
        <v>0</v>
      </c>
      <c r="K671" s="222"/>
      <c r="L671" s="223"/>
      <c r="M671" s="224" t="s">
        <v>19</v>
      </c>
      <c r="N671" s="225" t="s">
        <v>43</v>
      </c>
      <c r="O671" s="65"/>
      <c r="P671" s="182">
        <f t="shared" si="11"/>
        <v>0</v>
      </c>
      <c r="Q671" s="182">
        <v>3.2000000000000003E-4</v>
      </c>
      <c r="R671" s="182">
        <f t="shared" si="12"/>
        <v>3.2000000000000003E-4</v>
      </c>
      <c r="S671" s="182">
        <v>0</v>
      </c>
      <c r="T671" s="183">
        <f t="shared" si="13"/>
        <v>0</v>
      </c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R671" s="184" t="s">
        <v>373</v>
      </c>
      <c r="AT671" s="184" t="s">
        <v>495</v>
      </c>
      <c r="AU671" s="184" t="s">
        <v>81</v>
      </c>
      <c r="AY671" s="18" t="s">
        <v>189</v>
      </c>
      <c r="BE671" s="185">
        <f t="shared" si="14"/>
        <v>0</v>
      </c>
      <c r="BF671" s="185">
        <f t="shared" si="15"/>
        <v>0</v>
      </c>
      <c r="BG671" s="185">
        <f t="shared" si="16"/>
        <v>0</v>
      </c>
      <c r="BH671" s="185">
        <f t="shared" si="17"/>
        <v>0</v>
      </c>
      <c r="BI671" s="185">
        <f t="shared" si="18"/>
        <v>0</v>
      </c>
      <c r="BJ671" s="18" t="s">
        <v>77</v>
      </c>
      <c r="BK671" s="185">
        <f t="shared" si="19"/>
        <v>0</v>
      </c>
      <c r="BL671" s="18" t="s">
        <v>286</v>
      </c>
      <c r="BM671" s="184" t="s">
        <v>1297</v>
      </c>
    </row>
    <row r="672" spans="1:65" s="2" customFormat="1" ht="16.5" customHeight="1">
      <c r="A672" s="35"/>
      <c r="B672" s="36"/>
      <c r="C672" s="172" t="s">
        <v>1298</v>
      </c>
      <c r="D672" s="172" t="s">
        <v>191</v>
      </c>
      <c r="E672" s="173" t="s">
        <v>1299</v>
      </c>
      <c r="F672" s="174" t="s">
        <v>1300</v>
      </c>
      <c r="G672" s="175" t="s">
        <v>1266</v>
      </c>
      <c r="H672" s="176">
        <v>1</v>
      </c>
      <c r="I672" s="177"/>
      <c r="J672" s="178">
        <f t="shared" si="10"/>
        <v>0</v>
      </c>
      <c r="K672" s="179"/>
      <c r="L672" s="40"/>
      <c r="M672" s="180" t="s">
        <v>19</v>
      </c>
      <c r="N672" s="181" t="s">
        <v>43</v>
      </c>
      <c r="O672" s="65"/>
      <c r="P672" s="182">
        <f t="shared" si="11"/>
        <v>0</v>
      </c>
      <c r="Q672" s="182">
        <v>0</v>
      </c>
      <c r="R672" s="182">
        <f t="shared" si="12"/>
        <v>0</v>
      </c>
      <c r="S672" s="182">
        <v>0</v>
      </c>
      <c r="T672" s="183">
        <f t="shared" si="13"/>
        <v>0</v>
      </c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R672" s="184" t="s">
        <v>286</v>
      </c>
      <c r="AT672" s="184" t="s">
        <v>191</v>
      </c>
      <c r="AU672" s="184" t="s">
        <v>81</v>
      </c>
      <c r="AY672" s="18" t="s">
        <v>189</v>
      </c>
      <c r="BE672" s="185">
        <f t="shared" si="14"/>
        <v>0</v>
      </c>
      <c r="BF672" s="185">
        <f t="shared" si="15"/>
        <v>0</v>
      </c>
      <c r="BG672" s="185">
        <f t="shared" si="16"/>
        <v>0</v>
      </c>
      <c r="BH672" s="185">
        <f t="shared" si="17"/>
        <v>0</v>
      </c>
      <c r="BI672" s="185">
        <f t="shared" si="18"/>
        <v>0</v>
      </c>
      <c r="BJ672" s="18" t="s">
        <v>77</v>
      </c>
      <c r="BK672" s="185">
        <f t="shared" si="19"/>
        <v>0</v>
      </c>
      <c r="BL672" s="18" t="s">
        <v>286</v>
      </c>
      <c r="BM672" s="184" t="s">
        <v>1301</v>
      </c>
    </row>
    <row r="673" spans="1:65" s="2" customFormat="1" ht="16.5" customHeight="1">
      <c r="A673" s="35"/>
      <c r="B673" s="36"/>
      <c r="C673" s="172" t="s">
        <v>1302</v>
      </c>
      <c r="D673" s="172" t="s">
        <v>191</v>
      </c>
      <c r="E673" s="173" t="s">
        <v>1303</v>
      </c>
      <c r="F673" s="174" t="s">
        <v>1304</v>
      </c>
      <c r="G673" s="175" t="s">
        <v>1266</v>
      </c>
      <c r="H673" s="176">
        <v>1</v>
      </c>
      <c r="I673" s="177"/>
      <c r="J673" s="178">
        <f t="shared" si="10"/>
        <v>0</v>
      </c>
      <c r="K673" s="179"/>
      <c r="L673" s="40"/>
      <c r="M673" s="180" t="s">
        <v>19</v>
      </c>
      <c r="N673" s="181" t="s">
        <v>43</v>
      </c>
      <c r="O673" s="65"/>
      <c r="P673" s="182">
        <f t="shared" si="11"/>
        <v>0</v>
      </c>
      <c r="Q673" s="182">
        <v>0</v>
      </c>
      <c r="R673" s="182">
        <f t="shared" si="12"/>
        <v>0</v>
      </c>
      <c r="S673" s="182">
        <v>0</v>
      </c>
      <c r="T673" s="183">
        <f t="shared" si="13"/>
        <v>0</v>
      </c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R673" s="184" t="s">
        <v>286</v>
      </c>
      <c r="AT673" s="184" t="s">
        <v>191</v>
      </c>
      <c r="AU673" s="184" t="s">
        <v>81</v>
      </c>
      <c r="AY673" s="18" t="s">
        <v>189</v>
      </c>
      <c r="BE673" s="185">
        <f t="shared" si="14"/>
        <v>0</v>
      </c>
      <c r="BF673" s="185">
        <f t="shared" si="15"/>
        <v>0</v>
      </c>
      <c r="BG673" s="185">
        <f t="shared" si="16"/>
        <v>0</v>
      </c>
      <c r="BH673" s="185">
        <f t="shared" si="17"/>
        <v>0</v>
      </c>
      <c r="BI673" s="185">
        <f t="shared" si="18"/>
        <v>0</v>
      </c>
      <c r="BJ673" s="18" t="s">
        <v>77</v>
      </c>
      <c r="BK673" s="185">
        <f t="shared" si="19"/>
        <v>0</v>
      </c>
      <c r="BL673" s="18" t="s">
        <v>286</v>
      </c>
      <c r="BM673" s="184" t="s">
        <v>1305</v>
      </c>
    </row>
    <row r="674" spans="1:65" s="2" customFormat="1" ht="49.05" customHeight="1">
      <c r="A674" s="35"/>
      <c r="B674" s="36"/>
      <c r="C674" s="172" t="s">
        <v>1306</v>
      </c>
      <c r="D674" s="172" t="s">
        <v>191</v>
      </c>
      <c r="E674" s="173" t="s">
        <v>1307</v>
      </c>
      <c r="F674" s="174" t="s">
        <v>1308</v>
      </c>
      <c r="G674" s="175" t="s">
        <v>478</v>
      </c>
      <c r="H674" s="214"/>
      <c r="I674" s="177"/>
      <c r="J674" s="178">
        <f t="shared" si="10"/>
        <v>0</v>
      </c>
      <c r="K674" s="179"/>
      <c r="L674" s="40"/>
      <c r="M674" s="180" t="s">
        <v>19</v>
      </c>
      <c r="N674" s="181" t="s">
        <v>43</v>
      </c>
      <c r="O674" s="65"/>
      <c r="P674" s="182">
        <f t="shared" si="11"/>
        <v>0</v>
      </c>
      <c r="Q674" s="182">
        <v>0</v>
      </c>
      <c r="R674" s="182">
        <f t="shared" si="12"/>
        <v>0</v>
      </c>
      <c r="S674" s="182">
        <v>0</v>
      </c>
      <c r="T674" s="183">
        <f t="shared" si="13"/>
        <v>0</v>
      </c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R674" s="184" t="s">
        <v>286</v>
      </c>
      <c r="AT674" s="184" t="s">
        <v>191</v>
      </c>
      <c r="AU674" s="184" t="s">
        <v>81</v>
      </c>
      <c r="AY674" s="18" t="s">
        <v>189</v>
      </c>
      <c r="BE674" s="185">
        <f t="shared" si="14"/>
        <v>0</v>
      </c>
      <c r="BF674" s="185">
        <f t="shared" si="15"/>
        <v>0</v>
      </c>
      <c r="BG674" s="185">
        <f t="shared" si="16"/>
        <v>0</v>
      </c>
      <c r="BH674" s="185">
        <f t="shared" si="17"/>
        <v>0</v>
      </c>
      <c r="BI674" s="185">
        <f t="shared" si="18"/>
        <v>0</v>
      </c>
      <c r="BJ674" s="18" t="s">
        <v>77</v>
      </c>
      <c r="BK674" s="185">
        <f t="shared" si="19"/>
        <v>0</v>
      </c>
      <c r="BL674" s="18" t="s">
        <v>286</v>
      </c>
      <c r="BM674" s="184" t="s">
        <v>1309</v>
      </c>
    </row>
    <row r="675" spans="1:65" s="2" customFormat="1" ht="10.199999999999999">
      <c r="A675" s="35"/>
      <c r="B675" s="36"/>
      <c r="C675" s="37"/>
      <c r="D675" s="186" t="s">
        <v>197</v>
      </c>
      <c r="E675" s="37"/>
      <c r="F675" s="187" t="s">
        <v>1310</v>
      </c>
      <c r="G675" s="37"/>
      <c r="H675" s="37"/>
      <c r="I675" s="188"/>
      <c r="J675" s="37"/>
      <c r="K675" s="37"/>
      <c r="L675" s="40"/>
      <c r="M675" s="189"/>
      <c r="N675" s="190"/>
      <c r="O675" s="65"/>
      <c r="P675" s="65"/>
      <c r="Q675" s="65"/>
      <c r="R675" s="65"/>
      <c r="S675" s="65"/>
      <c r="T675" s="66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T675" s="18" t="s">
        <v>197</v>
      </c>
      <c r="AU675" s="18" t="s">
        <v>81</v>
      </c>
    </row>
    <row r="676" spans="1:65" s="12" customFormat="1" ht="22.8" customHeight="1">
      <c r="B676" s="156"/>
      <c r="C676" s="157"/>
      <c r="D676" s="158" t="s">
        <v>71</v>
      </c>
      <c r="E676" s="170" t="s">
        <v>1311</v>
      </c>
      <c r="F676" s="170" t="s">
        <v>1312</v>
      </c>
      <c r="G676" s="157"/>
      <c r="H676" s="157"/>
      <c r="I676" s="160"/>
      <c r="J676" s="171">
        <f>BK676</f>
        <v>0</v>
      </c>
      <c r="K676" s="157"/>
      <c r="L676" s="162"/>
      <c r="M676" s="163"/>
      <c r="N676" s="164"/>
      <c r="O676" s="164"/>
      <c r="P676" s="165">
        <f>SUM(P677:P707)</f>
        <v>0</v>
      </c>
      <c r="Q676" s="164"/>
      <c r="R676" s="165">
        <f>SUM(R677:R707)</f>
        <v>0.74814863999999992</v>
      </c>
      <c r="S676" s="164"/>
      <c r="T676" s="166">
        <f>SUM(T677:T707)</f>
        <v>0</v>
      </c>
      <c r="AR676" s="167" t="s">
        <v>81</v>
      </c>
      <c r="AT676" s="168" t="s">
        <v>71</v>
      </c>
      <c r="AU676" s="168" t="s">
        <v>77</v>
      </c>
      <c r="AY676" s="167" t="s">
        <v>189</v>
      </c>
      <c r="BK676" s="169">
        <f>SUM(BK677:BK707)</f>
        <v>0</v>
      </c>
    </row>
    <row r="677" spans="1:65" s="2" customFormat="1" ht="44.25" customHeight="1">
      <c r="A677" s="35"/>
      <c r="B677" s="36"/>
      <c r="C677" s="172" t="s">
        <v>1313</v>
      </c>
      <c r="D677" s="172" t="s">
        <v>191</v>
      </c>
      <c r="E677" s="173" t="s">
        <v>1314</v>
      </c>
      <c r="F677" s="174" t="s">
        <v>1315</v>
      </c>
      <c r="G677" s="175" t="s">
        <v>194</v>
      </c>
      <c r="H677" s="176">
        <v>249.45</v>
      </c>
      <c r="I677" s="177"/>
      <c r="J677" s="178">
        <f>ROUND(I677*H677,2)</f>
        <v>0</v>
      </c>
      <c r="K677" s="179"/>
      <c r="L677" s="40"/>
      <c r="M677" s="180" t="s">
        <v>19</v>
      </c>
      <c r="N677" s="181" t="s">
        <v>43</v>
      </c>
      <c r="O677" s="65"/>
      <c r="P677" s="182">
        <f>O677*H677</f>
        <v>0</v>
      </c>
      <c r="Q677" s="182">
        <v>2.2000000000000001E-4</v>
      </c>
      <c r="R677" s="182">
        <f>Q677*H677</f>
        <v>5.4878999999999997E-2</v>
      </c>
      <c r="S677" s="182">
        <v>0</v>
      </c>
      <c r="T677" s="183">
        <f>S677*H677</f>
        <v>0</v>
      </c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R677" s="184" t="s">
        <v>286</v>
      </c>
      <c r="AT677" s="184" t="s">
        <v>191</v>
      </c>
      <c r="AU677" s="184" t="s">
        <v>81</v>
      </c>
      <c r="AY677" s="18" t="s">
        <v>189</v>
      </c>
      <c r="BE677" s="185">
        <f>IF(N677="základní",J677,0)</f>
        <v>0</v>
      </c>
      <c r="BF677" s="185">
        <f>IF(N677="snížená",J677,0)</f>
        <v>0</v>
      </c>
      <c r="BG677" s="185">
        <f>IF(N677="zákl. přenesená",J677,0)</f>
        <v>0</v>
      </c>
      <c r="BH677" s="185">
        <f>IF(N677="sníž. přenesená",J677,0)</f>
        <v>0</v>
      </c>
      <c r="BI677" s="185">
        <f>IF(N677="nulová",J677,0)</f>
        <v>0</v>
      </c>
      <c r="BJ677" s="18" t="s">
        <v>77</v>
      </c>
      <c r="BK677" s="185">
        <f>ROUND(I677*H677,2)</f>
        <v>0</v>
      </c>
      <c r="BL677" s="18" t="s">
        <v>286</v>
      </c>
      <c r="BM677" s="184" t="s">
        <v>1316</v>
      </c>
    </row>
    <row r="678" spans="1:65" s="2" customFormat="1" ht="10.199999999999999">
      <c r="A678" s="35"/>
      <c r="B678" s="36"/>
      <c r="C678" s="37"/>
      <c r="D678" s="186" t="s">
        <v>197</v>
      </c>
      <c r="E678" s="37"/>
      <c r="F678" s="187" t="s">
        <v>1317</v>
      </c>
      <c r="G678" s="37"/>
      <c r="H678" s="37"/>
      <c r="I678" s="188"/>
      <c r="J678" s="37"/>
      <c r="K678" s="37"/>
      <c r="L678" s="40"/>
      <c r="M678" s="189"/>
      <c r="N678" s="190"/>
      <c r="O678" s="65"/>
      <c r="P678" s="65"/>
      <c r="Q678" s="65"/>
      <c r="R678" s="65"/>
      <c r="S678" s="65"/>
      <c r="T678" s="66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T678" s="18" t="s">
        <v>197</v>
      </c>
      <c r="AU678" s="18" t="s">
        <v>81</v>
      </c>
    </row>
    <row r="679" spans="1:65" s="13" customFormat="1" ht="10.199999999999999">
      <c r="B679" s="191"/>
      <c r="C679" s="192"/>
      <c r="D679" s="193" t="s">
        <v>199</v>
      </c>
      <c r="E679" s="194" t="s">
        <v>19</v>
      </c>
      <c r="F679" s="195" t="s">
        <v>1318</v>
      </c>
      <c r="G679" s="192"/>
      <c r="H679" s="196">
        <v>3.9430000000000001</v>
      </c>
      <c r="I679" s="197"/>
      <c r="J679" s="192"/>
      <c r="K679" s="192"/>
      <c r="L679" s="198"/>
      <c r="M679" s="199"/>
      <c r="N679" s="200"/>
      <c r="O679" s="200"/>
      <c r="P679" s="200"/>
      <c r="Q679" s="200"/>
      <c r="R679" s="200"/>
      <c r="S679" s="200"/>
      <c r="T679" s="201"/>
      <c r="AT679" s="202" t="s">
        <v>199</v>
      </c>
      <c r="AU679" s="202" t="s">
        <v>81</v>
      </c>
      <c r="AV679" s="13" t="s">
        <v>81</v>
      </c>
      <c r="AW679" s="13" t="s">
        <v>33</v>
      </c>
      <c r="AX679" s="13" t="s">
        <v>72</v>
      </c>
      <c r="AY679" s="202" t="s">
        <v>189</v>
      </c>
    </row>
    <row r="680" spans="1:65" s="13" customFormat="1" ht="10.199999999999999">
      <c r="B680" s="191"/>
      <c r="C680" s="192"/>
      <c r="D680" s="193" t="s">
        <v>199</v>
      </c>
      <c r="E680" s="194" t="s">
        <v>19</v>
      </c>
      <c r="F680" s="195" t="s">
        <v>1319</v>
      </c>
      <c r="G680" s="192"/>
      <c r="H680" s="196">
        <v>18.166</v>
      </c>
      <c r="I680" s="197"/>
      <c r="J680" s="192"/>
      <c r="K680" s="192"/>
      <c r="L680" s="198"/>
      <c r="M680" s="199"/>
      <c r="N680" s="200"/>
      <c r="O680" s="200"/>
      <c r="P680" s="200"/>
      <c r="Q680" s="200"/>
      <c r="R680" s="200"/>
      <c r="S680" s="200"/>
      <c r="T680" s="201"/>
      <c r="AT680" s="202" t="s">
        <v>199</v>
      </c>
      <c r="AU680" s="202" t="s">
        <v>81</v>
      </c>
      <c r="AV680" s="13" t="s">
        <v>81</v>
      </c>
      <c r="AW680" s="13" t="s">
        <v>33</v>
      </c>
      <c r="AX680" s="13" t="s">
        <v>72</v>
      </c>
      <c r="AY680" s="202" t="s">
        <v>189</v>
      </c>
    </row>
    <row r="681" spans="1:65" s="13" customFormat="1" ht="10.199999999999999">
      <c r="B681" s="191"/>
      <c r="C681" s="192"/>
      <c r="D681" s="193" t="s">
        <v>199</v>
      </c>
      <c r="E681" s="194" t="s">
        <v>19</v>
      </c>
      <c r="F681" s="195" t="s">
        <v>1320</v>
      </c>
      <c r="G681" s="192"/>
      <c r="H681" s="196">
        <v>17.122</v>
      </c>
      <c r="I681" s="197"/>
      <c r="J681" s="192"/>
      <c r="K681" s="192"/>
      <c r="L681" s="198"/>
      <c r="M681" s="199"/>
      <c r="N681" s="200"/>
      <c r="O681" s="200"/>
      <c r="P681" s="200"/>
      <c r="Q681" s="200"/>
      <c r="R681" s="200"/>
      <c r="S681" s="200"/>
      <c r="T681" s="201"/>
      <c r="AT681" s="202" t="s">
        <v>199</v>
      </c>
      <c r="AU681" s="202" t="s">
        <v>81</v>
      </c>
      <c r="AV681" s="13" t="s">
        <v>81</v>
      </c>
      <c r="AW681" s="13" t="s">
        <v>33</v>
      </c>
      <c r="AX681" s="13" t="s">
        <v>72</v>
      </c>
      <c r="AY681" s="202" t="s">
        <v>189</v>
      </c>
    </row>
    <row r="682" spans="1:65" s="13" customFormat="1" ht="10.199999999999999">
      <c r="B682" s="191"/>
      <c r="C682" s="192"/>
      <c r="D682" s="193" t="s">
        <v>199</v>
      </c>
      <c r="E682" s="194" t="s">
        <v>19</v>
      </c>
      <c r="F682" s="195" t="s">
        <v>1321</v>
      </c>
      <c r="G682" s="192"/>
      <c r="H682" s="196">
        <v>2.1960000000000002</v>
      </c>
      <c r="I682" s="197"/>
      <c r="J682" s="192"/>
      <c r="K682" s="192"/>
      <c r="L682" s="198"/>
      <c r="M682" s="199"/>
      <c r="N682" s="200"/>
      <c r="O682" s="200"/>
      <c r="P682" s="200"/>
      <c r="Q682" s="200"/>
      <c r="R682" s="200"/>
      <c r="S682" s="200"/>
      <c r="T682" s="201"/>
      <c r="AT682" s="202" t="s">
        <v>199</v>
      </c>
      <c r="AU682" s="202" t="s">
        <v>81</v>
      </c>
      <c r="AV682" s="13" t="s">
        <v>81</v>
      </c>
      <c r="AW682" s="13" t="s">
        <v>33</v>
      </c>
      <c r="AX682" s="13" t="s">
        <v>72</v>
      </c>
      <c r="AY682" s="202" t="s">
        <v>189</v>
      </c>
    </row>
    <row r="683" spans="1:65" s="13" customFormat="1" ht="10.199999999999999">
      <c r="B683" s="191"/>
      <c r="C683" s="192"/>
      <c r="D683" s="193" t="s">
        <v>199</v>
      </c>
      <c r="E683" s="194" t="s">
        <v>19</v>
      </c>
      <c r="F683" s="195" t="s">
        <v>1322</v>
      </c>
      <c r="G683" s="192"/>
      <c r="H683" s="196">
        <v>65.352000000000004</v>
      </c>
      <c r="I683" s="197"/>
      <c r="J683" s="192"/>
      <c r="K683" s="192"/>
      <c r="L683" s="198"/>
      <c r="M683" s="199"/>
      <c r="N683" s="200"/>
      <c r="O683" s="200"/>
      <c r="P683" s="200"/>
      <c r="Q683" s="200"/>
      <c r="R683" s="200"/>
      <c r="S683" s="200"/>
      <c r="T683" s="201"/>
      <c r="AT683" s="202" t="s">
        <v>199</v>
      </c>
      <c r="AU683" s="202" t="s">
        <v>81</v>
      </c>
      <c r="AV683" s="13" t="s">
        <v>81</v>
      </c>
      <c r="AW683" s="13" t="s">
        <v>33</v>
      </c>
      <c r="AX683" s="13" t="s">
        <v>72</v>
      </c>
      <c r="AY683" s="202" t="s">
        <v>189</v>
      </c>
    </row>
    <row r="684" spans="1:65" s="13" customFormat="1" ht="10.199999999999999">
      <c r="B684" s="191"/>
      <c r="C684" s="192"/>
      <c r="D684" s="193" t="s">
        <v>199</v>
      </c>
      <c r="E684" s="194" t="s">
        <v>19</v>
      </c>
      <c r="F684" s="195" t="s">
        <v>1323</v>
      </c>
      <c r="G684" s="192"/>
      <c r="H684" s="196">
        <v>4.0960000000000001</v>
      </c>
      <c r="I684" s="197"/>
      <c r="J684" s="192"/>
      <c r="K684" s="192"/>
      <c r="L684" s="198"/>
      <c r="M684" s="199"/>
      <c r="N684" s="200"/>
      <c r="O684" s="200"/>
      <c r="P684" s="200"/>
      <c r="Q684" s="200"/>
      <c r="R684" s="200"/>
      <c r="S684" s="200"/>
      <c r="T684" s="201"/>
      <c r="AT684" s="202" t="s">
        <v>199</v>
      </c>
      <c r="AU684" s="202" t="s">
        <v>81</v>
      </c>
      <c r="AV684" s="13" t="s">
        <v>81</v>
      </c>
      <c r="AW684" s="13" t="s">
        <v>33</v>
      </c>
      <c r="AX684" s="13" t="s">
        <v>72</v>
      </c>
      <c r="AY684" s="202" t="s">
        <v>189</v>
      </c>
    </row>
    <row r="685" spans="1:65" s="13" customFormat="1" ht="10.199999999999999">
      <c r="B685" s="191"/>
      <c r="C685" s="192"/>
      <c r="D685" s="193" t="s">
        <v>199</v>
      </c>
      <c r="E685" s="194" t="s">
        <v>19</v>
      </c>
      <c r="F685" s="195" t="s">
        <v>1324</v>
      </c>
      <c r="G685" s="192"/>
      <c r="H685" s="196">
        <v>50.4</v>
      </c>
      <c r="I685" s="197"/>
      <c r="J685" s="192"/>
      <c r="K685" s="192"/>
      <c r="L685" s="198"/>
      <c r="M685" s="199"/>
      <c r="N685" s="200"/>
      <c r="O685" s="200"/>
      <c r="P685" s="200"/>
      <c r="Q685" s="200"/>
      <c r="R685" s="200"/>
      <c r="S685" s="200"/>
      <c r="T685" s="201"/>
      <c r="AT685" s="202" t="s">
        <v>199</v>
      </c>
      <c r="AU685" s="202" t="s">
        <v>81</v>
      </c>
      <c r="AV685" s="13" t="s">
        <v>81</v>
      </c>
      <c r="AW685" s="13" t="s">
        <v>33</v>
      </c>
      <c r="AX685" s="13" t="s">
        <v>72</v>
      </c>
      <c r="AY685" s="202" t="s">
        <v>189</v>
      </c>
    </row>
    <row r="686" spans="1:65" s="13" customFormat="1" ht="10.199999999999999">
      <c r="B686" s="191"/>
      <c r="C686" s="192"/>
      <c r="D686" s="193" t="s">
        <v>199</v>
      </c>
      <c r="E686" s="194" t="s">
        <v>19</v>
      </c>
      <c r="F686" s="195" t="s">
        <v>1325</v>
      </c>
      <c r="G686" s="192"/>
      <c r="H686" s="196">
        <v>10.656000000000001</v>
      </c>
      <c r="I686" s="197"/>
      <c r="J686" s="192"/>
      <c r="K686" s="192"/>
      <c r="L686" s="198"/>
      <c r="M686" s="199"/>
      <c r="N686" s="200"/>
      <c r="O686" s="200"/>
      <c r="P686" s="200"/>
      <c r="Q686" s="200"/>
      <c r="R686" s="200"/>
      <c r="S686" s="200"/>
      <c r="T686" s="201"/>
      <c r="AT686" s="202" t="s">
        <v>199</v>
      </c>
      <c r="AU686" s="202" t="s">
        <v>81</v>
      </c>
      <c r="AV686" s="13" t="s">
        <v>81</v>
      </c>
      <c r="AW686" s="13" t="s">
        <v>33</v>
      </c>
      <c r="AX686" s="13" t="s">
        <v>72</v>
      </c>
      <c r="AY686" s="202" t="s">
        <v>189</v>
      </c>
    </row>
    <row r="687" spans="1:65" s="13" customFormat="1" ht="10.199999999999999">
      <c r="B687" s="191"/>
      <c r="C687" s="192"/>
      <c r="D687" s="193" t="s">
        <v>199</v>
      </c>
      <c r="E687" s="194" t="s">
        <v>19</v>
      </c>
      <c r="F687" s="195" t="s">
        <v>1326</v>
      </c>
      <c r="G687" s="192"/>
      <c r="H687" s="196">
        <v>13.327999999999999</v>
      </c>
      <c r="I687" s="197"/>
      <c r="J687" s="192"/>
      <c r="K687" s="192"/>
      <c r="L687" s="198"/>
      <c r="M687" s="199"/>
      <c r="N687" s="200"/>
      <c r="O687" s="200"/>
      <c r="P687" s="200"/>
      <c r="Q687" s="200"/>
      <c r="R687" s="200"/>
      <c r="S687" s="200"/>
      <c r="T687" s="201"/>
      <c r="AT687" s="202" t="s">
        <v>199</v>
      </c>
      <c r="AU687" s="202" t="s">
        <v>81</v>
      </c>
      <c r="AV687" s="13" t="s">
        <v>81</v>
      </c>
      <c r="AW687" s="13" t="s">
        <v>33</v>
      </c>
      <c r="AX687" s="13" t="s">
        <v>72</v>
      </c>
      <c r="AY687" s="202" t="s">
        <v>189</v>
      </c>
    </row>
    <row r="688" spans="1:65" s="13" customFormat="1" ht="10.199999999999999">
      <c r="B688" s="191"/>
      <c r="C688" s="192"/>
      <c r="D688" s="193" t="s">
        <v>199</v>
      </c>
      <c r="E688" s="194" t="s">
        <v>19</v>
      </c>
      <c r="F688" s="195" t="s">
        <v>1327</v>
      </c>
      <c r="G688" s="192"/>
      <c r="H688" s="196">
        <v>21.28</v>
      </c>
      <c r="I688" s="197"/>
      <c r="J688" s="192"/>
      <c r="K688" s="192"/>
      <c r="L688" s="198"/>
      <c r="M688" s="199"/>
      <c r="N688" s="200"/>
      <c r="O688" s="200"/>
      <c r="P688" s="200"/>
      <c r="Q688" s="200"/>
      <c r="R688" s="200"/>
      <c r="S688" s="200"/>
      <c r="T688" s="201"/>
      <c r="AT688" s="202" t="s">
        <v>199</v>
      </c>
      <c r="AU688" s="202" t="s">
        <v>81</v>
      </c>
      <c r="AV688" s="13" t="s">
        <v>81</v>
      </c>
      <c r="AW688" s="13" t="s">
        <v>33</v>
      </c>
      <c r="AX688" s="13" t="s">
        <v>72</v>
      </c>
      <c r="AY688" s="202" t="s">
        <v>189</v>
      </c>
    </row>
    <row r="689" spans="1:65" s="13" customFormat="1" ht="10.199999999999999">
      <c r="B689" s="191"/>
      <c r="C689" s="192"/>
      <c r="D689" s="193" t="s">
        <v>199</v>
      </c>
      <c r="E689" s="194" t="s">
        <v>19</v>
      </c>
      <c r="F689" s="195" t="s">
        <v>1328</v>
      </c>
      <c r="G689" s="192"/>
      <c r="H689" s="196">
        <v>39</v>
      </c>
      <c r="I689" s="197"/>
      <c r="J689" s="192"/>
      <c r="K689" s="192"/>
      <c r="L689" s="198"/>
      <c r="M689" s="199"/>
      <c r="N689" s="200"/>
      <c r="O689" s="200"/>
      <c r="P689" s="200"/>
      <c r="Q689" s="200"/>
      <c r="R689" s="200"/>
      <c r="S689" s="200"/>
      <c r="T689" s="201"/>
      <c r="AT689" s="202" t="s">
        <v>199</v>
      </c>
      <c r="AU689" s="202" t="s">
        <v>81</v>
      </c>
      <c r="AV689" s="13" t="s">
        <v>81</v>
      </c>
      <c r="AW689" s="13" t="s">
        <v>33</v>
      </c>
      <c r="AX689" s="13" t="s">
        <v>72</v>
      </c>
      <c r="AY689" s="202" t="s">
        <v>189</v>
      </c>
    </row>
    <row r="690" spans="1:65" s="13" customFormat="1" ht="10.199999999999999">
      <c r="B690" s="191"/>
      <c r="C690" s="192"/>
      <c r="D690" s="193" t="s">
        <v>199</v>
      </c>
      <c r="E690" s="194" t="s">
        <v>19</v>
      </c>
      <c r="F690" s="195" t="s">
        <v>1329</v>
      </c>
      <c r="G690" s="192"/>
      <c r="H690" s="196">
        <v>3.911</v>
      </c>
      <c r="I690" s="197"/>
      <c r="J690" s="192"/>
      <c r="K690" s="192"/>
      <c r="L690" s="198"/>
      <c r="M690" s="199"/>
      <c r="N690" s="200"/>
      <c r="O690" s="200"/>
      <c r="P690" s="200"/>
      <c r="Q690" s="200"/>
      <c r="R690" s="200"/>
      <c r="S690" s="200"/>
      <c r="T690" s="201"/>
      <c r="AT690" s="202" t="s">
        <v>199</v>
      </c>
      <c r="AU690" s="202" t="s">
        <v>81</v>
      </c>
      <c r="AV690" s="13" t="s">
        <v>81</v>
      </c>
      <c r="AW690" s="13" t="s">
        <v>33</v>
      </c>
      <c r="AX690" s="13" t="s">
        <v>72</v>
      </c>
      <c r="AY690" s="202" t="s">
        <v>189</v>
      </c>
    </row>
    <row r="691" spans="1:65" s="14" customFormat="1" ht="10.199999999999999">
      <c r="B691" s="203"/>
      <c r="C691" s="204"/>
      <c r="D691" s="193" t="s">
        <v>199</v>
      </c>
      <c r="E691" s="205" t="s">
        <v>19</v>
      </c>
      <c r="F691" s="206" t="s">
        <v>201</v>
      </c>
      <c r="G691" s="204"/>
      <c r="H691" s="207">
        <v>249.45</v>
      </c>
      <c r="I691" s="208"/>
      <c r="J691" s="204"/>
      <c r="K691" s="204"/>
      <c r="L691" s="209"/>
      <c r="M691" s="210"/>
      <c r="N691" s="211"/>
      <c r="O691" s="211"/>
      <c r="P691" s="211"/>
      <c r="Q691" s="211"/>
      <c r="R691" s="211"/>
      <c r="S691" s="211"/>
      <c r="T691" s="212"/>
      <c r="AT691" s="213" t="s">
        <v>199</v>
      </c>
      <c r="AU691" s="213" t="s">
        <v>81</v>
      </c>
      <c r="AV691" s="14" t="s">
        <v>202</v>
      </c>
      <c r="AW691" s="14" t="s">
        <v>33</v>
      </c>
      <c r="AX691" s="14" t="s">
        <v>77</v>
      </c>
      <c r="AY691" s="213" t="s">
        <v>189</v>
      </c>
    </row>
    <row r="692" spans="1:65" s="2" customFormat="1" ht="37.799999999999997" customHeight="1">
      <c r="A692" s="35"/>
      <c r="B692" s="36"/>
      <c r="C692" s="172" t="s">
        <v>1330</v>
      </c>
      <c r="D692" s="172" t="s">
        <v>191</v>
      </c>
      <c r="E692" s="173" t="s">
        <v>1331</v>
      </c>
      <c r="F692" s="174" t="s">
        <v>1332</v>
      </c>
      <c r="G692" s="175" t="s">
        <v>194</v>
      </c>
      <c r="H692" s="176">
        <v>1432.597</v>
      </c>
      <c r="I692" s="177"/>
      <c r="J692" s="178">
        <f>ROUND(I692*H692,2)</f>
        <v>0</v>
      </c>
      <c r="K692" s="179"/>
      <c r="L692" s="40"/>
      <c r="M692" s="180" t="s">
        <v>19</v>
      </c>
      <c r="N692" s="181" t="s">
        <v>43</v>
      </c>
      <c r="O692" s="65"/>
      <c r="P692" s="182">
        <f>O692*H692</f>
        <v>0</v>
      </c>
      <c r="Q692" s="182">
        <v>4.4999999999999999E-4</v>
      </c>
      <c r="R692" s="182">
        <f>Q692*H692</f>
        <v>0.64466864999999995</v>
      </c>
      <c r="S692" s="182">
        <v>0</v>
      </c>
      <c r="T692" s="183">
        <f>S692*H692</f>
        <v>0</v>
      </c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R692" s="184" t="s">
        <v>286</v>
      </c>
      <c r="AT692" s="184" t="s">
        <v>191</v>
      </c>
      <c r="AU692" s="184" t="s">
        <v>81</v>
      </c>
      <c r="AY692" s="18" t="s">
        <v>189</v>
      </c>
      <c r="BE692" s="185">
        <f>IF(N692="základní",J692,0)</f>
        <v>0</v>
      </c>
      <c r="BF692" s="185">
        <f>IF(N692="snížená",J692,0)</f>
        <v>0</v>
      </c>
      <c r="BG692" s="185">
        <f>IF(N692="zákl. přenesená",J692,0)</f>
        <v>0</v>
      </c>
      <c r="BH692" s="185">
        <f>IF(N692="sníž. přenesená",J692,0)</f>
        <v>0</v>
      </c>
      <c r="BI692" s="185">
        <f>IF(N692="nulová",J692,0)</f>
        <v>0</v>
      </c>
      <c r="BJ692" s="18" t="s">
        <v>77</v>
      </c>
      <c r="BK692" s="185">
        <f>ROUND(I692*H692,2)</f>
        <v>0</v>
      </c>
      <c r="BL692" s="18" t="s">
        <v>286</v>
      </c>
      <c r="BM692" s="184" t="s">
        <v>1333</v>
      </c>
    </row>
    <row r="693" spans="1:65" s="2" customFormat="1" ht="10.199999999999999">
      <c r="A693" s="35"/>
      <c r="B693" s="36"/>
      <c r="C693" s="37"/>
      <c r="D693" s="186" t="s">
        <v>197</v>
      </c>
      <c r="E693" s="37"/>
      <c r="F693" s="187" t="s">
        <v>1334</v>
      </c>
      <c r="G693" s="37"/>
      <c r="H693" s="37"/>
      <c r="I693" s="188"/>
      <c r="J693" s="37"/>
      <c r="K693" s="37"/>
      <c r="L693" s="40"/>
      <c r="M693" s="189"/>
      <c r="N693" s="190"/>
      <c r="O693" s="65"/>
      <c r="P693" s="65"/>
      <c r="Q693" s="65"/>
      <c r="R693" s="65"/>
      <c r="S693" s="65"/>
      <c r="T693" s="66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T693" s="18" t="s">
        <v>197</v>
      </c>
      <c r="AU693" s="18" t="s">
        <v>81</v>
      </c>
    </row>
    <row r="694" spans="1:65" s="13" customFormat="1" ht="10.199999999999999">
      <c r="B694" s="191"/>
      <c r="C694" s="192"/>
      <c r="D694" s="193" t="s">
        <v>199</v>
      </c>
      <c r="E694" s="194" t="s">
        <v>19</v>
      </c>
      <c r="F694" s="195" t="s">
        <v>1335</v>
      </c>
      <c r="G694" s="192"/>
      <c r="H694" s="196">
        <v>1344.4369999999999</v>
      </c>
      <c r="I694" s="197"/>
      <c r="J694" s="192"/>
      <c r="K694" s="192"/>
      <c r="L694" s="198"/>
      <c r="M694" s="199"/>
      <c r="N694" s="200"/>
      <c r="O694" s="200"/>
      <c r="P694" s="200"/>
      <c r="Q694" s="200"/>
      <c r="R694" s="200"/>
      <c r="S694" s="200"/>
      <c r="T694" s="201"/>
      <c r="AT694" s="202" t="s">
        <v>199</v>
      </c>
      <c r="AU694" s="202" t="s">
        <v>81</v>
      </c>
      <c r="AV694" s="13" t="s">
        <v>81</v>
      </c>
      <c r="AW694" s="13" t="s">
        <v>33</v>
      </c>
      <c r="AX694" s="13" t="s">
        <v>72</v>
      </c>
      <c r="AY694" s="202" t="s">
        <v>189</v>
      </c>
    </row>
    <row r="695" spans="1:65" s="13" customFormat="1" ht="10.199999999999999">
      <c r="B695" s="191"/>
      <c r="C695" s="192"/>
      <c r="D695" s="193" t="s">
        <v>199</v>
      </c>
      <c r="E695" s="194" t="s">
        <v>19</v>
      </c>
      <c r="F695" s="195" t="s">
        <v>1336</v>
      </c>
      <c r="G695" s="192"/>
      <c r="H695" s="196">
        <v>60.9</v>
      </c>
      <c r="I695" s="197"/>
      <c r="J695" s="192"/>
      <c r="K695" s="192"/>
      <c r="L695" s="198"/>
      <c r="M695" s="199"/>
      <c r="N695" s="200"/>
      <c r="O695" s="200"/>
      <c r="P695" s="200"/>
      <c r="Q695" s="200"/>
      <c r="R695" s="200"/>
      <c r="S695" s="200"/>
      <c r="T695" s="201"/>
      <c r="AT695" s="202" t="s">
        <v>199</v>
      </c>
      <c r="AU695" s="202" t="s">
        <v>81</v>
      </c>
      <c r="AV695" s="13" t="s">
        <v>81</v>
      </c>
      <c r="AW695" s="13" t="s">
        <v>33</v>
      </c>
      <c r="AX695" s="13" t="s">
        <v>72</v>
      </c>
      <c r="AY695" s="202" t="s">
        <v>189</v>
      </c>
    </row>
    <row r="696" spans="1:65" s="13" customFormat="1" ht="10.199999999999999">
      <c r="B696" s="191"/>
      <c r="C696" s="192"/>
      <c r="D696" s="193" t="s">
        <v>199</v>
      </c>
      <c r="E696" s="194" t="s">
        <v>19</v>
      </c>
      <c r="F696" s="195" t="s">
        <v>1337</v>
      </c>
      <c r="G696" s="192"/>
      <c r="H696" s="196">
        <v>27.26</v>
      </c>
      <c r="I696" s="197"/>
      <c r="J696" s="192"/>
      <c r="K696" s="192"/>
      <c r="L696" s="198"/>
      <c r="M696" s="199"/>
      <c r="N696" s="200"/>
      <c r="O696" s="200"/>
      <c r="P696" s="200"/>
      <c r="Q696" s="200"/>
      <c r="R696" s="200"/>
      <c r="S696" s="200"/>
      <c r="T696" s="201"/>
      <c r="AT696" s="202" t="s">
        <v>199</v>
      </c>
      <c r="AU696" s="202" t="s">
        <v>81</v>
      </c>
      <c r="AV696" s="13" t="s">
        <v>81</v>
      </c>
      <c r="AW696" s="13" t="s">
        <v>33</v>
      </c>
      <c r="AX696" s="13" t="s">
        <v>72</v>
      </c>
      <c r="AY696" s="202" t="s">
        <v>189</v>
      </c>
    </row>
    <row r="697" spans="1:65" s="14" customFormat="1" ht="10.199999999999999">
      <c r="B697" s="203"/>
      <c r="C697" s="204"/>
      <c r="D697" s="193" t="s">
        <v>199</v>
      </c>
      <c r="E697" s="205" t="s">
        <v>19</v>
      </c>
      <c r="F697" s="206" t="s">
        <v>201</v>
      </c>
      <c r="G697" s="204"/>
      <c r="H697" s="207">
        <v>1432.597</v>
      </c>
      <c r="I697" s="208"/>
      <c r="J697" s="204"/>
      <c r="K697" s="204"/>
      <c r="L697" s="209"/>
      <c r="M697" s="210"/>
      <c r="N697" s="211"/>
      <c r="O697" s="211"/>
      <c r="P697" s="211"/>
      <c r="Q697" s="211"/>
      <c r="R697" s="211"/>
      <c r="S697" s="211"/>
      <c r="T697" s="212"/>
      <c r="AT697" s="213" t="s">
        <v>199</v>
      </c>
      <c r="AU697" s="213" t="s">
        <v>81</v>
      </c>
      <c r="AV697" s="14" t="s">
        <v>202</v>
      </c>
      <c r="AW697" s="14" t="s">
        <v>33</v>
      </c>
      <c r="AX697" s="14" t="s">
        <v>77</v>
      </c>
      <c r="AY697" s="213" t="s">
        <v>189</v>
      </c>
    </row>
    <row r="698" spans="1:65" s="2" customFormat="1" ht="24.15" customHeight="1">
      <c r="A698" s="35"/>
      <c r="B698" s="36"/>
      <c r="C698" s="172" t="s">
        <v>1338</v>
      </c>
      <c r="D698" s="172" t="s">
        <v>191</v>
      </c>
      <c r="E698" s="173" t="s">
        <v>1339</v>
      </c>
      <c r="F698" s="174" t="s">
        <v>1340</v>
      </c>
      <c r="G698" s="175" t="s">
        <v>194</v>
      </c>
      <c r="H698" s="176">
        <v>192.51900000000001</v>
      </c>
      <c r="I698" s="177"/>
      <c r="J698" s="178">
        <f>ROUND(I698*H698,2)</f>
        <v>0</v>
      </c>
      <c r="K698" s="179"/>
      <c r="L698" s="40"/>
      <c r="M698" s="180" t="s">
        <v>19</v>
      </c>
      <c r="N698" s="181" t="s">
        <v>43</v>
      </c>
      <c r="O698" s="65"/>
      <c r="P698" s="182">
        <f>O698*H698</f>
        <v>0</v>
      </c>
      <c r="Q698" s="182">
        <v>2.5000000000000001E-4</v>
      </c>
      <c r="R698" s="182">
        <f>Q698*H698</f>
        <v>4.8129749999999999E-2</v>
      </c>
      <c r="S698" s="182">
        <v>0</v>
      </c>
      <c r="T698" s="183">
        <f>S698*H698</f>
        <v>0</v>
      </c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R698" s="184" t="s">
        <v>286</v>
      </c>
      <c r="AT698" s="184" t="s">
        <v>191</v>
      </c>
      <c r="AU698" s="184" t="s">
        <v>81</v>
      </c>
      <c r="AY698" s="18" t="s">
        <v>189</v>
      </c>
      <c r="BE698" s="185">
        <f>IF(N698="základní",J698,0)</f>
        <v>0</v>
      </c>
      <c r="BF698" s="185">
        <f>IF(N698="snížená",J698,0)</f>
        <v>0</v>
      </c>
      <c r="BG698" s="185">
        <f>IF(N698="zákl. přenesená",J698,0)</f>
        <v>0</v>
      </c>
      <c r="BH698" s="185">
        <f>IF(N698="sníž. přenesená",J698,0)</f>
        <v>0</v>
      </c>
      <c r="BI698" s="185">
        <f>IF(N698="nulová",J698,0)</f>
        <v>0</v>
      </c>
      <c r="BJ698" s="18" t="s">
        <v>77</v>
      </c>
      <c r="BK698" s="185">
        <f>ROUND(I698*H698,2)</f>
        <v>0</v>
      </c>
      <c r="BL698" s="18" t="s">
        <v>286</v>
      </c>
      <c r="BM698" s="184" t="s">
        <v>1341</v>
      </c>
    </row>
    <row r="699" spans="1:65" s="2" customFormat="1" ht="10.199999999999999">
      <c r="A699" s="35"/>
      <c r="B699" s="36"/>
      <c r="C699" s="37"/>
      <c r="D699" s="186" t="s">
        <v>197</v>
      </c>
      <c r="E699" s="37"/>
      <c r="F699" s="187" t="s">
        <v>1342</v>
      </c>
      <c r="G699" s="37"/>
      <c r="H699" s="37"/>
      <c r="I699" s="188"/>
      <c r="J699" s="37"/>
      <c r="K699" s="37"/>
      <c r="L699" s="40"/>
      <c r="M699" s="189"/>
      <c r="N699" s="190"/>
      <c r="O699" s="65"/>
      <c r="P699" s="65"/>
      <c r="Q699" s="65"/>
      <c r="R699" s="65"/>
      <c r="S699" s="65"/>
      <c r="T699" s="66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T699" s="18" t="s">
        <v>197</v>
      </c>
      <c r="AU699" s="18" t="s">
        <v>81</v>
      </c>
    </row>
    <row r="700" spans="1:65" s="13" customFormat="1" ht="10.199999999999999">
      <c r="B700" s="191"/>
      <c r="C700" s="192"/>
      <c r="D700" s="193" t="s">
        <v>199</v>
      </c>
      <c r="E700" s="194" t="s">
        <v>19</v>
      </c>
      <c r="F700" s="195" t="s">
        <v>87</v>
      </c>
      <c r="G700" s="192"/>
      <c r="H700" s="196">
        <v>126.539</v>
      </c>
      <c r="I700" s="197"/>
      <c r="J700" s="192"/>
      <c r="K700" s="192"/>
      <c r="L700" s="198"/>
      <c r="M700" s="199"/>
      <c r="N700" s="200"/>
      <c r="O700" s="200"/>
      <c r="P700" s="200"/>
      <c r="Q700" s="200"/>
      <c r="R700" s="200"/>
      <c r="S700" s="200"/>
      <c r="T700" s="201"/>
      <c r="AT700" s="202" t="s">
        <v>199</v>
      </c>
      <c r="AU700" s="202" t="s">
        <v>81</v>
      </c>
      <c r="AV700" s="13" t="s">
        <v>81</v>
      </c>
      <c r="AW700" s="13" t="s">
        <v>33</v>
      </c>
      <c r="AX700" s="13" t="s">
        <v>72</v>
      </c>
      <c r="AY700" s="202" t="s">
        <v>189</v>
      </c>
    </row>
    <row r="701" spans="1:65" s="13" customFormat="1" ht="10.199999999999999">
      <c r="B701" s="191"/>
      <c r="C701" s="192"/>
      <c r="D701" s="193" t="s">
        <v>199</v>
      </c>
      <c r="E701" s="194" t="s">
        <v>19</v>
      </c>
      <c r="F701" s="195" t="s">
        <v>1327</v>
      </c>
      <c r="G701" s="192"/>
      <c r="H701" s="196">
        <v>21.28</v>
      </c>
      <c r="I701" s="197"/>
      <c r="J701" s="192"/>
      <c r="K701" s="192"/>
      <c r="L701" s="198"/>
      <c r="M701" s="199"/>
      <c r="N701" s="200"/>
      <c r="O701" s="200"/>
      <c r="P701" s="200"/>
      <c r="Q701" s="200"/>
      <c r="R701" s="200"/>
      <c r="S701" s="200"/>
      <c r="T701" s="201"/>
      <c r="AT701" s="202" t="s">
        <v>199</v>
      </c>
      <c r="AU701" s="202" t="s">
        <v>81</v>
      </c>
      <c r="AV701" s="13" t="s">
        <v>81</v>
      </c>
      <c r="AW701" s="13" t="s">
        <v>33</v>
      </c>
      <c r="AX701" s="13" t="s">
        <v>72</v>
      </c>
      <c r="AY701" s="202" t="s">
        <v>189</v>
      </c>
    </row>
    <row r="702" spans="1:65" s="13" customFormat="1" ht="10.199999999999999">
      <c r="B702" s="191"/>
      <c r="C702" s="192"/>
      <c r="D702" s="193" t="s">
        <v>199</v>
      </c>
      <c r="E702" s="194" t="s">
        <v>19</v>
      </c>
      <c r="F702" s="195" t="s">
        <v>122</v>
      </c>
      <c r="G702" s="192"/>
      <c r="H702" s="196">
        <v>19.5</v>
      </c>
      <c r="I702" s="197"/>
      <c r="J702" s="192"/>
      <c r="K702" s="192"/>
      <c r="L702" s="198"/>
      <c r="M702" s="199"/>
      <c r="N702" s="200"/>
      <c r="O702" s="200"/>
      <c r="P702" s="200"/>
      <c r="Q702" s="200"/>
      <c r="R702" s="200"/>
      <c r="S702" s="200"/>
      <c r="T702" s="201"/>
      <c r="AT702" s="202" t="s">
        <v>199</v>
      </c>
      <c r="AU702" s="202" t="s">
        <v>81</v>
      </c>
      <c r="AV702" s="13" t="s">
        <v>81</v>
      </c>
      <c r="AW702" s="13" t="s">
        <v>33</v>
      </c>
      <c r="AX702" s="13" t="s">
        <v>72</v>
      </c>
      <c r="AY702" s="202" t="s">
        <v>189</v>
      </c>
    </row>
    <row r="703" spans="1:65" s="13" customFormat="1" ht="10.199999999999999">
      <c r="B703" s="191"/>
      <c r="C703" s="192"/>
      <c r="D703" s="193" t="s">
        <v>199</v>
      </c>
      <c r="E703" s="194" t="s">
        <v>19</v>
      </c>
      <c r="F703" s="195" t="s">
        <v>1343</v>
      </c>
      <c r="G703" s="192"/>
      <c r="H703" s="196">
        <v>25.2</v>
      </c>
      <c r="I703" s="197"/>
      <c r="J703" s="192"/>
      <c r="K703" s="192"/>
      <c r="L703" s="198"/>
      <c r="M703" s="199"/>
      <c r="N703" s="200"/>
      <c r="O703" s="200"/>
      <c r="P703" s="200"/>
      <c r="Q703" s="200"/>
      <c r="R703" s="200"/>
      <c r="S703" s="200"/>
      <c r="T703" s="201"/>
      <c r="AT703" s="202" t="s">
        <v>199</v>
      </c>
      <c r="AU703" s="202" t="s">
        <v>81</v>
      </c>
      <c r="AV703" s="13" t="s">
        <v>81</v>
      </c>
      <c r="AW703" s="13" t="s">
        <v>33</v>
      </c>
      <c r="AX703" s="13" t="s">
        <v>72</v>
      </c>
      <c r="AY703" s="202" t="s">
        <v>189</v>
      </c>
    </row>
    <row r="704" spans="1:65" s="14" customFormat="1" ht="10.199999999999999">
      <c r="B704" s="203"/>
      <c r="C704" s="204"/>
      <c r="D704" s="193" t="s">
        <v>199</v>
      </c>
      <c r="E704" s="205" t="s">
        <v>19</v>
      </c>
      <c r="F704" s="206" t="s">
        <v>201</v>
      </c>
      <c r="G704" s="204"/>
      <c r="H704" s="207">
        <v>192.51900000000001</v>
      </c>
      <c r="I704" s="208"/>
      <c r="J704" s="204"/>
      <c r="K704" s="204"/>
      <c r="L704" s="209"/>
      <c r="M704" s="210"/>
      <c r="N704" s="211"/>
      <c r="O704" s="211"/>
      <c r="P704" s="211"/>
      <c r="Q704" s="211"/>
      <c r="R704" s="211"/>
      <c r="S704" s="211"/>
      <c r="T704" s="212"/>
      <c r="AT704" s="213" t="s">
        <v>199</v>
      </c>
      <c r="AU704" s="213" t="s">
        <v>81</v>
      </c>
      <c r="AV704" s="14" t="s">
        <v>202</v>
      </c>
      <c r="AW704" s="14" t="s">
        <v>33</v>
      </c>
      <c r="AX704" s="14" t="s">
        <v>77</v>
      </c>
      <c r="AY704" s="213" t="s">
        <v>189</v>
      </c>
    </row>
    <row r="705" spans="1:65" s="2" customFormat="1" ht="24.15" customHeight="1">
      <c r="A705" s="35"/>
      <c r="B705" s="36"/>
      <c r="C705" s="172" t="s">
        <v>1344</v>
      </c>
      <c r="D705" s="172" t="s">
        <v>191</v>
      </c>
      <c r="E705" s="173" t="s">
        <v>1345</v>
      </c>
      <c r="F705" s="174" t="s">
        <v>1346</v>
      </c>
      <c r="G705" s="175" t="s">
        <v>194</v>
      </c>
      <c r="H705" s="176">
        <v>2.7719999999999998</v>
      </c>
      <c r="I705" s="177"/>
      <c r="J705" s="178">
        <f>ROUND(I705*H705,2)</f>
        <v>0</v>
      </c>
      <c r="K705" s="179"/>
      <c r="L705" s="40"/>
      <c r="M705" s="180" t="s">
        <v>19</v>
      </c>
      <c r="N705" s="181" t="s">
        <v>43</v>
      </c>
      <c r="O705" s="65"/>
      <c r="P705" s="182">
        <f>O705*H705</f>
        <v>0</v>
      </c>
      <c r="Q705" s="182">
        <v>1.7000000000000001E-4</v>
      </c>
      <c r="R705" s="182">
        <f>Q705*H705</f>
        <v>4.7123999999999999E-4</v>
      </c>
      <c r="S705" s="182">
        <v>0</v>
      </c>
      <c r="T705" s="183">
        <f>S705*H705</f>
        <v>0</v>
      </c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R705" s="184" t="s">
        <v>286</v>
      </c>
      <c r="AT705" s="184" t="s">
        <v>191</v>
      </c>
      <c r="AU705" s="184" t="s">
        <v>81</v>
      </c>
      <c r="AY705" s="18" t="s">
        <v>189</v>
      </c>
      <c r="BE705" s="185">
        <f>IF(N705="základní",J705,0)</f>
        <v>0</v>
      </c>
      <c r="BF705" s="185">
        <f>IF(N705="snížená",J705,0)</f>
        <v>0</v>
      </c>
      <c r="BG705" s="185">
        <f>IF(N705="zákl. přenesená",J705,0)</f>
        <v>0</v>
      </c>
      <c r="BH705" s="185">
        <f>IF(N705="sníž. přenesená",J705,0)</f>
        <v>0</v>
      </c>
      <c r="BI705" s="185">
        <f>IF(N705="nulová",J705,0)</f>
        <v>0</v>
      </c>
      <c r="BJ705" s="18" t="s">
        <v>77</v>
      </c>
      <c r="BK705" s="185">
        <f>ROUND(I705*H705,2)</f>
        <v>0</v>
      </c>
      <c r="BL705" s="18" t="s">
        <v>286</v>
      </c>
      <c r="BM705" s="184" t="s">
        <v>1347</v>
      </c>
    </row>
    <row r="706" spans="1:65" s="2" customFormat="1" ht="10.199999999999999">
      <c r="A706" s="35"/>
      <c r="B706" s="36"/>
      <c r="C706" s="37"/>
      <c r="D706" s="186" t="s">
        <v>197</v>
      </c>
      <c r="E706" s="37"/>
      <c r="F706" s="187" t="s">
        <v>1348</v>
      </c>
      <c r="G706" s="37"/>
      <c r="H706" s="37"/>
      <c r="I706" s="188"/>
      <c r="J706" s="37"/>
      <c r="K706" s="37"/>
      <c r="L706" s="40"/>
      <c r="M706" s="189"/>
      <c r="N706" s="190"/>
      <c r="O706" s="65"/>
      <c r="P706" s="65"/>
      <c r="Q706" s="65"/>
      <c r="R706" s="65"/>
      <c r="S706" s="65"/>
      <c r="T706" s="66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T706" s="18" t="s">
        <v>197</v>
      </c>
      <c r="AU706" s="18" t="s">
        <v>81</v>
      </c>
    </row>
    <row r="707" spans="1:65" s="13" customFormat="1" ht="10.199999999999999">
      <c r="B707" s="191"/>
      <c r="C707" s="192"/>
      <c r="D707" s="193" t="s">
        <v>199</v>
      </c>
      <c r="E707" s="194" t="s">
        <v>19</v>
      </c>
      <c r="F707" s="195" t="s">
        <v>1349</v>
      </c>
      <c r="G707" s="192"/>
      <c r="H707" s="196">
        <v>2.7719999999999998</v>
      </c>
      <c r="I707" s="197"/>
      <c r="J707" s="192"/>
      <c r="K707" s="192"/>
      <c r="L707" s="198"/>
      <c r="M707" s="199"/>
      <c r="N707" s="200"/>
      <c r="O707" s="200"/>
      <c r="P707" s="200"/>
      <c r="Q707" s="200"/>
      <c r="R707" s="200"/>
      <c r="S707" s="200"/>
      <c r="T707" s="201"/>
      <c r="AT707" s="202" t="s">
        <v>199</v>
      </c>
      <c r="AU707" s="202" t="s">
        <v>81</v>
      </c>
      <c r="AV707" s="13" t="s">
        <v>81</v>
      </c>
      <c r="AW707" s="13" t="s">
        <v>33</v>
      </c>
      <c r="AX707" s="13" t="s">
        <v>77</v>
      </c>
      <c r="AY707" s="202" t="s">
        <v>189</v>
      </c>
    </row>
    <row r="708" spans="1:65" s="12" customFormat="1" ht="25.95" customHeight="1">
      <c r="B708" s="156"/>
      <c r="C708" s="157"/>
      <c r="D708" s="158" t="s">
        <v>71</v>
      </c>
      <c r="E708" s="159" t="s">
        <v>1350</v>
      </c>
      <c r="F708" s="159" t="s">
        <v>1351</v>
      </c>
      <c r="G708" s="157"/>
      <c r="H708" s="157"/>
      <c r="I708" s="160"/>
      <c r="J708" s="161">
        <f>BK708</f>
        <v>0</v>
      </c>
      <c r="K708" s="157"/>
      <c r="L708" s="162"/>
      <c r="M708" s="163"/>
      <c r="N708" s="164"/>
      <c r="O708" s="164"/>
      <c r="P708" s="165">
        <f>P709+P714+P722+P725+P728+P732</f>
        <v>0</v>
      </c>
      <c r="Q708" s="164"/>
      <c r="R708" s="165">
        <f>R709+R714+R722+R725+R728+R732</f>
        <v>0</v>
      </c>
      <c r="S708" s="164"/>
      <c r="T708" s="166">
        <f>T709+T714+T722+T725+T728+T732</f>
        <v>0</v>
      </c>
      <c r="AR708" s="167" t="s">
        <v>218</v>
      </c>
      <c r="AT708" s="168" t="s">
        <v>71</v>
      </c>
      <c r="AU708" s="168" t="s">
        <v>72</v>
      </c>
      <c r="AY708" s="167" t="s">
        <v>189</v>
      </c>
      <c r="BK708" s="169">
        <f>BK709+BK714+BK722+BK725+BK728+BK732</f>
        <v>0</v>
      </c>
    </row>
    <row r="709" spans="1:65" s="12" customFormat="1" ht="22.8" customHeight="1">
      <c r="B709" s="156"/>
      <c r="C709" s="157"/>
      <c r="D709" s="158" t="s">
        <v>71</v>
      </c>
      <c r="E709" s="170" t="s">
        <v>1352</v>
      </c>
      <c r="F709" s="170" t="s">
        <v>1353</v>
      </c>
      <c r="G709" s="157"/>
      <c r="H709" s="157"/>
      <c r="I709" s="160"/>
      <c r="J709" s="171">
        <f>BK709</f>
        <v>0</v>
      </c>
      <c r="K709" s="157"/>
      <c r="L709" s="162"/>
      <c r="M709" s="163"/>
      <c r="N709" s="164"/>
      <c r="O709" s="164"/>
      <c r="P709" s="165">
        <f>SUM(P710:P713)</f>
        <v>0</v>
      </c>
      <c r="Q709" s="164"/>
      <c r="R709" s="165">
        <f>SUM(R710:R713)</f>
        <v>0</v>
      </c>
      <c r="S709" s="164"/>
      <c r="T709" s="166">
        <f>SUM(T710:T713)</f>
        <v>0</v>
      </c>
      <c r="AR709" s="167" t="s">
        <v>218</v>
      </c>
      <c r="AT709" s="168" t="s">
        <v>71</v>
      </c>
      <c r="AU709" s="168" t="s">
        <v>77</v>
      </c>
      <c r="AY709" s="167" t="s">
        <v>189</v>
      </c>
      <c r="BK709" s="169">
        <f>SUM(BK710:BK713)</f>
        <v>0</v>
      </c>
    </row>
    <row r="710" spans="1:65" s="2" customFormat="1" ht="16.5" customHeight="1">
      <c r="A710" s="35"/>
      <c r="B710" s="36"/>
      <c r="C710" s="172" t="s">
        <v>1354</v>
      </c>
      <c r="D710" s="172" t="s">
        <v>191</v>
      </c>
      <c r="E710" s="173" t="s">
        <v>1355</v>
      </c>
      <c r="F710" s="174" t="s">
        <v>1356</v>
      </c>
      <c r="G710" s="175" t="s">
        <v>1266</v>
      </c>
      <c r="H710" s="176">
        <v>1</v>
      </c>
      <c r="I710" s="177"/>
      <c r="J710" s="178">
        <f>ROUND(I710*H710,2)</f>
        <v>0</v>
      </c>
      <c r="K710" s="179"/>
      <c r="L710" s="40"/>
      <c r="M710" s="180" t="s">
        <v>19</v>
      </c>
      <c r="N710" s="181" t="s">
        <v>43</v>
      </c>
      <c r="O710" s="65"/>
      <c r="P710" s="182">
        <f>O710*H710</f>
        <v>0</v>
      </c>
      <c r="Q710" s="182">
        <v>0</v>
      </c>
      <c r="R710" s="182">
        <f>Q710*H710</f>
        <v>0</v>
      </c>
      <c r="S710" s="182">
        <v>0</v>
      </c>
      <c r="T710" s="183">
        <f>S710*H710</f>
        <v>0</v>
      </c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R710" s="184" t="s">
        <v>1357</v>
      </c>
      <c r="AT710" s="184" t="s">
        <v>191</v>
      </c>
      <c r="AU710" s="184" t="s">
        <v>81</v>
      </c>
      <c r="AY710" s="18" t="s">
        <v>189</v>
      </c>
      <c r="BE710" s="185">
        <f>IF(N710="základní",J710,0)</f>
        <v>0</v>
      </c>
      <c r="BF710" s="185">
        <f>IF(N710="snížená",J710,0)</f>
        <v>0</v>
      </c>
      <c r="BG710" s="185">
        <f>IF(N710="zákl. přenesená",J710,0)</f>
        <v>0</v>
      </c>
      <c r="BH710" s="185">
        <f>IF(N710="sníž. přenesená",J710,0)</f>
        <v>0</v>
      </c>
      <c r="BI710" s="185">
        <f>IF(N710="nulová",J710,0)</f>
        <v>0</v>
      </c>
      <c r="BJ710" s="18" t="s">
        <v>77</v>
      </c>
      <c r="BK710" s="185">
        <f>ROUND(I710*H710,2)</f>
        <v>0</v>
      </c>
      <c r="BL710" s="18" t="s">
        <v>1357</v>
      </c>
      <c r="BM710" s="184" t="s">
        <v>1358</v>
      </c>
    </row>
    <row r="711" spans="1:65" s="2" customFormat="1" ht="10.199999999999999">
      <c r="A711" s="35"/>
      <c r="B711" s="36"/>
      <c r="C711" s="37"/>
      <c r="D711" s="186" t="s">
        <v>197</v>
      </c>
      <c r="E711" s="37"/>
      <c r="F711" s="187" t="s">
        <v>1359</v>
      </c>
      <c r="G711" s="37"/>
      <c r="H711" s="37"/>
      <c r="I711" s="188"/>
      <c r="J711" s="37"/>
      <c r="K711" s="37"/>
      <c r="L711" s="40"/>
      <c r="M711" s="189"/>
      <c r="N711" s="190"/>
      <c r="O711" s="65"/>
      <c r="P711" s="65"/>
      <c r="Q711" s="65"/>
      <c r="R711" s="65"/>
      <c r="S711" s="65"/>
      <c r="T711" s="66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T711" s="18" t="s">
        <v>197</v>
      </c>
      <c r="AU711" s="18" t="s">
        <v>81</v>
      </c>
    </row>
    <row r="712" spans="1:65" s="2" customFormat="1" ht="16.5" customHeight="1">
      <c r="A712" s="35"/>
      <c r="B712" s="36"/>
      <c r="C712" s="172" t="s">
        <v>1360</v>
      </c>
      <c r="D712" s="172" t="s">
        <v>191</v>
      </c>
      <c r="E712" s="173" t="s">
        <v>1361</v>
      </c>
      <c r="F712" s="174" t="s">
        <v>1362</v>
      </c>
      <c r="G712" s="175" t="s">
        <v>1266</v>
      </c>
      <c r="H712" s="176">
        <v>1</v>
      </c>
      <c r="I712" s="177"/>
      <c r="J712" s="178">
        <f>ROUND(I712*H712,2)</f>
        <v>0</v>
      </c>
      <c r="K712" s="179"/>
      <c r="L712" s="40"/>
      <c r="M712" s="180" t="s">
        <v>19</v>
      </c>
      <c r="N712" s="181" t="s">
        <v>43</v>
      </c>
      <c r="O712" s="65"/>
      <c r="P712" s="182">
        <f>O712*H712</f>
        <v>0</v>
      </c>
      <c r="Q712" s="182">
        <v>0</v>
      </c>
      <c r="R712" s="182">
        <f>Q712*H712</f>
        <v>0</v>
      </c>
      <c r="S712" s="182">
        <v>0</v>
      </c>
      <c r="T712" s="183">
        <f>S712*H712</f>
        <v>0</v>
      </c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R712" s="184" t="s">
        <v>1357</v>
      </c>
      <c r="AT712" s="184" t="s">
        <v>191</v>
      </c>
      <c r="AU712" s="184" t="s">
        <v>81</v>
      </c>
      <c r="AY712" s="18" t="s">
        <v>189</v>
      </c>
      <c r="BE712" s="185">
        <f>IF(N712="základní",J712,0)</f>
        <v>0</v>
      </c>
      <c r="BF712" s="185">
        <f>IF(N712="snížená",J712,0)</f>
        <v>0</v>
      </c>
      <c r="BG712" s="185">
        <f>IF(N712="zákl. přenesená",J712,0)</f>
        <v>0</v>
      </c>
      <c r="BH712" s="185">
        <f>IF(N712="sníž. přenesená",J712,0)</f>
        <v>0</v>
      </c>
      <c r="BI712" s="185">
        <f>IF(N712="nulová",J712,0)</f>
        <v>0</v>
      </c>
      <c r="BJ712" s="18" t="s">
        <v>77</v>
      </c>
      <c r="BK712" s="185">
        <f>ROUND(I712*H712,2)</f>
        <v>0</v>
      </c>
      <c r="BL712" s="18" t="s">
        <v>1357</v>
      </c>
      <c r="BM712" s="184" t="s">
        <v>1363</v>
      </c>
    </row>
    <row r="713" spans="1:65" s="2" customFormat="1" ht="10.199999999999999">
      <c r="A713" s="35"/>
      <c r="B713" s="36"/>
      <c r="C713" s="37"/>
      <c r="D713" s="186" t="s">
        <v>197</v>
      </c>
      <c r="E713" s="37"/>
      <c r="F713" s="187" t="s">
        <v>1364</v>
      </c>
      <c r="G713" s="37"/>
      <c r="H713" s="37"/>
      <c r="I713" s="188"/>
      <c r="J713" s="37"/>
      <c r="K713" s="37"/>
      <c r="L713" s="40"/>
      <c r="M713" s="189"/>
      <c r="N713" s="190"/>
      <c r="O713" s="65"/>
      <c r="P713" s="65"/>
      <c r="Q713" s="65"/>
      <c r="R713" s="65"/>
      <c r="S713" s="65"/>
      <c r="T713" s="66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T713" s="18" t="s">
        <v>197</v>
      </c>
      <c r="AU713" s="18" t="s">
        <v>81</v>
      </c>
    </row>
    <row r="714" spans="1:65" s="12" customFormat="1" ht="22.8" customHeight="1">
      <c r="B714" s="156"/>
      <c r="C714" s="157"/>
      <c r="D714" s="158" t="s">
        <v>71</v>
      </c>
      <c r="E714" s="170" t="s">
        <v>1365</v>
      </c>
      <c r="F714" s="170" t="s">
        <v>1366</v>
      </c>
      <c r="G714" s="157"/>
      <c r="H714" s="157"/>
      <c r="I714" s="160"/>
      <c r="J714" s="171">
        <f>BK714</f>
        <v>0</v>
      </c>
      <c r="K714" s="157"/>
      <c r="L714" s="162"/>
      <c r="M714" s="163"/>
      <c r="N714" s="164"/>
      <c r="O714" s="164"/>
      <c r="P714" s="165">
        <f>SUM(P715:P721)</f>
        <v>0</v>
      </c>
      <c r="Q714" s="164"/>
      <c r="R714" s="165">
        <f>SUM(R715:R721)</f>
        <v>0</v>
      </c>
      <c r="S714" s="164"/>
      <c r="T714" s="166">
        <f>SUM(T715:T721)</f>
        <v>0</v>
      </c>
      <c r="AR714" s="167" t="s">
        <v>218</v>
      </c>
      <c r="AT714" s="168" t="s">
        <v>71</v>
      </c>
      <c r="AU714" s="168" t="s">
        <v>77</v>
      </c>
      <c r="AY714" s="167" t="s">
        <v>189</v>
      </c>
      <c r="BK714" s="169">
        <f>SUM(BK715:BK721)</f>
        <v>0</v>
      </c>
    </row>
    <row r="715" spans="1:65" s="2" customFormat="1" ht="37.799999999999997" customHeight="1">
      <c r="A715" s="35"/>
      <c r="B715" s="36"/>
      <c r="C715" s="172" t="s">
        <v>1367</v>
      </c>
      <c r="D715" s="172" t="s">
        <v>191</v>
      </c>
      <c r="E715" s="173" t="s">
        <v>1368</v>
      </c>
      <c r="F715" s="174" t="s">
        <v>1369</v>
      </c>
      <c r="G715" s="175" t="s">
        <v>1266</v>
      </c>
      <c r="H715" s="176">
        <v>1</v>
      </c>
      <c r="I715" s="177"/>
      <c r="J715" s="178">
        <f>ROUND(I715*H715,2)</f>
        <v>0</v>
      </c>
      <c r="K715" s="179"/>
      <c r="L715" s="40"/>
      <c r="M715" s="180" t="s">
        <v>19</v>
      </c>
      <c r="N715" s="181" t="s">
        <v>43</v>
      </c>
      <c r="O715" s="65"/>
      <c r="P715" s="182">
        <f>O715*H715</f>
        <v>0</v>
      </c>
      <c r="Q715" s="182">
        <v>0</v>
      </c>
      <c r="R715" s="182">
        <f>Q715*H715</f>
        <v>0</v>
      </c>
      <c r="S715" s="182">
        <v>0</v>
      </c>
      <c r="T715" s="183">
        <f>S715*H715</f>
        <v>0</v>
      </c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R715" s="184" t="s">
        <v>1357</v>
      </c>
      <c r="AT715" s="184" t="s">
        <v>191</v>
      </c>
      <c r="AU715" s="184" t="s">
        <v>81</v>
      </c>
      <c r="AY715" s="18" t="s">
        <v>189</v>
      </c>
      <c r="BE715" s="185">
        <f>IF(N715="základní",J715,0)</f>
        <v>0</v>
      </c>
      <c r="BF715" s="185">
        <f>IF(N715="snížená",J715,0)</f>
        <v>0</v>
      </c>
      <c r="BG715" s="185">
        <f>IF(N715="zákl. přenesená",J715,0)</f>
        <v>0</v>
      </c>
      <c r="BH715" s="185">
        <f>IF(N715="sníž. přenesená",J715,0)</f>
        <v>0</v>
      </c>
      <c r="BI715" s="185">
        <f>IF(N715="nulová",J715,0)</f>
        <v>0</v>
      </c>
      <c r="BJ715" s="18" t="s">
        <v>77</v>
      </c>
      <c r="BK715" s="185">
        <f>ROUND(I715*H715,2)</f>
        <v>0</v>
      </c>
      <c r="BL715" s="18" t="s">
        <v>1357</v>
      </c>
      <c r="BM715" s="184" t="s">
        <v>1370</v>
      </c>
    </row>
    <row r="716" spans="1:65" s="2" customFormat="1" ht="10.199999999999999">
      <c r="A716" s="35"/>
      <c r="B716" s="36"/>
      <c r="C716" s="37"/>
      <c r="D716" s="186" t="s">
        <v>197</v>
      </c>
      <c r="E716" s="37"/>
      <c r="F716" s="187" t="s">
        <v>1371</v>
      </c>
      <c r="G716" s="37"/>
      <c r="H716" s="37"/>
      <c r="I716" s="188"/>
      <c r="J716" s="37"/>
      <c r="K716" s="37"/>
      <c r="L716" s="40"/>
      <c r="M716" s="189"/>
      <c r="N716" s="190"/>
      <c r="O716" s="65"/>
      <c r="P716" s="65"/>
      <c r="Q716" s="65"/>
      <c r="R716" s="65"/>
      <c r="S716" s="65"/>
      <c r="T716" s="66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T716" s="18" t="s">
        <v>197</v>
      </c>
      <c r="AU716" s="18" t="s">
        <v>81</v>
      </c>
    </row>
    <row r="717" spans="1:65" s="2" customFormat="1" ht="16.5" customHeight="1">
      <c r="A717" s="35"/>
      <c r="B717" s="36"/>
      <c r="C717" s="172" t="s">
        <v>1372</v>
      </c>
      <c r="D717" s="172" t="s">
        <v>191</v>
      </c>
      <c r="E717" s="173" t="s">
        <v>1373</v>
      </c>
      <c r="F717" s="174" t="s">
        <v>1374</v>
      </c>
      <c r="G717" s="175" t="s">
        <v>1375</v>
      </c>
      <c r="H717" s="176">
        <v>4050</v>
      </c>
      <c r="I717" s="177"/>
      <c r="J717" s="178">
        <f>ROUND(I717*H717,2)</f>
        <v>0</v>
      </c>
      <c r="K717" s="179"/>
      <c r="L717" s="40"/>
      <c r="M717" s="180" t="s">
        <v>19</v>
      </c>
      <c r="N717" s="181" t="s">
        <v>43</v>
      </c>
      <c r="O717" s="65"/>
      <c r="P717" s="182">
        <f>O717*H717</f>
        <v>0</v>
      </c>
      <c r="Q717" s="182">
        <v>0</v>
      </c>
      <c r="R717" s="182">
        <f>Q717*H717</f>
        <v>0</v>
      </c>
      <c r="S717" s="182">
        <v>0</v>
      </c>
      <c r="T717" s="183">
        <f>S717*H717</f>
        <v>0</v>
      </c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R717" s="184" t="s">
        <v>1357</v>
      </c>
      <c r="AT717" s="184" t="s">
        <v>191</v>
      </c>
      <c r="AU717" s="184" t="s">
        <v>81</v>
      </c>
      <c r="AY717" s="18" t="s">
        <v>189</v>
      </c>
      <c r="BE717" s="185">
        <f>IF(N717="základní",J717,0)</f>
        <v>0</v>
      </c>
      <c r="BF717" s="185">
        <f>IF(N717="snížená",J717,0)</f>
        <v>0</v>
      </c>
      <c r="BG717" s="185">
        <f>IF(N717="zákl. přenesená",J717,0)</f>
        <v>0</v>
      </c>
      <c r="BH717" s="185">
        <f>IF(N717="sníž. přenesená",J717,0)</f>
        <v>0</v>
      </c>
      <c r="BI717" s="185">
        <f>IF(N717="nulová",J717,0)</f>
        <v>0</v>
      </c>
      <c r="BJ717" s="18" t="s">
        <v>77</v>
      </c>
      <c r="BK717" s="185">
        <f>ROUND(I717*H717,2)</f>
        <v>0</v>
      </c>
      <c r="BL717" s="18" t="s">
        <v>1357</v>
      </c>
      <c r="BM717" s="184" t="s">
        <v>1376</v>
      </c>
    </row>
    <row r="718" spans="1:65" s="2" customFormat="1" ht="10.199999999999999">
      <c r="A718" s="35"/>
      <c r="B718" s="36"/>
      <c r="C718" s="37"/>
      <c r="D718" s="186" t="s">
        <v>197</v>
      </c>
      <c r="E718" s="37"/>
      <c r="F718" s="187" t="s">
        <v>1377</v>
      </c>
      <c r="G718" s="37"/>
      <c r="H718" s="37"/>
      <c r="I718" s="188"/>
      <c r="J718" s="37"/>
      <c r="K718" s="37"/>
      <c r="L718" s="40"/>
      <c r="M718" s="189"/>
      <c r="N718" s="190"/>
      <c r="O718" s="65"/>
      <c r="P718" s="65"/>
      <c r="Q718" s="65"/>
      <c r="R718" s="65"/>
      <c r="S718" s="65"/>
      <c r="T718" s="66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T718" s="18" t="s">
        <v>197</v>
      </c>
      <c r="AU718" s="18" t="s">
        <v>81</v>
      </c>
    </row>
    <row r="719" spans="1:65" s="13" customFormat="1" ht="10.199999999999999">
      <c r="B719" s="191"/>
      <c r="C719" s="192"/>
      <c r="D719" s="193" t="s">
        <v>199</v>
      </c>
      <c r="E719" s="194" t="s">
        <v>19</v>
      </c>
      <c r="F719" s="195" t="s">
        <v>1378</v>
      </c>
      <c r="G719" s="192"/>
      <c r="H719" s="196">
        <v>4050</v>
      </c>
      <c r="I719" s="197"/>
      <c r="J719" s="192"/>
      <c r="K719" s="192"/>
      <c r="L719" s="198"/>
      <c r="M719" s="199"/>
      <c r="N719" s="200"/>
      <c r="O719" s="200"/>
      <c r="P719" s="200"/>
      <c r="Q719" s="200"/>
      <c r="R719" s="200"/>
      <c r="S719" s="200"/>
      <c r="T719" s="201"/>
      <c r="AT719" s="202" t="s">
        <v>199</v>
      </c>
      <c r="AU719" s="202" t="s">
        <v>81</v>
      </c>
      <c r="AV719" s="13" t="s">
        <v>81</v>
      </c>
      <c r="AW719" s="13" t="s">
        <v>33</v>
      </c>
      <c r="AX719" s="13" t="s">
        <v>77</v>
      </c>
      <c r="AY719" s="202" t="s">
        <v>189</v>
      </c>
    </row>
    <row r="720" spans="1:65" s="2" customFormat="1" ht="37.799999999999997" customHeight="1">
      <c r="A720" s="35"/>
      <c r="B720" s="36"/>
      <c r="C720" s="172" t="s">
        <v>1379</v>
      </c>
      <c r="D720" s="172" t="s">
        <v>191</v>
      </c>
      <c r="E720" s="173" t="s">
        <v>1380</v>
      </c>
      <c r="F720" s="174" t="s">
        <v>1381</v>
      </c>
      <c r="G720" s="175" t="s">
        <v>1382</v>
      </c>
      <c r="H720" s="176">
        <v>1</v>
      </c>
      <c r="I720" s="177"/>
      <c r="J720" s="178">
        <f>ROUND(I720*H720,2)</f>
        <v>0</v>
      </c>
      <c r="K720" s="179"/>
      <c r="L720" s="40"/>
      <c r="M720" s="180" t="s">
        <v>19</v>
      </c>
      <c r="N720" s="181" t="s">
        <v>43</v>
      </c>
      <c r="O720" s="65"/>
      <c r="P720" s="182">
        <f>O720*H720</f>
        <v>0</v>
      </c>
      <c r="Q720" s="182">
        <v>0</v>
      </c>
      <c r="R720" s="182">
        <f>Q720*H720</f>
        <v>0</v>
      </c>
      <c r="S720" s="182">
        <v>0</v>
      </c>
      <c r="T720" s="183">
        <f>S720*H720</f>
        <v>0</v>
      </c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R720" s="184" t="s">
        <v>1357</v>
      </c>
      <c r="AT720" s="184" t="s">
        <v>191</v>
      </c>
      <c r="AU720" s="184" t="s">
        <v>81</v>
      </c>
      <c r="AY720" s="18" t="s">
        <v>189</v>
      </c>
      <c r="BE720" s="185">
        <f>IF(N720="základní",J720,0)</f>
        <v>0</v>
      </c>
      <c r="BF720" s="185">
        <f>IF(N720="snížená",J720,0)</f>
        <v>0</v>
      </c>
      <c r="BG720" s="185">
        <f>IF(N720="zákl. přenesená",J720,0)</f>
        <v>0</v>
      </c>
      <c r="BH720" s="185">
        <f>IF(N720="sníž. přenesená",J720,0)</f>
        <v>0</v>
      </c>
      <c r="BI720" s="185">
        <f>IF(N720="nulová",J720,0)</f>
        <v>0</v>
      </c>
      <c r="BJ720" s="18" t="s">
        <v>77</v>
      </c>
      <c r="BK720" s="185">
        <f>ROUND(I720*H720,2)</f>
        <v>0</v>
      </c>
      <c r="BL720" s="18" t="s">
        <v>1357</v>
      </c>
      <c r="BM720" s="184" t="s">
        <v>1383</v>
      </c>
    </row>
    <row r="721" spans="1:65" s="2" customFormat="1" ht="10.199999999999999">
      <c r="A721" s="35"/>
      <c r="B721" s="36"/>
      <c r="C721" s="37"/>
      <c r="D721" s="186" t="s">
        <v>197</v>
      </c>
      <c r="E721" s="37"/>
      <c r="F721" s="187" t="s">
        <v>1384</v>
      </c>
      <c r="G721" s="37"/>
      <c r="H721" s="37"/>
      <c r="I721" s="188"/>
      <c r="J721" s="37"/>
      <c r="K721" s="37"/>
      <c r="L721" s="40"/>
      <c r="M721" s="189"/>
      <c r="N721" s="190"/>
      <c r="O721" s="65"/>
      <c r="P721" s="65"/>
      <c r="Q721" s="65"/>
      <c r="R721" s="65"/>
      <c r="S721" s="65"/>
      <c r="T721" s="66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T721" s="18" t="s">
        <v>197</v>
      </c>
      <c r="AU721" s="18" t="s">
        <v>81</v>
      </c>
    </row>
    <row r="722" spans="1:65" s="12" customFormat="1" ht="22.8" customHeight="1">
      <c r="B722" s="156"/>
      <c r="C722" s="157"/>
      <c r="D722" s="158" t="s">
        <v>71</v>
      </c>
      <c r="E722" s="170" t="s">
        <v>1385</v>
      </c>
      <c r="F722" s="170" t="s">
        <v>1386</v>
      </c>
      <c r="G722" s="157"/>
      <c r="H722" s="157"/>
      <c r="I722" s="160"/>
      <c r="J722" s="171">
        <f>BK722</f>
        <v>0</v>
      </c>
      <c r="K722" s="157"/>
      <c r="L722" s="162"/>
      <c r="M722" s="163"/>
      <c r="N722" s="164"/>
      <c r="O722" s="164"/>
      <c r="P722" s="165">
        <f>SUM(P723:P724)</f>
        <v>0</v>
      </c>
      <c r="Q722" s="164"/>
      <c r="R722" s="165">
        <f>SUM(R723:R724)</f>
        <v>0</v>
      </c>
      <c r="S722" s="164"/>
      <c r="T722" s="166">
        <f>SUM(T723:T724)</f>
        <v>0</v>
      </c>
      <c r="AR722" s="167" t="s">
        <v>218</v>
      </c>
      <c r="AT722" s="168" t="s">
        <v>71</v>
      </c>
      <c r="AU722" s="168" t="s">
        <v>77</v>
      </c>
      <c r="AY722" s="167" t="s">
        <v>189</v>
      </c>
      <c r="BK722" s="169">
        <f>SUM(BK723:BK724)</f>
        <v>0</v>
      </c>
    </row>
    <row r="723" spans="1:65" s="2" customFormat="1" ht="16.5" customHeight="1">
      <c r="A723" s="35"/>
      <c r="B723" s="36"/>
      <c r="C723" s="172" t="s">
        <v>1387</v>
      </c>
      <c r="D723" s="172" t="s">
        <v>191</v>
      </c>
      <c r="E723" s="173" t="s">
        <v>1388</v>
      </c>
      <c r="F723" s="174" t="s">
        <v>1389</v>
      </c>
      <c r="G723" s="175" t="s">
        <v>1266</v>
      </c>
      <c r="H723" s="176">
        <v>1</v>
      </c>
      <c r="I723" s="177"/>
      <c r="J723" s="178">
        <f>ROUND(I723*H723,2)</f>
        <v>0</v>
      </c>
      <c r="K723" s="179"/>
      <c r="L723" s="40"/>
      <c r="M723" s="180" t="s">
        <v>19</v>
      </c>
      <c r="N723" s="181" t="s">
        <v>43</v>
      </c>
      <c r="O723" s="65"/>
      <c r="P723" s="182">
        <f>O723*H723</f>
        <v>0</v>
      </c>
      <c r="Q723" s="182">
        <v>0</v>
      </c>
      <c r="R723" s="182">
        <f>Q723*H723</f>
        <v>0</v>
      </c>
      <c r="S723" s="182">
        <v>0</v>
      </c>
      <c r="T723" s="183">
        <f>S723*H723</f>
        <v>0</v>
      </c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R723" s="184" t="s">
        <v>1357</v>
      </c>
      <c r="AT723" s="184" t="s">
        <v>191</v>
      </c>
      <c r="AU723" s="184" t="s">
        <v>81</v>
      </c>
      <c r="AY723" s="18" t="s">
        <v>189</v>
      </c>
      <c r="BE723" s="185">
        <f>IF(N723="základní",J723,0)</f>
        <v>0</v>
      </c>
      <c r="BF723" s="185">
        <f>IF(N723="snížená",J723,0)</f>
        <v>0</v>
      </c>
      <c r="BG723" s="185">
        <f>IF(N723="zákl. přenesená",J723,0)</f>
        <v>0</v>
      </c>
      <c r="BH723" s="185">
        <f>IF(N723="sníž. přenesená",J723,0)</f>
        <v>0</v>
      </c>
      <c r="BI723" s="185">
        <f>IF(N723="nulová",J723,0)</f>
        <v>0</v>
      </c>
      <c r="BJ723" s="18" t="s">
        <v>77</v>
      </c>
      <c r="BK723" s="185">
        <f>ROUND(I723*H723,2)</f>
        <v>0</v>
      </c>
      <c r="BL723" s="18" t="s">
        <v>1357</v>
      </c>
      <c r="BM723" s="184" t="s">
        <v>1390</v>
      </c>
    </row>
    <row r="724" spans="1:65" s="2" customFormat="1" ht="10.199999999999999">
      <c r="A724" s="35"/>
      <c r="B724" s="36"/>
      <c r="C724" s="37"/>
      <c r="D724" s="186" t="s">
        <v>197</v>
      </c>
      <c r="E724" s="37"/>
      <c r="F724" s="187" t="s">
        <v>1391</v>
      </c>
      <c r="G724" s="37"/>
      <c r="H724" s="37"/>
      <c r="I724" s="188"/>
      <c r="J724" s="37"/>
      <c r="K724" s="37"/>
      <c r="L724" s="40"/>
      <c r="M724" s="189"/>
      <c r="N724" s="190"/>
      <c r="O724" s="65"/>
      <c r="P724" s="65"/>
      <c r="Q724" s="65"/>
      <c r="R724" s="65"/>
      <c r="S724" s="65"/>
      <c r="T724" s="66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T724" s="18" t="s">
        <v>197</v>
      </c>
      <c r="AU724" s="18" t="s">
        <v>81</v>
      </c>
    </row>
    <row r="725" spans="1:65" s="12" customFormat="1" ht="22.8" customHeight="1">
      <c r="B725" s="156"/>
      <c r="C725" s="157"/>
      <c r="D725" s="158" t="s">
        <v>71</v>
      </c>
      <c r="E725" s="170" t="s">
        <v>1392</v>
      </c>
      <c r="F725" s="170" t="s">
        <v>1393</v>
      </c>
      <c r="G725" s="157"/>
      <c r="H725" s="157"/>
      <c r="I725" s="160"/>
      <c r="J725" s="171">
        <f>BK725</f>
        <v>0</v>
      </c>
      <c r="K725" s="157"/>
      <c r="L725" s="162"/>
      <c r="M725" s="163"/>
      <c r="N725" s="164"/>
      <c r="O725" s="164"/>
      <c r="P725" s="165">
        <f>SUM(P726:P727)</f>
        <v>0</v>
      </c>
      <c r="Q725" s="164"/>
      <c r="R725" s="165">
        <f>SUM(R726:R727)</f>
        <v>0</v>
      </c>
      <c r="S725" s="164"/>
      <c r="T725" s="166">
        <f>SUM(T726:T727)</f>
        <v>0</v>
      </c>
      <c r="AR725" s="167" t="s">
        <v>218</v>
      </c>
      <c r="AT725" s="168" t="s">
        <v>71</v>
      </c>
      <c r="AU725" s="168" t="s">
        <v>77</v>
      </c>
      <c r="AY725" s="167" t="s">
        <v>189</v>
      </c>
      <c r="BK725" s="169">
        <f>SUM(BK726:BK727)</f>
        <v>0</v>
      </c>
    </row>
    <row r="726" spans="1:65" s="2" customFormat="1" ht="16.5" customHeight="1">
      <c r="A726" s="35"/>
      <c r="B726" s="36"/>
      <c r="C726" s="172" t="s">
        <v>1394</v>
      </c>
      <c r="D726" s="172" t="s">
        <v>191</v>
      </c>
      <c r="E726" s="173" t="s">
        <v>1395</v>
      </c>
      <c r="F726" s="174" t="s">
        <v>1393</v>
      </c>
      <c r="G726" s="175" t="s">
        <v>1266</v>
      </c>
      <c r="H726" s="176">
        <v>1</v>
      </c>
      <c r="I726" s="177"/>
      <c r="J726" s="178">
        <f>ROUND(I726*H726,2)</f>
        <v>0</v>
      </c>
      <c r="K726" s="179"/>
      <c r="L726" s="40"/>
      <c r="M726" s="180" t="s">
        <v>19</v>
      </c>
      <c r="N726" s="181" t="s">
        <v>43</v>
      </c>
      <c r="O726" s="65"/>
      <c r="P726" s="182">
        <f>O726*H726</f>
        <v>0</v>
      </c>
      <c r="Q726" s="182">
        <v>0</v>
      </c>
      <c r="R726" s="182">
        <f>Q726*H726</f>
        <v>0</v>
      </c>
      <c r="S726" s="182">
        <v>0</v>
      </c>
      <c r="T726" s="183">
        <f>S726*H726</f>
        <v>0</v>
      </c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R726" s="184" t="s">
        <v>1357</v>
      </c>
      <c r="AT726" s="184" t="s">
        <v>191</v>
      </c>
      <c r="AU726" s="184" t="s">
        <v>81</v>
      </c>
      <c r="AY726" s="18" t="s">
        <v>189</v>
      </c>
      <c r="BE726" s="185">
        <f>IF(N726="základní",J726,0)</f>
        <v>0</v>
      </c>
      <c r="BF726" s="185">
        <f>IF(N726="snížená",J726,0)</f>
        <v>0</v>
      </c>
      <c r="BG726" s="185">
        <f>IF(N726="zákl. přenesená",J726,0)</f>
        <v>0</v>
      </c>
      <c r="BH726" s="185">
        <f>IF(N726="sníž. přenesená",J726,0)</f>
        <v>0</v>
      </c>
      <c r="BI726" s="185">
        <f>IF(N726="nulová",J726,0)</f>
        <v>0</v>
      </c>
      <c r="BJ726" s="18" t="s">
        <v>77</v>
      </c>
      <c r="BK726" s="185">
        <f>ROUND(I726*H726,2)</f>
        <v>0</v>
      </c>
      <c r="BL726" s="18" t="s">
        <v>1357</v>
      </c>
      <c r="BM726" s="184" t="s">
        <v>1396</v>
      </c>
    </row>
    <row r="727" spans="1:65" s="2" customFormat="1" ht="10.199999999999999">
      <c r="A727" s="35"/>
      <c r="B727" s="36"/>
      <c r="C727" s="37"/>
      <c r="D727" s="186" t="s">
        <v>197</v>
      </c>
      <c r="E727" s="37"/>
      <c r="F727" s="187" t="s">
        <v>1397</v>
      </c>
      <c r="G727" s="37"/>
      <c r="H727" s="37"/>
      <c r="I727" s="188"/>
      <c r="J727" s="37"/>
      <c r="K727" s="37"/>
      <c r="L727" s="40"/>
      <c r="M727" s="189"/>
      <c r="N727" s="190"/>
      <c r="O727" s="65"/>
      <c r="P727" s="65"/>
      <c r="Q727" s="65"/>
      <c r="R727" s="65"/>
      <c r="S727" s="65"/>
      <c r="T727" s="66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T727" s="18" t="s">
        <v>197</v>
      </c>
      <c r="AU727" s="18" t="s">
        <v>81</v>
      </c>
    </row>
    <row r="728" spans="1:65" s="12" customFormat="1" ht="22.8" customHeight="1">
      <c r="B728" s="156"/>
      <c r="C728" s="157"/>
      <c r="D728" s="158" t="s">
        <v>71</v>
      </c>
      <c r="E728" s="170" t="s">
        <v>1398</v>
      </c>
      <c r="F728" s="170" t="s">
        <v>1399</v>
      </c>
      <c r="G728" s="157"/>
      <c r="H728" s="157"/>
      <c r="I728" s="160"/>
      <c r="J728" s="171">
        <f>BK728</f>
        <v>0</v>
      </c>
      <c r="K728" s="157"/>
      <c r="L728" s="162"/>
      <c r="M728" s="163"/>
      <c r="N728" s="164"/>
      <c r="O728" s="164"/>
      <c r="P728" s="165">
        <f>SUM(P729:P731)</f>
        <v>0</v>
      </c>
      <c r="Q728" s="164"/>
      <c r="R728" s="165">
        <f>SUM(R729:R731)</f>
        <v>0</v>
      </c>
      <c r="S728" s="164"/>
      <c r="T728" s="166">
        <f>SUM(T729:T731)</f>
        <v>0</v>
      </c>
      <c r="AR728" s="167" t="s">
        <v>218</v>
      </c>
      <c r="AT728" s="168" t="s">
        <v>71</v>
      </c>
      <c r="AU728" s="168" t="s">
        <v>77</v>
      </c>
      <c r="AY728" s="167" t="s">
        <v>189</v>
      </c>
      <c r="BK728" s="169">
        <f>SUM(BK729:BK731)</f>
        <v>0</v>
      </c>
    </row>
    <row r="729" spans="1:65" s="2" customFormat="1" ht="16.5" customHeight="1">
      <c r="A729" s="35"/>
      <c r="B729" s="36"/>
      <c r="C729" s="172" t="s">
        <v>1400</v>
      </c>
      <c r="D729" s="172" t="s">
        <v>191</v>
      </c>
      <c r="E729" s="173" t="s">
        <v>1401</v>
      </c>
      <c r="F729" s="174" t="s">
        <v>1402</v>
      </c>
      <c r="G729" s="175" t="s">
        <v>1266</v>
      </c>
      <c r="H729" s="176">
        <v>1</v>
      </c>
      <c r="I729" s="177"/>
      <c r="J729" s="178">
        <f>ROUND(I729*H729,2)</f>
        <v>0</v>
      </c>
      <c r="K729" s="179"/>
      <c r="L729" s="40"/>
      <c r="M729" s="180" t="s">
        <v>19</v>
      </c>
      <c r="N729" s="181" t="s">
        <v>43</v>
      </c>
      <c r="O729" s="65"/>
      <c r="P729" s="182">
        <f>O729*H729</f>
        <v>0</v>
      </c>
      <c r="Q729" s="182">
        <v>0</v>
      </c>
      <c r="R729" s="182">
        <f>Q729*H729</f>
        <v>0</v>
      </c>
      <c r="S729" s="182">
        <v>0</v>
      </c>
      <c r="T729" s="183">
        <f>S729*H729</f>
        <v>0</v>
      </c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R729" s="184" t="s">
        <v>1357</v>
      </c>
      <c r="AT729" s="184" t="s">
        <v>191</v>
      </c>
      <c r="AU729" s="184" t="s">
        <v>81</v>
      </c>
      <c r="AY729" s="18" t="s">
        <v>189</v>
      </c>
      <c r="BE729" s="185">
        <f>IF(N729="základní",J729,0)</f>
        <v>0</v>
      </c>
      <c r="BF729" s="185">
        <f>IF(N729="snížená",J729,0)</f>
        <v>0</v>
      </c>
      <c r="BG729" s="185">
        <f>IF(N729="zákl. přenesená",J729,0)</f>
        <v>0</v>
      </c>
      <c r="BH729" s="185">
        <f>IF(N729="sníž. přenesená",J729,0)</f>
        <v>0</v>
      </c>
      <c r="BI729" s="185">
        <f>IF(N729="nulová",J729,0)</f>
        <v>0</v>
      </c>
      <c r="BJ729" s="18" t="s">
        <v>77</v>
      </c>
      <c r="BK729" s="185">
        <f>ROUND(I729*H729,2)</f>
        <v>0</v>
      </c>
      <c r="BL729" s="18" t="s">
        <v>1357</v>
      </c>
      <c r="BM729" s="184" t="s">
        <v>1403</v>
      </c>
    </row>
    <row r="730" spans="1:65" s="2" customFormat="1" ht="10.199999999999999">
      <c r="A730" s="35"/>
      <c r="B730" s="36"/>
      <c r="C730" s="37"/>
      <c r="D730" s="186" t="s">
        <v>197</v>
      </c>
      <c r="E730" s="37"/>
      <c r="F730" s="187" t="s">
        <v>1404</v>
      </c>
      <c r="G730" s="37"/>
      <c r="H730" s="37"/>
      <c r="I730" s="188"/>
      <c r="J730" s="37"/>
      <c r="K730" s="37"/>
      <c r="L730" s="40"/>
      <c r="M730" s="189"/>
      <c r="N730" s="190"/>
      <c r="O730" s="65"/>
      <c r="P730" s="65"/>
      <c r="Q730" s="65"/>
      <c r="R730" s="65"/>
      <c r="S730" s="65"/>
      <c r="T730" s="66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T730" s="18" t="s">
        <v>197</v>
      </c>
      <c r="AU730" s="18" t="s">
        <v>81</v>
      </c>
    </row>
    <row r="731" spans="1:65" s="2" customFormat="1" ht="24.15" customHeight="1">
      <c r="A731" s="35"/>
      <c r="B731" s="36"/>
      <c r="C731" s="172" t="s">
        <v>1405</v>
      </c>
      <c r="D731" s="172" t="s">
        <v>191</v>
      </c>
      <c r="E731" s="173" t="s">
        <v>1406</v>
      </c>
      <c r="F731" s="174" t="s">
        <v>1407</v>
      </c>
      <c r="G731" s="175" t="s">
        <v>1266</v>
      </c>
      <c r="H731" s="176">
        <v>1</v>
      </c>
      <c r="I731" s="177"/>
      <c r="J731" s="178">
        <f>ROUND(I731*H731,2)</f>
        <v>0</v>
      </c>
      <c r="K731" s="179"/>
      <c r="L731" s="40"/>
      <c r="M731" s="180" t="s">
        <v>19</v>
      </c>
      <c r="N731" s="181" t="s">
        <v>43</v>
      </c>
      <c r="O731" s="65"/>
      <c r="P731" s="182">
        <f>O731*H731</f>
        <v>0</v>
      </c>
      <c r="Q731" s="182">
        <v>0</v>
      </c>
      <c r="R731" s="182">
        <f>Q731*H731</f>
        <v>0</v>
      </c>
      <c r="S731" s="182">
        <v>0</v>
      </c>
      <c r="T731" s="183">
        <f>S731*H731</f>
        <v>0</v>
      </c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R731" s="184" t="s">
        <v>1357</v>
      </c>
      <c r="AT731" s="184" t="s">
        <v>191</v>
      </c>
      <c r="AU731" s="184" t="s">
        <v>81</v>
      </c>
      <c r="AY731" s="18" t="s">
        <v>189</v>
      </c>
      <c r="BE731" s="185">
        <f>IF(N731="základní",J731,0)</f>
        <v>0</v>
      </c>
      <c r="BF731" s="185">
        <f>IF(N731="snížená",J731,0)</f>
        <v>0</v>
      </c>
      <c r="BG731" s="185">
        <f>IF(N731="zákl. přenesená",J731,0)</f>
        <v>0</v>
      </c>
      <c r="BH731" s="185">
        <f>IF(N731="sníž. přenesená",J731,0)</f>
        <v>0</v>
      </c>
      <c r="BI731" s="185">
        <f>IF(N731="nulová",J731,0)</f>
        <v>0</v>
      </c>
      <c r="BJ731" s="18" t="s">
        <v>77</v>
      </c>
      <c r="BK731" s="185">
        <f>ROUND(I731*H731,2)</f>
        <v>0</v>
      </c>
      <c r="BL731" s="18" t="s">
        <v>1357</v>
      </c>
      <c r="BM731" s="184" t="s">
        <v>1408</v>
      </c>
    </row>
    <row r="732" spans="1:65" s="12" customFormat="1" ht="22.8" customHeight="1">
      <c r="B732" s="156"/>
      <c r="C732" s="157"/>
      <c r="D732" s="158" t="s">
        <v>71</v>
      </c>
      <c r="E732" s="170" t="s">
        <v>1409</v>
      </c>
      <c r="F732" s="170" t="s">
        <v>1410</v>
      </c>
      <c r="G732" s="157"/>
      <c r="H732" s="157"/>
      <c r="I732" s="160"/>
      <c r="J732" s="171">
        <f>BK732</f>
        <v>0</v>
      </c>
      <c r="K732" s="157"/>
      <c r="L732" s="162"/>
      <c r="M732" s="163"/>
      <c r="N732" s="164"/>
      <c r="O732" s="164"/>
      <c r="P732" s="165">
        <f>SUM(P733:P735)</f>
        <v>0</v>
      </c>
      <c r="Q732" s="164"/>
      <c r="R732" s="165">
        <f>SUM(R733:R735)</f>
        <v>0</v>
      </c>
      <c r="S732" s="164"/>
      <c r="T732" s="166">
        <f>SUM(T733:T735)</f>
        <v>0</v>
      </c>
      <c r="AR732" s="167" t="s">
        <v>218</v>
      </c>
      <c r="AT732" s="168" t="s">
        <v>71</v>
      </c>
      <c r="AU732" s="168" t="s">
        <v>77</v>
      </c>
      <c r="AY732" s="167" t="s">
        <v>189</v>
      </c>
      <c r="BK732" s="169">
        <f>SUM(BK733:BK735)</f>
        <v>0</v>
      </c>
    </row>
    <row r="733" spans="1:65" s="2" customFormat="1" ht="16.5" customHeight="1">
      <c r="A733" s="35"/>
      <c r="B733" s="36"/>
      <c r="C733" s="172" t="s">
        <v>1411</v>
      </c>
      <c r="D733" s="172" t="s">
        <v>191</v>
      </c>
      <c r="E733" s="173" t="s">
        <v>1412</v>
      </c>
      <c r="F733" s="174" t="s">
        <v>1413</v>
      </c>
      <c r="G733" s="175" t="s">
        <v>1266</v>
      </c>
      <c r="H733" s="176">
        <v>1</v>
      </c>
      <c r="I733" s="177"/>
      <c r="J733" s="178">
        <f>ROUND(I733*H733,2)</f>
        <v>0</v>
      </c>
      <c r="K733" s="179"/>
      <c r="L733" s="40"/>
      <c r="M733" s="180" t="s">
        <v>19</v>
      </c>
      <c r="N733" s="181" t="s">
        <v>43</v>
      </c>
      <c r="O733" s="65"/>
      <c r="P733" s="182">
        <f>O733*H733</f>
        <v>0</v>
      </c>
      <c r="Q733" s="182">
        <v>0</v>
      </c>
      <c r="R733" s="182">
        <f>Q733*H733</f>
        <v>0</v>
      </c>
      <c r="S733" s="182">
        <v>0</v>
      </c>
      <c r="T733" s="183">
        <f>S733*H733</f>
        <v>0</v>
      </c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R733" s="184" t="s">
        <v>1357</v>
      </c>
      <c r="AT733" s="184" t="s">
        <v>191</v>
      </c>
      <c r="AU733" s="184" t="s">
        <v>81</v>
      </c>
      <c r="AY733" s="18" t="s">
        <v>189</v>
      </c>
      <c r="BE733" s="185">
        <f>IF(N733="základní",J733,0)</f>
        <v>0</v>
      </c>
      <c r="BF733" s="185">
        <f>IF(N733="snížená",J733,0)</f>
        <v>0</v>
      </c>
      <c r="BG733" s="185">
        <f>IF(N733="zákl. přenesená",J733,0)</f>
        <v>0</v>
      </c>
      <c r="BH733" s="185">
        <f>IF(N733="sníž. přenesená",J733,0)</f>
        <v>0</v>
      </c>
      <c r="BI733" s="185">
        <f>IF(N733="nulová",J733,0)</f>
        <v>0</v>
      </c>
      <c r="BJ733" s="18" t="s">
        <v>77</v>
      </c>
      <c r="BK733" s="185">
        <f>ROUND(I733*H733,2)</f>
        <v>0</v>
      </c>
      <c r="BL733" s="18" t="s">
        <v>1357</v>
      </c>
      <c r="BM733" s="184" t="s">
        <v>1414</v>
      </c>
    </row>
    <row r="734" spans="1:65" s="2" customFormat="1" ht="16.5" customHeight="1">
      <c r="A734" s="35"/>
      <c r="B734" s="36"/>
      <c r="C734" s="172" t="s">
        <v>1415</v>
      </c>
      <c r="D734" s="172" t="s">
        <v>191</v>
      </c>
      <c r="E734" s="173" t="s">
        <v>1416</v>
      </c>
      <c r="F734" s="174" t="s">
        <v>1417</v>
      </c>
      <c r="G734" s="175" t="s">
        <v>1266</v>
      </c>
      <c r="H734" s="176">
        <v>1</v>
      </c>
      <c r="I734" s="177"/>
      <c r="J734" s="178">
        <f>ROUND(I734*H734,2)</f>
        <v>0</v>
      </c>
      <c r="K734" s="179"/>
      <c r="L734" s="40"/>
      <c r="M734" s="180" t="s">
        <v>19</v>
      </c>
      <c r="N734" s="181" t="s">
        <v>43</v>
      </c>
      <c r="O734" s="65"/>
      <c r="P734" s="182">
        <f>O734*H734</f>
        <v>0</v>
      </c>
      <c r="Q734" s="182">
        <v>0</v>
      </c>
      <c r="R734" s="182">
        <f>Q734*H734</f>
        <v>0</v>
      </c>
      <c r="S734" s="182">
        <v>0</v>
      </c>
      <c r="T734" s="183">
        <f>S734*H734</f>
        <v>0</v>
      </c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R734" s="184" t="s">
        <v>1357</v>
      </c>
      <c r="AT734" s="184" t="s">
        <v>191</v>
      </c>
      <c r="AU734" s="184" t="s">
        <v>81</v>
      </c>
      <c r="AY734" s="18" t="s">
        <v>189</v>
      </c>
      <c r="BE734" s="185">
        <f>IF(N734="základní",J734,0)</f>
        <v>0</v>
      </c>
      <c r="BF734" s="185">
        <f>IF(N734="snížená",J734,0)</f>
        <v>0</v>
      </c>
      <c r="BG734" s="185">
        <f>IF(N734="zákl. přenesená",J734,0)</f>
        <v>0</v>
      </c>
      <c r="BH734" s="185">
        <f>IF(N734="sníž. přenesená",J734,0)</f>
        <v>0</v>
      </c>
      <c r="BI734" s="185">
        <f>IF(N734="nulová",J734,0)</f>
        <v>0</v>
      </c>
      <c r="BJ734" s="18" t="s">
        <v>77</v>
      </c>
      <c r="BK734" s="185">
        <f>ROUND(I734*H734,2)</f>
        <v>0</v>
      </c>
      <c r="BL734" s="18" t="s">
        <v>1357</v>
      </c>
      <c r="BM734" s="184" t="s">
        <v>1418</v>
      </c>
    </row>
    <row r="735" spans="1:65" s="2" customFormat="1" ht="16.5" customHeight="1">
      <c r="A735" s="35"/>
      <c r="B735" s="36"/>
      <c r="C735" s="172" t="s">
        <v>1419</v>
      </c>
      <c r="D735" s="172" t="s">
        <v>191</v>
      </c>
      <c r="E735" s="173" t="s">
        <v>1420</v>
      </c>
      <c r="F735" s="174" t="s">
        <v>1421</v>
      </c>
      <c r="G735" s="175" t="s">
        <v>1266</v>
      </c>
      <c r="H735" s="176">
        <v>1</v>
      </c>
      <c r="I735" s="177"/>
      <c r="J735" s="178">
        <f>ROUND(I735*H735,2)</f>
        <v>0</v>
      </c>
      <c r="K735" s="179"/>
      <c r="L735" s="40"/>
      <c r="M735" s="248" t="s">
        <v>19</v>
      </c>
      <c r="N735" s="249" t="s">
        <v>43</v>
      </c>
      <c r="O735" s="250"/>
      <c r="P735" s="251">
        <f>O735*H735</f>
        <v>0</v>
      </c>
      <c r="Q735" s="251">
        <v>0</v>
      </c>
      <c r="R735" s="251">
        <f>Q735*H735</f>
        <v>0</v>
      </c>
      <c r="S735" s="251">
        <v>0</v>
      </c>
      <c r="T735" s="252">
        <f>S735*H735</f>
        <v>0</v>
      </c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R735" s="184" t="s">
        <v>1357</v>
      </c>
      <c r="AT735" s="184" t="s">
        <v>191</v>
      </c>
      <c r="AU735" s="184" t="s">
        <v>81</v>
      </c>
      <c r="AY735" s="18" t="s">
        <v>189</v>
      </c>
      <c r="BE735" s="185">
        <f>IF(N735="základní",J735,0)</f>
        <v>0</v>
      </c>
      <c r="BF735" s="185">
        <f>IF(N735="snížená",J735,0)</f>
        <v>0</v>
      </c>
      <c r="BG735" s="185">
        <f>IF(N735="zákl. přenesená",J735,0)</f>
        <v>0</v>
      </c>
      <c r="BH735" s="185">
        <f>IF(N735="sníž. přenesená",J735,0)</f>
        <v>0</v>
      </c>
      <c r="BI735" s="185">
        <f>IF(N735="nulová",J735,0)</f>
        <v>0</v>
      </c>
      <c r="BJ735" s="18" t="s">
        <v>77</v>
      </c>
      <c r="BK735" s="185">
        <f>ROUND(I735*H735,2)</f>
        <v>0</v>
      </c>
      <c r="BL735" s="18" t="s">
        <v>1357</v>
      </c>
      <c r="BM735" s="184" t="s">
        <v>1422</v>
      </c>
    </row>
    <row r="736" spans="1:65" s="2" customFormat="1" ht="6.9" customHeight="1">
      <c r="A736" s="35"/>
      <c r="B736" s="48"/>
      <c r="C736" s="49"/>
      <c r="D736" s="49"/>
      <c r="E736" s="49"/>
      <c r="F736" s="49"/>
      <c r="G736" s="49"/>
      <c r="H736" s="49"/>
      <c r="I736" s="49"/>
      <c r="J736" s="49"/>
      <c r="K736" s="49"/>
      <c r="L736" s="40"/>
      <c r="M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</row>
  </sheetData>
  <sheetProtection password="CADD" sheet="1" objects="1" scenarios="1" formatColumns="0" formatRows="0" autoFilter="0"/>
  <autoFilter ref="C97:K735"/>
  <mergeCells count="6">
    <mergeCell ref="L2:V2"/>
    <mergeCell ref="E7:H7"/>
    <mergeCell ref="E16:H16"/>
    <mergeCell ref="E25:H25"/>
    <mergeCell ref="E46:H46"/>
    <mergeCell ref="E90:H90"/>
  </mergeCells>
  <hyperlinks>
    <hyperlink ref="F102" r:id="rId1"/>
    <hyperlink ref="F106" r:id="rId2"/>
    <hyperlink ref="F109" r:id="rId3"/>
    <hyperlink ref="F113" r:id="rId4"/>
    <hyperlink ref="F117" r:id="rId5"/>
    <hyperlink ref="F120" r:id="rId6"/>
    <hyperlink ref="F125" r:id="rId7"/>
    <hyperlink ref="F128" r:id="rId8"/>
    <hyperlink ref="F132" r:id="rId9"/>
    <hyperlink ref="F136" r:id="rId10"/>
    <hyperlink ref="F141" r:id="rId11"/>
    <hyperlink ref="F144" r:id="rId12"/>
    <hyperlink ref="F148" r:id="rId13"/>
    <hyperlink ref="F150" r:id="rId14"/>
    <hyperlink ref="F154" r:id="rId15"/>
    <hyperlink ref="F159" r:id="rId16"/>
    <hyperlink ref="F162" r:id="rId17"/>
    <hyperlink ref="F165" r:id="rId18"/>
    <hyperlink ref="F168" r:id="rId19"/>
    <hyperlink ref="F171" r:id="rId20"/>
    <hyperlink ref="F174" r:id="rId21"/>
    <hyperlink ref="F179" r:id="rId22"/>
    <hyperlink ref="F182" r:id="rId23"/>
    <hyperlink ref="F185" r:id="rId24"/>
    <hyperlink ref="F188" r:id="rId25"/>
    <hyperlink ref="F191" r:id="rId26"/>
    <hyperlink ref="F194" r:id="rId27"/>
    <hyperlink ref="F198" r:id="rId28"/>
    <hyperlink ref="F201" r:id="rId29"/>
    <hyperlink ref="F204" r:id="rId30"/>
    <hyperlink ref="F206" r:id="rId31"/>
    <hyperlink ref="F209" r:id="rId32"/>
    <hyperlink ref="F211" r:id="rId33"/>
    <hyperlink ref="F214" r:id="rId34"/>
    <hyperlink ref="F217" r:id="rId35"/>
    <hyperlink ref="F220" r:id="rId36"/>
    <hyperlink ref="F222" r:id="rId37"/>
    <hyperlink ref="F226" r:id="rId38"/>
    <hyperlink ref="F228" r:id="rId39"/>
    <hyperlink ref="F233" r:id="rId40"/>
    <hyperlink ref="F236" r:id="rId41"/>
    <hyperlink ref="F239" r:id="rId42"/>
    <hyperlink ref="F242" r:id="rId43"/>
    <hyperlink ref="F245" r:id="rId44"/>
    <hyperlink ref="F248" r:id="rId45"/>
    <hyperlink ref="F251" r:id="rId46"/>
    <hyperlink ref="F255" r:id="rId47"/>
    <hyperlink ref="F258" r:id="rId48"/>
    <hyperlink ref="F261" r:id="rId49"/>
    <hyperlink ref="F264" r:id="rId50"/>
    <hyperlink ref="F266" r:id="rId51"/>
    <hyperlink ref="F273" r:id="rId52"/>
    <hyperlink ref="F276" r:id="rId53"/>
    <hyperlink ref="F282" r:id="rId54"/>
    <hyperlink ref="F285" r:id="rId55"/>
    <hyperlink ref="F296" r:id="rId56"/>
    <hyperlink ref="F298" r:id="rId57"/>
    <hyperlink ref="F300" r:id="rId58"/>
    <hyperlink ref="F302" r:id="rId59"/>
    <hyperlink ref="F305" r:id="rId60"/>
    <hyperlink ref="F308" r:id="rId61"/>
    <hyperlink ref="F311" r:id="rId62"/>
    <hyperlink ref="F314" r:id="rId63"/>
    <hyperlink ref="F352" r:id="rId64"/>
    <hyperlink ref="F355" r:id="rId65"/>
    <hyperlink ref="F359" r:id="rId66"/>
    <hyperlink ref="F362" r:id="rId67"/>
    <hyperlink ref="F367" r:id="rId68"/>
    <hyperlink ref="F372" r:id="rId69"/>
    <hyperlink ref="F380" r:id="rId70"/>
    <hyperlink ref="F390" r:id="rId71"/>
    <hyperlink ref="F393" r:id="rId72"/>
    <hyperlink ref="F410" r:id="rId73"/>
    <hyperlink ref="F432" r:id="rId74"/>
    <hyperlink ref="F443" r:id="rId75"/>
    <hyperlink ref="F446" r:id="rId76"/>
    <hyperlink ref="F449" r:id="rId77"/>
    <hyperlink ref="F460" r:id="rId78"/>
    <hyperlink ref="F465" r:id="rId79"/>
    <hyperlink ref="F468" r:id="rId80"/>
    <hyperlink ref="F471" r:id="rId81"/>
    <hyperlink ref="F482" r:id="rId82"/>
    <hyperlink ref="F487" r:id="rId83"/>
    <hyperlink ref="F500" r:id="rId84"/>
    <hyperlink ref="F503" r:id="rId85"/>
    <hyperlink ref="F506" r:id="rId86"/>
    <hyperlink ref="F515" r:id="rId87"/>
    <hyperlink ref="F521" r:id="rId88"/>
    <hyperlink ref="F531" r:id="rId89"/>
    <hyperlink ref="F533" r:id="rId90"/>
    <hyperlink ref="F536" r:id="rId91"/>
    <hyperlink ref="F541" r:id="rId92"/>
    <hyperlink ref="F548" r:id="rId93"/>
    <hyperlink ref="F553" r:id="rId94"/>
    <hyperlink ref="F556" r:id="rId95"/>
    <hyperlink ref="F559" r:id="rId96"/>
    <hyperlink ref="F561" r:id="rId97"/>
    <hyperlink ref="F591" r:id="rId98"/>
    <hyperlink ref="F611" r:id="rId99"/>
    <hyperlink ref="F617" r:id="rId100"/>
    <hyperlink ref="F623" r:id="rId101"/>
    <hyperlink ref="F626" r:id="rId102"/>
    <hyperlink ref="F633" r:id="rId103"/>
    <hyperlink ref="F636" r:id="rId104"/>
    <hyperlink ref="F641" r:id="rId105"/>
    <hyperlink ref="F644" r:id="rId106"/>
    <hyperlink ref="F647" r:id="rId107"/>
    <hyperlink ref="F650" r:id="rId108"/>
    <hyperlink ref="F653" r:id="rId109"/>
    <hyperlink ref="F656" r:id="rId110"/>
    <hyperlink ref="F661" r:id="rId111"/>
    <hyperlink ref="F663" r:id="rId112"/>
    <hyperlink ref="F675" r:id="rId113"/>
    <hyperlink ref="F678" r:id="rId114"/>
    <hyperlink ref="F693" r:id="rId115"/>
    <hyperlink ref="F699" r:id="rId116"/>
    <hyperlink ref="F706" r:id="rId117"/>
    <hyperlink ref="F711" r:id="rId118"/>
    <hyperlink ref="F713" r:id="rId119"/>
    <hyperlink ref="F716" r:id="rId120"/>
    <hyperlink ref="F718" r:id="rId121"/>
    <hyperlink ref="F721" r:id="rId122"/>
    <hyperlink ref="F724" r:id="rId123"/>
    <hyperlink ref="F727" r:id="rId124"/>
    <hyperlink ref="F730" r:id="rId12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6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Rekapitulace stavby</vt:lpstr>
      <vt:lpstr>ms - MŠ Waldorfská-oprava...</vt:lpstr>
      <vt:lpstr>'ms - MŠ Waldorfská-oprava...'!Print_Area</vt:lpstr>
      <vt:lpstr>'Rekapitulace stavby'!Print_Area</vt:lpstr>
      <vt:lpstr>'ms - MŠ Waldorfská-oprava...'!Print_Titles</vt:lpstr>
      <vt:lpstr>'Rekapitulace stavby'!Print_Titles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DESKTOP-VHJ04KV\prg</dc:creator>
  <cp:lastModifiedBy>prg</cp:lastModifiedBy>
  <dcterms:created xsi:type="dcterms:W3CDTF">2026-04-09T08:07:28Z</dcterms:created>
  <dcterms:modified xsi:type="dcterms:W3CDTF">2026-04-09T08:09:44Z</dcterms:modified>
</cp:coreProperties>
</file>