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ushofer\Desktop\02 - DPS\02 - DPS_03-2026_Final\SOUBOR - schodiště 4\SOUBOR - schodiště 4\Rozpočet\"/>
    </mc:Choice>
  </mc:AlternateContent>
  <bookViews>
    <workbookView xWindow="0" yWindow="0" windowWidth="23040" windowHeight="10512" activeTab="1"/>
  </bookViews>
  <sheets>
    <sheet name="Rekapitulace stavby" sheetId="1" r:id="rId1"/>
    <sheet name="01 - Architektonicko-stav..." sheetId="2" r:id="rId2"/>
    <sheet name="02 - ZTI" sheetId="3" r:id="rId3"/>
    <sheet name="03 - Elektroinstalace" sheetId="4" r:id="rId4"/>
    <sheet name="04 - Ústření vytápění" sheetId="5" r:id="rId5"/>
    <sheet name="05 - Vedlejší rozpočtové ..." sheetId="6" r:id="rId6"/>
  </sheets>
  <definedNames>
    <definedName name="_xlnm._FilterDatabase" localSheetId="1" hidden="1">'01 - Architektonicko-stav...'!$C$133:$K$327</definedName>
    <definedName name="_xlnm._FilterDatabase" localSheetId="2" hidden="1">'02 - ZTI'!$C$125:$K$259</definedName>
    <definedName name="_xlnm._FilterDatabase" localSheetId="3" hidden="1">'03 - Elektroinstalace'!$C$120:$K$169</definedName>
    <definedName name="_xlnm._FilterDatabase" localSheetId="4" hidden="1">'04 - Ústření vytápění'!$C$119:$K$143</definedName>
    <definedName name="_xlnm._FilterDatabase" localSheetId="5" hidden="1">'05 - Vedlejší rozpočtové ...'!$C$122:$K$136</definedName>
    <definedName name="_xlnm.Print_Titles" localSheetId="1">'01 - Architektonicko-stav...'!$133:$133</definedName>
    <definedName name="_xlnm.Print_Titles" localSheetId="2">'02 - ZTI'!$125:$125</definedName>
    <definedName name="_xlnm.Print_Titles" localSheetId="3">'03 - Elektroinstalace'!$120:$120</definedName>
    <definedName name="_xlnm.Print_Titles" localSheetId="4">'04 - Ústření vytápění'!$119:$119</definedName>
    <definedName name="_xlnm.Print_Titles" localSheetId="5">'05 - Vedlejší rozpočtové ...'!$122:$122</definedName>
    <definedName name="_xlnm.Print_Titles" localSheetId="0">'Rekapitulace stavby'!$92:$92</definedName>
    <definedName name="_xlnm.Print_Area" localSheetId="1">'01 - Architektonicko-stav...'!$C$4:$J$76,'01 - Architektonicko-stav...'!$C$82:$J$115,'01 - Architektonicko-stav...'!$C$121:$J$327</definedName>
    <definedName name="_xlnm.Print_Area" localSheetId="2">'02 - ZTI'!$C$4:$J$76,'02 - ZTI'!$C$82:$J$107,'02 - ZTI'!$C$113:$J$259</definedName>
    <definedName name="_xlnm.Print_Area" localSheetId="3">'03 - Elektroinstalace'!$C$4:$J$76,'03 - Elektroinstalace'!$C$82:$J$102,'03 - Elektroinstalace'!$C$108:$J$169</definedName>
    <definedName name="_xlnm.Print_Area" localSheetId="4">'04 - Ústření vytápění'!$C$4:$J$76,'04 - Ústření vytápění'!$C$82:$J$101,'04 - Ústření vytápění'!$C$107:$J$143</definedName>
    <definedName name="_xlnm.Print_Area" localSheetId="5">'05 - Vedlejší rozpočtové ...'!$C$4:$J$76,'05 - Vedlejší rozpočtové ...'!$C$82:$J$104,'05 - Vedlejší rozpočtové ...'!$C$110:$J$136</definedName>
    <definedName name="_xlnm.Print_Area" localSheetId="0">'Rekapitulace stavby'!$D$4:$AO$76,'Rekapitulace stavby'!$C$82:$AQ$100</definedName>
  </definedNames>
  <calcPr calcId="162913"/>
</workbook>
</file>

<file path=xl/calcChain.xml><?xml version="1.0" encoding="utf-8"?>
<calcChain xmlns="http://schemas.openxmlformats.org/spreadsheetml/2006/main">
  <c r="J37" i="6" l="1"/>
  <c r="J36" i="6"/>
  <c r="AY99" i="1"/>
  <c r="J35" i="6"/>
  <c r="AX99" i="1" s="1"/>
  <c r="BI136" i="6"/>
  <c r="BH136" i="6"/>
  <c r="BG136" i="6"/>
  <c r="BF136" i="6"/>
  <c r="T136" i="6"/>
  <c r="T135" i="6" s="1"/>
  <c r="R136" i="6"/>
  <c r="R135" i="6"/>
  <c r="P136" i="6"/>
  <c r="P135" i="6" s="1"/>
  <c r="BI134" i="6"/>
  <c r="BH134" i="6"/>
  <c r="BG134" i="6"/>
  <c r="BF134" i="6"/>
  <c r="T134" i="6"/>
  <c r="T133" i="6" s="1"/>
  <c r="R134" i="6"/>
  <c r="R133" i="6" s="1"/>
  <c r="P134" i="6"/>
  <c r="P133" i="6"/>
  <c r="BI132" i="6"/>
  <c r="BH132" i="6"/>
  <c r="BG132" i="6"/>
  <c r="BF132" i="6"/>
  <c r="T132" i="6"/>
  <c r="T131" i="6"/>
  <c r="R132" i="6"/>
  <c r="R131" i="6" s="1"/>
  <c r="P132" i="6"/>
  <c r="P131" i="6" s="1"/>
  <c r="BI130" i="6"/>
  <c r="BH130" i="6"/>
  <c r="BG130" i="6"/>
  <c r="BF130" i="6"/>
  <c r="T130" i="6"/>
  <c r="T129" i="6" s="1"/>
  <c r="R130" i="6"/>
  <c r="R129" i="6"/>
  <c r="P130" i="6"/>
  <c r="P129" i="6" s="1"/>
  <c r="BI128" i="6"/>
  <c r="BH128" i="6"/>
  <c r="BG128" i="6"/>
  <c r="BF128" i="6"/>
  <c r="T128" i="6"/>
  <c r="T127" i="6" s="1"/>
  <c r="R128" i="6"/>
  <c r="R127" i="6" s="1"/>
  <c r="P128" i="6"/>
  <c r="P127" i="6"/>
  <c r="BI126" i="6"/>
  <c r="BH126" i="6"/>
  <c r="BG126" i="6"/>
  <c r="BF126" i="6"/>
  <c r="T126" i="6"/>
  <c r="T125" i="6"/>
  <c r="R126" i="6"/>
  <c r="R125" i="6" s="1"/>
  <c r="P126" i="6"/>
  <c r="P125" i="6" s="1"/>
  <c r="P124" i="6" s="1"/>
  <c r="P123" i="6" s="1"/>
  <c r="AU99" i="1" s="1"/>
  <c r="F117" i="6"/>
  <c r="E115" i="6"/>
  <c r="F89" i="6"/>
  <c r="E87" i="6"/>
  <c r="J24" i="6"/>
  <c r="E24" i="6"/>
  <c r="J92" i="6"/>
  <c r="J23" i="6"/>
  <c r="J21" i="6"/>
  <c r="E21" i="6"/>
  <c r="J91" i="6" s="1"/>
  <c r="J20" i="6"/>
  <c r="J18" i="6"/>
  <c r="E18" i="6"/>
  <c r="F120" i="6" s="1"/>
  <c r="J17" i="6"/>
  <c r="J15" i="6"/>
  <c r="E15" i="6"/>
  <c r="F119" i="6"/>
  <c r="J14" i="6"/>
  <c r="J12" i="6"/>
  <c r="J89" i="6"/>
  <c r="E7" i="6"/>
  <c r="E85" i="6"/>
  <c r="J37" i="5"/>
  <c r="J36" i="5"/>
  <c r="AY98" i="1" s="1"/>
  <c r="J35" i="5"/>
  <c r="AX98" i="1" s="1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F114" i="5"/>
  <c r="E112" i="5"/>
  <c r="F89" i="5"/>
  <c r="E87" i="5"/>
  <c r="J24" i="5"/>
  <c r="E24" i="5"/>
  <c r="J117" i="5"/>
  <c r="J23" i="5"/>
  <c r="J21" i="5"/>
  <c r="E21" i="5"/>
  <c r="J116" i="5" s="1"/>
  <c r="J20" i="5"/>
  <c r="J18" i="5"/>
  <c r="E18" i="5"/>
  <c r="F117" i="5" s="1"/>
  <c r="J17" i="5"/>
  <c r="J15" i="5"/>
  <c r="E15" i="5"/>
  <c r="F116" i="5"/>
  <c r="J14" i="5"/>
  <c r="J12" i="5"/>
  <c r="J114" i="5"/>
  <c r="E7" i="5"/>
  <c r="E110" i="5"/>
  <c r="J37" i="4"/>
  <c r="J36" i="4"/>
  <c r="AY97" i="1" s="1"/>
  <c r="J35" i="4"/>
  <c r="AX97" i="1" s="1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F115" i="4"/>
  <c r="E113" i="4"/>
  <c r="F89" i="4"/>
  <c r="E87" i="4"/>
  <c r="J24" i="4"/>
  <c r="E24" i="4"/>
  <c r="J118" i="4"/>
  <c r="J23" i="4"/>
  <c r="J21" i="4"/>
  <c r="E21" i="4"/>
  <c r="J117" i="4" s="1"/>
  <c r="J20" i="4"/>
  <c r="J18" i="4"/>
  <c r="E18" i="4"/>
  <c r="F118" i="4" s="1"/>
  <c r="J17" i="4"/>
  <c r="J15" i="4"/>
  <c r="E15" i="4"/>
  <c r="F91" i="4"/>
  <c r="J14" i="4"/>
  <c r="J12" i="4"/>
  <c r="J89" i="4"/>
  <c r="E7" i="4"/>
  <c r="E85" i="4"/>
  <c r="J37" i="3"/>
  <c r="J36" i="3"/>
  <c r="AY96" i="1" s="1"/>
  <c r="J35" i="3"/>
  <c r="AX96" i="1" s="1"/>
  <c r="BI259" i="3"/>
  <c r="BH259" i="3"/>
  <c r="BG259" i="3"/>
  <c r="BF259" i="3"/>
  <c r="T259" i="3"/>
  <c r="R259" i="3"/>
  <c r="P259" i="3"/>
  <c r="BI258" i="3"/>
  <c r="BH258" i="3"/>
  <c r="BG258" i="3"/>
  <c r="BF258" i="3"/>
  <c r="T258" i="3"/>
  <c r="R258" i="3"/>
  <c r="P258" i="3"/>
  <c r="BI257" i="3"/>
  <c r="BH257" i="3"/>
  <c r="BG257" i="3"/>
  <c r="BF257" i="3"/>
  <c r="T257" i="3"/>
  <c r="R257" i="3"/>
  <c r="P257" i="3"/>
  <c r="BI256" i="3"/>
  <c r="BH256" i="3"/>
  <c r="BG256" i="3"/>
  <c r="BF256" i="3"/>
  <c r="T256" i="3"/>
  <c r="R256" i="3"/>
  <c r="P256" i="3"/>
  <c r="BI255" i="3"/>
  <c r="BH255" i="3"/>
  <c r="BG255" i="3"/>
  <c r="BF255" i="3"/>
  <c r="T255" i="3"/>
  <c r="R255" i="3"/>
  <c r="P255" i="3"/>
  <c r="BI254" i="3"/>
  <c r="BH254" i="3"/>
  <c r="BG254" i="3"/>
  <c r="BF254" i="3"/>
  <c r="T254" i="3"/>
  <c r="R254" i="3"/>
  <c r="P254" i="3"/>
  <c r="BI251" i="3"/>
  <c r="BH251" i="3"/>
  <c r="BG251" i="3"/>
  <c r="BF251" i="3"/>
  <c r="T251" i="3"/>
  <c r="T250" i="3" s="1"/>
  <c r="R251" i="3"/>
  <c r="R250" i="3"/>
  <c r="P251" i="3"/>
  <c r="P250" i="3" s="1"/>
  <c r="BI249" i="3"/>
  <c r="BH249" i="3"/>
  <c r="BG249" i="3"/>
  <c r="BF249" i="3"/>
  <c r="T249" i="3"/>
  <c r="R249" i="3"/>
  <c r="P249" i="3"/>
  <c r="BI248" i="3"/>
  <c r="BH248" i="3"/>
  <c r="BG248" i="3"/>
  <c r="BF248" i="3"/>
  <c r="T248" i="3"/>
  <c r="R248" i="3"/>
  <c r="P248" i="3"/>
  <c r="BI247" i="3"/>
  <c r="BH247" i="3"/>
  <c r="BG247" i="3"/>
  <c r="BF247" i="3"/>
  <c r="T247" i="3"/>
  <c r="R247" i="3"/>
  <c r="P247" i="3"/>
  <c r="BI246" i="3"/>
  <c r="BH246" i="3"/>
  <c r="BG246" i="3"/>
  <c r="BF246" i="3"/>
  <c r="T246" i="3"/>
  <c r="R246" i="3"/>
  <c r="P246" i="3"/>
  <c r="BI245" i="3"/>
  <c r="BH245" i="3"/>
  <c r="BG245" i="3"/>
  <c r="BF245" i="3"/>
  <c r="T245" i="3"/>
  <c r="R245" i="3"/>
  <c r="P245" i="3"/>
  <c r="BI243" i="3"/>
  <c r="BH243" i="3"/>
  <c r="BG243" i="3"/>
  <c r="BF243" i="3"/>
  <c r="T243" i="3"/>
  <c r="R243" i="3"/>
  <c r="P243" i="3"/>
  <c r="BI241" i="3"/>
  <c r="BH241" i="3"/>
  <c r="BG241" i="3"/>
  <c r="BF241" i="3"/>
  <c r="T241" i="3"/>
  <c r="R241" i="3"/>
  <c r="P241" i="3"/>
  <c r="BI239" i="3"/>
  <c r="BH239" i="3"/>
  <c r="BG239" i="3"/>
  <c r="BF239" i="3"/>
  <c r="T239" i="3"/>
  <c r="R239" i="3"/>
  <c r="P239" i="3"/>
  <c r="BI237" i="3"/>
  <c r="BH237" i="3"/>
  <c r="BG237" i="3"/>
  <c r="BF237" i="3"/>
  <c r="T237" i="3"/>
  <c r="R237" i="3"/>
  <c r="P237" i="3"/>
  <c r="BI236" i="3"/>
  <c r="BH236" i="3"/>
  <c r="BG236" i="3"/>
  <c r="BF236" i="3"/>
  <c r="T236" i="3"/>
  <c r="R236" i="3"/>
  <c r="P236" i="3"/>
  <c r="BI235" i="3"/>
  <c r="BH235" i="3"/>
  <c r="BG235" i="3"/>
  <c r="BF235" i="3"/>
  <c r="T235" i="3"/>
  <c r="R235" i="3"/>
  <c r="P235" i="3"/>
  <c r="BI234" i="3"/>
  <c r="BH234" i="3"/>
  <c r="BG234" i="3"/>
  <c r="BF234" i="3"/>
  <c r="T234" i="3"/>
  <c r="R234" i="3"/>
  <c r="P234" i="3"/>
  <c r="BI233" i="3"/>
  <c r="BH233" i="3"/>
  <c r="BG233" i="3"/>
  <c r="BF233" i="3"/>
  <c r="T233" i="3"/>
  <c r="R233" i="3"/>
  <c r="P233" i="3"/>
  <c r="BI232" i="3"/>
  <c r="BH232" i="3"/>
  <c r="BG232" i="3"/>
  <c r="BF232" i="3"/>
  <c r="T232" i="3"/>
  <c r="R232" i="3"/>
  <c r="P232" i="3"/>
  <c r="BI231" i="3"/>
  <c r="BH231" i="3"/>
  <c r="BG231" i="3"/>
  <c r="BF231" i="3"/>
  <c r="T231" i="3"/>
  <c r="R231" i="3"/>
  <c r="P231" i="3"/>
  <c r="BI230" i="3"/>
  <c r="BH230" i="3"/>
  <c r="BG230" i="3"/>
  <c r="BF230" i="3"/>
  <c r="T230" i="3"/>
  <c r="R230" i="3"/>
  <c r="P230" i="3"/>
  <c r="BI229" i="3"/>
  <c r="BH229" i="3"/>
  <c r="BG229" i="3"/>
  <c r="BF229" i="3"/>
  <c r="T229" i="3"/>
  <c r="R229" i="3"/>
  <c r="P229" i="3"/>
  <c r="BI227" i="3"/>
  <c r="BH227" i="3"/>
  <c r="BG227" i="3"/>
  <c r="BF227" i="3"/>
  <c r="T227" i="3"/>
  <c r="R227" i="3"/>
  <c r="P227" i="3"/>
  <c r="BI225" i="3"/>
  <c r="BH225" i="3"/>
  <c r="BG225" i="3"/>
  <c r="BF225" i="3"/>
  <c r="T225" i="3"/>
  <c r="R225" i="3"/>
  <c r="P225" i="3"/>
  <c r="BI224" i="3"/>
  <c r="BH224" i="3"/>
  <c r="BG224" i="3"/>
  <c r="BF224" i="3"/>
  <c r="T224" i="3"/>
  <c r="R224" i="3"/>
  <c r="P224" i="3"/>
  <c r="BI223" i="3"/>
  <c r="BH223" i="3"/>
  <c r="BG223" i="3"/>
  <c r="BF223" i="3"/>
  <c r="T223" i="3"/>
  <c r="R223" i="3"/>
  <c r="P223" i="3"/>
  <c r="BI221" i="3"/>
  <c r="BH221" i="3"/>
  <c r="BG221" i="3"/>
  <c r="BF221" i="3"/>
  <c r="T221" i="3"/>
  <c r="R221" i="3"/>
  <c r="P221" i="3"/>
  <c r="BI220" i="3"/>
  <c r="BH220" i="3"/>
  <c r="BG220" i="3"/>
  <c r="BF220" i="3"/>
  <c r="T220" i="3"/>
  <c r="R220" i="3"/>
  <c r="P220" i="3"/>
  <c r="BI219" i="3"/>
  <c r="BH219" i="3"/>
  <c r="BG219" i="3"/>
  <c r="BF219" i="3"/>
  <c r="T219" i="3"/>
  <c r="R219" i="3"/>
  <c r="P219" i="3"/>
  <c r="BI218" i="3"/>
  <c r="BH218" i="3"/>
  <c r="BG218" i="3"/>
  <c r="BF218" i="3"/>
  <c r="T218" i="3"/>
  <c r="R218" i="3"/>
  <c r="P218" i="3"/>
  <c r="BI216" i="3"/>
  <c r="BH216" i="3"/>
  <c r="BG216" i="3"/>
  <c r="BF216" i="3"/>
  <c r="T216" i="3"/>
  <c r="R216" i="3"/>
  <c r="P216" i="3"/>
  <c r="BI215" i="3"/>
  <c r="BH215" i="3"/>
  <c r="BG215" i="3"/>
  <c r="BF215" i="3"/>
  <c r="T215" i="3"/>
  <c r="R215" i="3"/>
  <c r="P215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2" i="3"/>
  <c r="BH212" i="3"/>
  <c r="BG212" i="3"/>
  <c r="BF212" i="3"/>
  <c r="T212" i="3"/>
  <c r="R212" i="3"/>
  <c r="P212" i="3"/>
  <c r="BI210" i="3"/>
  <c r="BH210" i="3"/>
  <c r="BG210" i="3"/>
  <c r="BF210" i="3"/>
  <c r="T210" i="3"/>
  <c r="R210" i="3"/>
  <c r="P210" i="3"/>
  <c r="BI209" i="3"/>
  <c r="BH209" i="3"/>
  <c r="BG209" i="3"/>
  <c r="BF209" i="3"/>
  <c r="T209" i="3"/>
  <c r="R209" i="3"/>
  <c r="P209" i="3"/>
  <c r="BI207" i="3"/>
  <c r="BH207" i="3"/>
  <c r="BG207" i="3"/>
  <c r="BF207" i="3"/>
  <c r="T207" i="3"/>
  <c r="R207" i="3"/>
  <c r="P207" i="3"/>
  <c r="BI206" i="3"/>
  <c r="BH206" i="3"/>
  <c r="BG206" i="3"/>
  <c r="BF206" i="3"/>
  <c r="T206" i="3"/>
  <c r="R206" i="3"/>
  <c r="P206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F120" i="3"/>
  <c r="E118" i="3"/>
  <c r="F89" i="3"/>
  <c r="E87" i="3"/>
  <c r="J24" i="3"/>
  <c r="E24" i="3"/>
  <c r="J123" i="3"/>
  <c r="J23" i="3"/>
  <c r="J21" i="3"/>
  <c r="E21" i="3"/>
  <c r="J122" i="3" s="1"/>
  <c r="J20" i="3"/>
  <c r="J18" i="3"/>
  <c r="E18" i="3"/>
  <c r="F123" i="3" s="1"/>
  <c r="J17" i="3"/>
  <c r="J15" i="3"/>
  <c r="E15" i="3"/>
  <c r="F122" i="3"/>
  <c r="J14" i="3"/>
  <c r="J12" i="3"/>
  <c r="J120" i="3"/>
  <c r="E7" i="3"/>
  <c r="E116" i="3"/>
  <c r="J37" i="2"/>
  <c r="J36" i="2"/>
  <c r="AY95" i="1"/>
  <c r="J35" i="2"/>
  <c r="AX95" i="1"/>
  <c r="BI326" i="2"/>
  <c r="BH326" i="2"/>
  <c r="BG326" i="2"/>
  <c r="BF326" i="2"/>
  <c r="T326" i="2"/>
  <c r="R326" i="2"/>
  <c r="P326" i="2"/>
  <c r="BI324" i="2"/>
  <c r="BH324" i="2"/>
  <c r="BG324" i="2"/>
  <c r="BF324" i="2"/>
  <c r="T324" i="2"/>
  <c r="R324" i="2"/>
  <c r="P324" i="2"/>
  <c r="BI320" i="2"/>
  <c r="BH320" i="2"/>
  <c r="BG320" i="2"/>
  <c r="BF320" i="2"/>
  <c r="T320" i="2"/>
  <c r="R320" i="2"/>
  <c r="P320" i="2"/>
  <c r="BI318" i="2"/>
  <c r="BH318" i="2"/>
  <c r="BG318" i="2"/>
  <c r="BF318" i="2"/>
  <c r="T318" i="2"/>
  <c r="R318" i="2"/>
  <c r="P318" i="2"/>
  <c r="BI316" i="2"/>
  <c r="BH316" i="2"/>
  <c r="BG316" i="2"/>
  <c r="BF316" i="2"/>
  <c r="T316" i="2"/>
  <c r="R316" i="2"/>
  <c r="P316" i="2"/>
  <c r="BI314" i="2"/>
  <c r="BH314" i="2"/>
  <c r="BG314" i="2"/>
  <c r="BF314" i="2"/>
  <c r="T314" i="2"/>
  <c r="R314" i="2"/>
  <c r="P314" i="2"/>
  <c r="BI313" i="2"/>
  <c r="BH313" i="2"/>
  <c r="BG313" i="2"/>
  <c r="BF313" i="2"/>
  <c r="T313" i="2"/>
  <c r="R313" i="2"/>
  <c r="P313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302" i="2"/>
  <c r="BH302" i="2"/>
  <c r="BG302" i="2"/>
  <c r="BF302" i="2"/>
  <c r="T302" i="2"/>
  <c r="R302" i="2"/>
  <c r="P302" i="2"/>
  <c r="BI300" i="2"/>
  <c r="BH300" i="2"/>
  <c r="BG300" i="2"/>
  <c r="BF300" i="2"/>
  <c r="T300" i="2"/>
  <c r="R300" i="2"/>
  <c r="P300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2" i="2"/>
  <c r="BH292" i="2"/>
  <c r="BG292" i="2"/>
  <c r="BF292" i="2"/>
  <c r="T292" i="2"/>
  <c r="R292" i="2"/>
  <c r="P292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83" i="2"/>
  <c r="BH283" i="2"/>
  <c r="BG283" i="2"/>
  <c r="BF283" i="2"/>
  <c r="T283" i="2"/>
  <c r="R283" i="2"/>
  <c r="P283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T220" i="2"/>
  <c r="R221" i="2"/>
  <c r="R220" i="2" s="1"/>
  <c r="P221" i="2"/>
  <c r="P220" i="2" s="1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T212" i="2"/>
  <c r="R213" i="2"/>
  <c r="R212" i="2" s="1"/>
  <c r="P213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F128" i="2"/>
  <c r="E126" i="2"/>
  <c r="F89" i="2"/>
  <c r="E87" i="2"/>
  <c r="J24" i="2"/>
  <c r="E24" i="2"/>
  <c r="J131" i="2" s="1"/>
  <c r="J23" i="2"/>
  <c r="J21" i="2"/>
  <c r="E21" i="2"/>
  <c r="J91" i="2" s="1"/>
  <c r="J20" i="2"/>
  <c r="J18" i="2"/>
  <c r="E18" i="2"/>
  <c r="F131" i="2"/>
  <c r="J17" i="2"/>
  <c r="J15" i="2"/>
  <c r="E15" i="2"/>
  <c r="F130" i="2" s="1"/>
  <c r="J14" i="2"/>
  <c r="J12" i="2"/>
  <c r="J128" i="2"/>
  <c r="E7" i="2"/>
  <c r="E85" i="2" s="1"/>
  <c r="L90" i="1"/>
  <c r="AM90" i="1"/>
  <c r="AM89" i="1"/>
  <c r="L89" i="1"/>
  <c r="AM87" i="1"/>
  <c r="L87" i="1"/>
  <c r="L85" i="1"/>
  <c r="L84" i="1"/>
  <c r="BK136" i="6"/>
  <c r="J134" i="6"/>
  <c r="J132" i="6"/>
  <c r="BK130" i="6"/>
  <c r="J143" i="5"/>
  <c r="J142" i="5"/>
  <c r="J141" i="5"/>
  <c r="BK140" i="5"/>
  <c r="J139" i="5"/>
  <c r="J138" i="5"/>
  <c r="J137" i="5"/>
  <c r="J136" i="5"/>
  <c r="BK135" i="5"/>
  <c r="BK134" i="5"/>
  <c r="BK132" i="5"/>
  <c r="J131" i="5"/>
  <c r="BK130" i="5"/>
  <c r="J129" i="5"/>
  <c r="J127" i="5"/>
  <c r="BK126" i="5"/>
  <c r="J125" i="5"/>
  <c r="J124" i="5"/>
  <c r="J123" i="5"/>
  <c r="BK169" i="4"/>
  <c r="BK168" i="4"/>
  <c r="J166" i="4"/>
  <c r="J164" i="4"/>
  <c r="J163" i="4"/>
  <c r="J162" i="4"/>
  <c r="J161" i="4"/>
  <c r="J160" i="4"/>
  <c r="BK159" i="4"/>
  <c r="J158" i="4"/>
  <c r="J157" i="4"/>
  <c r="BK156" i="4"/>
  <c r="J155" i="4"/>
  <c r="BK154" i="4"/>
  <c r="BK152" i="4"/>
  <c r="J151" i="4"/>
  <c r="BK150" i="4"/>
  <c r="BK149" i="4"/>
  <c r="J148" i="4"/>
  <c r="J147" i="4"/>
  <c r="J144" i="4"/>
  <c r="J140" i="4"/>
  <c r="J139" i="4"/>
  <c r="BK138" i="4"/>
  <c r="BK137" i="4"/>
  <c r="J135" i="4"/>
  <c r="BK134" i="4"/>
  <c r="J131" i="4"/>
  <c r="BK128" i="4"/>
  <c r="BK258" i="3"/>
  <c r="J257" i="3"/>
  <c r="J254" i="3"/>
  <c r="J251" i="3"/>
  <c r="J247" i="3"/>
  <c r="J246" i="3"/>
  <c r="BK245" i="3"/>
  <c r="J243" i="3"/>
  <c r="J239" i="3"/>
  <c r="BK237" i="3"/>
  <c r="BK236" i="3"/>
  <c r="BK235" i="3"/>
  <c r="J234" i="3"/>
  <c r="BK227" i="3"/>
  <c r="J207" i="3"/>
  <c r="BK206" i="3"/>
  <c r="BK204" i="3"/>
  <c r="J202" i="3"/>
  <c r="BK200" i="3"/>
  <c r="BK199" i="3"/>
  <c r="J198" i="3"/>
  <c r="BK196" i="3"/>
  <c r="BK194" i="3"/>
  <c r="J192" i="3"/>
  <c r="J191" i="3"/>
  <c r="BK188" i="3"/>
  <c r="J186" i="3"/>
  <c r="BK184" i="3"/>
  <c r="BK181" i="3"/>
  <c r="BK179" i="3"/>
  <c r="BK177" i="3"/>
  <c r="J176" i="3"/>
  <c r="J175" i="3"/>
  <c r="BK173" i="3"/>
  <c r="J172" i="3"/>
  <c r="J170" i="3"/>
  <c r="J168" i="3"/>
  <c r="BK167" i="3"/>
  <c r="J166" i="3"/>
  <c r="J165" i="3"/>
  <c r="J164" i="3"/>
  <c r="J163" i="3"/>
  <c r="J162" i="3"/>
  <c r="J157" i="3"/>
  <c r="J156" i="3"/>
  <c r="BK155" i="3"/>
  <c r="J153" i="3"/>
  <c r="BK150" i="3"/>
  <c r="J149" i="3"/>
  <c r="J148" i="3"/>
  <c r="J143" i="3"/>
  <c r="J139" i="3"/>
  <c r="J131" i="3"/>
  <c r="BK130" i="3"/>
  <c r="BK326" i="2"/>
  <c r="J326" i="2"/>
  <c r="J324" i="2"/>
  <c r="BK314" i="2"/>
  <c r="J313" i="2"/>
  <c r="BK308" i="2"/>
  <c r="BK302" i="2"/>
  <c r="BK300" i="2"/>
  <c r="BK294" i="2"/>
  <c r="J292" i="2"/>
  <c r="BK290" i="2"/>
  <c r="BK280" i="2"/>
  <c r="J269" i="2"/>
  <c r="BK268" i="2"/>
  <c r="BK266" i="2"/>
  <c r="J260" i="2"/>
  <c r="J250" i="2"/>
  <c r="J248" i="2"/>
  <c r="BK233" i="2"/>
  <c r="J231" i="2"/>
  <c r="BK225" i="2"/>
  <c r="BK224" i="2"/>
  <c r="BK223" i="2"/>
  <c r="BK215" i="2"/>
  <c r="J213" i="2"/>
  <c r="BK189" i="2"/>
  <c r="BK178" i="2"/>
  <c r="BK176" i="2"/>
  <c r="J170" i="2"/>
  <c r="BK164" i="2"/>
  <c r="J160" i="2"/>
  <c r="J155" i="2"/>
  <c r="BK152" i="2"/>
  <c r="J148" i="2"/>
  <c r="BK144" i="2"/>
  <c r="BK140" i="2"/>
  <c r="J136" i="6"/>
  <c r="BK134" i="6"/>
  <c r="BK132" i="6"/>
  <c r="J130" i="6"/>
  <c r="BK128" i="6"/>
  <c r="J128" i="6"/>
  <c r="BK126" i="6"/>
  <c r="J126" i="6"/>
  <c r="BK143" i="5"/>
  <c r="BK142" i="5"/>
  <c r="BK141" i="5"/>
  <c r="J140" i="5"/>
  <c r="BK139" i="5"/>
  <c r="BK138" i="5"/>
  <c r="BK137" i="5"/>
  <c r="BK136" i="5"/>
  <c r="J135" i="5"/>
  <c r="J134" i="5"/>
  <c r="J132" i="5"/>
  <c r="BK131" i="5"/>
  <c r="J130" i="5"/>
  <c r="BK129" i="5"/>
  <c r="BK127" i="5"/>
  <c r="J126" i="5"/>
  <c r="BK125" i="5"/>
  <c r="BK124" i="5"/>
  <c r="BK123" i="5"/>
  <c r="J169" i="4"/>
  <c r="J168" i="4"/>
  <c r="J167" i="4"/>
  <c r="BK166" i="4"/>
  <c r="BK165" i="4"/>
  <c r="BK164" i="4"/>
  <c r="BK163" i="4"/>
  <c r="BK162" i="4"/>
  <c r="BK161" i="4"/>
  <c r="J159" i="4"/>
  <c r="BK158" i="4"/>
  <c r="BK157" i="4"/>
  <c r="J156" i="4"/>
  <c r="J154" i="4"/>
  <c r="J153" i="4"/>
  <c r="J152" i="4"/>
  <c r="BK147" i="4"/>
  <c r="J146" i="4"/>
  <c r="BK144" i="4"/>
  <c r="BK141" i="4"/>
  <c r="BK140" i="4"/>
  <c r="BK139" i="4"/>
  <c r="J138" i="4"/>
  <c r="J136" i="4"/>
  <c r="BK135" i="4"/>
  <c r="J134" i="4"/>
  <c r="BK131" i="4"/>
  <c r="J130" i="4"/>
  <c r="J129" i="4"/>
  <c r="J126" i="4"/>
  <c r="J125" i="4"/>
  <c r="J258" i="3"/>
  <c r="BK257" i="3"/>
  <c r="J256" i="3"/>
  <c r="J255" i="3"/>
  <c r="BK249" i="3"/>
  <c r="BK246" i="3"/>
  <c r="BK241" i="3"/>
  <c r="J236" i="3"/>
  <c r="J235" i="3"/>
  <c r="BK234" i="3"/>
  <c r="J233" i="3"/>
  <c r="BK232" i="3"/>
  <c r="BK231" i="3"/>
  <c r="J229" i="3"/>
  <c r="BK219" i="3"/>
  <c r="BK218" i="3"/>
  <c r="BK216" i="3"/>
  <c r="J214" i="3"/>
  <c r="BK210" i="3"/>
  <c r="J209" i="3"/>
  <c r="BK207" i="3"/>
  <c r="J206" i="3"/>
  <c r="J205" i="3"/>
  <c r="J199" i="3"/>
  <c r="BK197" i="3"/>
  <c r="J195" i="3"/>
  <c r="J194" i="3"/>
  <c r="BK193" i="3"/>
  <c r="BK192" i="3"/>
  <c r="BK190" i="3"/>
  <c r="J188" i="3"/>
  <c r="BK187" i="3"/>
  <c r="J187" i="3"/>
  <c r="BK186" i="3"/>
  <c r="BK185" i="3"/>
  <c r="J184" i="3"/>
  <c r="BK183" i="3"/>
  <c r="BK182" i="3"/>
  <c r="BK178" i="3"/>
  <c r="BK176" i="3"/>
  <c r="BK175" i="3"/>
  <c r="J174" i="3"/>
  <c r="BK171" i="3"/>
  <c r="J169" i="3"/>
  <c r="BK168" i="3"/>
  <c r="J167" i="3"/>
  <c r="BK166" i="3"/>
  <c r="BK165" i="3"/>
  <c r="BK164" i="3"/>
  <c r="BK162" i="3"/>
  <c r="BK161" i="3"/>
  <c r="BK160" i="3"/>
  <c r="J159" i="3"/>
  <c r="J154" i="3"/>
  <c r="BK153" i="3"/>
  <c r="BK152" i="3"/>
  <c r="J151" i="3"/>
  <c r="BK149" i="3"/>
  <c r="J145" i="3"/>
  <c r="J137" i="3"/>
  <c r="BK136" i="3"/>
  <c r="J132" i="3"/>
  <c r="BK129" i="3"/>
  <c r="J284" i="2"/>
  <c r="BK278" i="2"/>
  <c r="BK260" i="2"/>
  <c r="J258" i="2"/>
  <c r="J254" i="2"/>
  <c r="BK250" i="2"/>
  <c r="BK226" i="2"/>
  <c r="J223" i="2"/>
  <c r="BK221" i="2"/>
  <c r="BK210" i="2"/>
  <c r="BK209" i="2"/>
  <c r="J208" i="2"/>
  <c r="BK167" i="4"/>
  <c r="J165" i="4"/>
  <c r="BK160" i="4"/>
  <c r="BK153" i="4"/>
  <c r="J150" i="4"/>
  <c r="J145" i="4"/>
  <c r="J137" i="4"/>
  <c r="BK136" i="4"/>
  <c r="BK130" i="4"/>
  <c r="J128" i="4"/>
  <c r="BK126" i="4"/>
  <c r="J259" i="3"/>
  <c r="BK255" i="3"/>
  <c r="J248" i="3"/>
  <c r="BK243" i="3"/>
  <c r="BK233" i="3"/>
  <c r="J231" i="3"/>
  <c r="J230" i="3"/>
  <c r="BK229" i="3"/>
  <c r="BK225" i="3"/>
  <c r="J223" i="3"/>
  <c r="BK221" i="3"/>
  <c r="BK220" i="3"/>
  <c r="J218" i="3"/>
  <c r="J216" i="3"/>
  <c r="J215" i="3"/>
  <c r="BK214" i="3"/>
  <c r="J213" i="3"/>
  <c r="BK202" i="3"/>
  <c r="BK198" i="3"/>
  <c r="J197" i="3"/>
  <c r="J196" i="3"/>
  <c r="J182" i="3"/>
  <c r="J179" i="3"/>
  <c r="J178" i="3"/>
  <c r="J140" i="2"/>
  <c r="J149" i="4"/>
  <c r="BK148" i="4"/>
  <c r="BK145" i="4"/>
  <c r="J143" i="4"/>
  <c r="J142" i="4"/>
  <c r="BK124" i="4"/>
  <c r="BK256" i="3"/>
  <c r="BK254" i="3"/>
  <c r="J249" i="3"/>
  <c r="BK247" i="3"/>
  <c r="J245" i="3"/>
  <c r="BK239" i="3"/>
  <c r="J232" i="3"/>
  <c r="J227" i="3"/>
  <c r="J225" i="3"/>
  <c r="J224" i="3"/>
  <c r="J220" i="3"/>
  <c r="J219" i="3"/>
  <c r="BK212" i="3"/>
  <c r="BK209" i="3"/>
  <c r="J201" i="3"/>
  <c r="BK195" i="3"/>
  <c r="J193" i="3"/>
  <c r="BK189" i="3"/>
  <c r="J185" i="3"/>
  <c r="J183" i="3"/>
  <c r="J173" i="3"/>
  <c r="BK169" i="3"/>
  <c r="J161" i="3"/>
  <c r="BK158" i="3"/>
  <c r="BK157" i="3"/>
  <c r="BK156" i="3"/>
  <c r="BK154" i="3"/>
  <c r="J152" i="3"/>
  <c r="BK151" i="3"/>
  <c r="J136" i="3"/>
  <c r="BK131" i="3"/>
  <c r="J166" i="2"/>
  <c r="BK155" i="2"/>
  <c r="J152" i="2"/>
  <c r="BK155" i="4"/>
  <c r="BK151" i="4"/>
  <c r="BK146" i="4"/>
  <c r="BK143" i="4"/>
  <c r="BK142" i="4"/>
  <c r="J141" i="4"/>
  <c r="BK129" i="4"/>
  <c r="BK125" i="4"/>
  <c r="J124" i="4"/>
  <c r="BK259" i="3"/>
  <c r="BK251" i="3"/>
  <c r="BK248" i="3"/>
  <c r="J241" i="3"/>
  <c r="J237" i="3"/>
  <c r="BK230" i="3"/>
  <c r="BK224" i="3"/>
  <c r="BK223" i="3"/>
  <c r="J221" i="3"/>
  <c r="BK215" i="3"/>
  <c r="BK213" i="3"/>
  <c r="J212" i="3"/>
  <c r="J210" i="3"/>
  <c r="BK205" i="3"/>
  <c r="J204" i="3"/>
  <c r="BK201" i="3"/>
  <c r="J200" i="3"/>
  <c r="BK191" i="3"/>
  <c r="J190" i="3"/>
  <c r="J189" i="3"/>
  <c r="BK174" i="3"/>
  <c r="BK172" i="3"/>
  <c r="J171" i="3"/>
  <c r="BK170" i="3"/>
  <c r="BK163" i="3"/>
  <c r="BK159" i="3"/>
  <c r="J158" i="3"/>
  <c r="J155" i="3"/>
  <c r="BK148" i="3"/>
  <c r="J146" i="3"/>
  <c r="BK144" i="3"/>
  <c r="BK140" i="3"/>
  <c r="J138" i="3"/>
  <c r="J272" i="2"/>
  <c r="BK262" i="2"/>
  <c r="J243" i="2"/>
  <c r="J242" i="2"/>
  <c r="J201" i="2"/>
  <c r="BK195" i="2"/>
  <c r="J189" i="2"/>
  <c r="J176" i="2"/>
  <c r="J164" i="2"/>
  <c r="J181" i="3"/>
  <c r="J177" i="3"/>
  <c r="J160" i="3"/>
  <c r="J296" i="2"/>
  <c r="J288" i="2"/>
  <c r="J286" i="2"/>
  <c r="BK285" i="2"/>
  <c r="J280" i="2"/>
  <c r="J276" i="2"/>
  <c r="J274" i="2"/>
  <c r="J218" i="2"/>
  <c r="J197" i="2"/>
  <c r="BK180" i="2"/>
  <c r="BK168" i="2"/>
  <c r="J138" i="2"/>
  <c r="J136" i="2"/>
  <c r="J150" i="3"/>
  <c r="BK146" i="3"/>
  <c r="J144" i="3"/>
  <c r="J140" i="3"/>
  <c r="BK137" i="3"/>
  <c r="J135" i="3"/>
  <c r="J134" i="3"/>
  <c r="J129" i="3"/>
  <c r="J312" i="2"/>
  <c r="J308" i="2"/>
  <c r="J302" i="2"/>
  <c r="J300" i="2"/>
  <c r="J298" i="2"/>
  <c r="J278" i="2"/>
  <c r="BK276" i="2"/>
  <c r="BK274" i="2"/>
  <c r="BK270" i="2"/>
  <c r="BK264" i="2"/>
  <c r="BK258" i="2"/>
  <c r="BK245" i="2"/>
  <c r="J244" i="2"/>
  <c r="BK238" i="2"/>
  <c r="J225" i="2"/>
  <c r="BK218" i="2"/>
  <c r="BK199" i="2"/>
  <c r="BK186" i="2"/>
  <c r="BK174" i="2"/>
  <c r="BK139" i="3"/>
  <c r="BK134" i="3"/>
  <c r="BK132" i="3"/>
  <c r="BK320" i="2"/>
  <c r="J316" i="2"/>
  <c r="J314" i="2"/>
  <c r="BK312" i="2"/>
  <c r="J310" i="2"/>
  <c r="BK205" i="2"/>
  <c r="BK193" i="2"/>
  <c r="J191" i="2"/>
  <c r="BK138" i="3"/>
  <c r="BK135" i="3"/>
  <c r="J130" i="3"/>
  <c r="J283" i="2"/>
  <c r="J266" i="2"/>
  <c r="J256" i="2"/>
  <c r="BK252" i="2"/>
  <c r="BK247" i="2"/>
  <c r="J245" i="2"/>
  <c r="BK241" i="2"/>
  <c r="J235" i="2"/>
  <c r="J157" i="2"/>
  <c r="J142" i="2"/>
  <c r="BK136" i="2"/>
  <c r="BK145" i="3"/>
  <c r="BK143" i="3"/>
  <c r="BK318" i="2"/>
  <c r="BK313" i="2"/>
  <c r="BK310" i="2"/>
  <c r="BK306" i="2"/>
  <c r="BK304" i="2"/>
  <c r="BK298" i="2"/>
  <c r="BK296" i="2"/>
  <c r="J294" i="2"/>
  <c r="J290" i="2"/>
  <c r="J285" i="2"/>
  <c r="BK283" i="2"/>
  <c r="BK281" i="2"/>
  <c r="BK272" i="2"/>
  <c r="J270" i="2"/>
  <c r="BK269" i="2"/>
  <c r="J268" i="2"/>
  <c r="J264" i="2"/>
  <c r="J262" i="2"/>
  <c r="BK254" i="2"/>
  <c r="J252" i="2"/>
  <c r="BK248" i="2"/>
  <c r="BK240" i="2"/>
  <c r="J238" i="2"/>
  <c r="J237" i="2"/>
  <c r="J227" i="2"/>
  <c r="BK219" i="2"/>
  <c r="J216" i="2"/>
  <c r="J211" i="2"/>
  <c r="J210" i="2"/>
  <c r="J209" i="2"/>
  <c r="J203" i="2"/>
  <c r="BK197" i="2"/>
  <c r="BK191" i="2"/>
  <c r="J184" i="2"/>
  <c r="BK182" i="2"/>
  <c r="J180" i="2"/>
  <c r="J172" i="2"/>
  <c r="BK170" i="2"/>
  <c r="BK166" i="2"/>
  <c r="J162" i="2"/>
  <c r="BK157" i="2"/>
  <c r="BK150" i="2"/>
  <c r="BK146" i="2"/>
  <c r="BK324" i="2"/>
  <c r="J320" i="2"/>
  <c r="J318" i="2"/>
  <c r="BK316" i="2"/>
  <c r="J306" i="2"/>
  <c r="J304" i="2"/>
  <c r="BK292" i="2"/>
  <c r="BK288" i="2"/>
  <c r="BK286" i="2"/>
  <c r="BK284" i="2"/>
  <c r="J281" i="2"/>
  <c r="BK256" i="2"/>
  <c r="J247" i="2"/>
  <c r="BK244" i="2"/>
  <c r="BK243" i="2"/>
  <c r="BK242" i="2"/>
  <c r="J241" i="2"/>
  <c r="J240" i="2"/>
  <c r="BK237" i="2"/>
  <c r="BK235" i="2"/>
  <c r="J233" i="2"/>
  <c r="J229" i="2"/>
  <c r="BK227" i="2"/>
  <c r="J226" i="2"/>
  <c r="J224" i="2"/>
  <c r="J221" i="2"/>
  <c r="J219" i="2"/>
  <c r="J217" i="2"/>
  <c r="BK213" i="2"/>
  <c r="BK211" i="2"/>
  <c r="BK208" i="2"/>
  <c r="J205" i="2"/>
  <c r="BK203" i="2"/>
  <c r="J199" i="2"/>
  <c r="J195" i="2"/>
  <c r="J193" i="2"/>
  <c r="J186" i="2"/>
  <c r="BK184" i="2"/>
  <c r="J182" i="2"/>
  <c r="J178" i="2"/>
  <c r="J174" i="2"/>
  <c r="BK172" i="2"/>
  <c r="BK162" i="2"/>
  <c r="BK160" i="2"/>
  <c r="J150" i="2"/>
  <c r="BK148" i="2"/>
  <c r="J146" i="2"/>
  <c r="J144" i="2"/>
  <c r="BK142" i="2"/>
  <c r="BK138" i="2"/>
  <c r="BK231" i="2"/>
  <c r="BK229" i="2"/>
  <c r="BK217" i="2"/>
  <c r="BK216" i="2"/>
  <c r="J215" i="2"/>
  <c r="BK201" i="2"/>
  <c r="J168" i="2"/>
  <c r="AS94" i="1"/>
  <c r="R124" i="6" l="1"/>
  <c r="R123" i="6" s="1"/>
  <c r="T124" i="6"/>
  <c r="T123" i="6" s="1"/>
  <c r="BK207" i="2"/>
  <c r="J207" i="2" s="1"/>
  <c r="J101" i="2" s="1"/>
  <c r="R159" i="2"/>
  <c r="R207" i="2"/>
  <c r="BK228" i="2"/>
  <c r="J228" i="2" s="1"/>
  <c r="J106" i="2" s="1"/>
  <c r="T239" i="2"/>
  <c r="R246" i="2"/>
  <c r="BK282" i="2"/>
  <c r="J282" i="2"/>
  <c r="J111" i="2"/>
  <c r="T315" i="2"/>
  <c r="T135" i="2"/>
  <c r="T154" i="2"/>
  <c r="P188" i="2"/>
  <c r="P214" i="2"/>
  <c r="T228" i="2"/>
  <c r="P249" i="2"/>
  <c r="P271" i="2"/>
  <c r="P315" i="2"/>
  <c r="R135" i="2"/>
  <c r="T159" i="2"/>
  <c r="R214" i="2"/>
  <c r="BK239" i="2"/>
  <c r="J239" i="2"/>
  <c r="J107" i="2"/>
  <c r="T246" i="2"/>
  <c r="T282" i="2"/>
  <c r="BK323" i="2"/>
  <c r="J323" i="2" s="1"/>
  <c r="J114" i="2" s="1"/>
  <c r="P159" i="2"/>
  <c r="P207" i="2"/>
  <c r="BK214" i="2"/>
  <c r="J214" i="2" s="1"/>
  <c r="J103" i="2" s="1"/>
  <c r="R228" i="2"/>
  <c r="R249" i="2"/>
  <c r="R271" i="2"/>
  <c r="BK315" i="2"/>
  <c r="J315" i="2" s="1"/>
  <c r="J112" i="2" s="1"/>
  <c r="T323" i="2"/>
  <c r="T322" i="2"/>
  <c r="T128" i="3"/>
  <c r="BK142" i="3"/>
  <c r="J142" i="3" s="1"/>
  <c r="J101" i="3" s="1"/>
  <c r="T142" i="3"/>
  <c r="BK180" i="3"/>
  <c r="J180" i="3" s="1"/>
  <c r="J103" i="3" s="1"/>
  <c r="T180" i="3"/>
  <c r="BK253" i="3"/>
  <c r="J253" i="3"/>
  <c r="J106" i="3"/>
  <c r="R127" i="4"/>
  <c r="BK159" i="2"/>
  <c r="J159" i="2" s="1"/>
  <c r="J99" i="2" s="1"/>
  <c r="T188" i="2"/>
  <c r="T214" i="2"/>
  <c r="T222" i="2"/>
  <c r="BK249" i="2"/>
  <c r="J249" i="2" s="1"/>
  <c r="J109" i="2" s="1"/>
  <c r="R282" i="2"/>
  <c r="P133" i="3"/>
  <c r="R147" i="3"/>
  <c r="R208" i="3"/>
  <c r="P133" i="4"/>
  <c r="P132" i="4" s="1"/>
  <c r="P222" i="2"/>
  <c r="P239" i="2"/>
  <c r="BK271" i="2"/>
  <c r="J271" i="2"/>
  <c r="J110" i="2" s="1"/>
  <c r="BK128" i="3"/>
  <c r="J128" i="3"/>
  <c r="J98" i="3"/>
  <c r="T133" i="3"/>
  <c r="T147" i="3"/>
  <c r="P208" i="3"/>
  <c r="P253" i="3"/>
  <c r="BK135" i="2"/>
  <c r="BK154" i="2"/>
  <c r="J154" i="2" s="1"/>
  <c r="J98" i="2" s="1"/>
  <c r="P154" i="2"/>
  <c r="R188" i="2"/>
  <c r="R222" i="2"/>
  <c r="R239" i="2"/>
  <c r="P246" i="2"/>
  <c r="P282" i="2"/>
  <c r="P323" i="2"/>
  <c r="P322" i="2" s="1"/>
  <c r="P128" i="3"/>
  <c r="P127" i="3"/>
  <c r="BK133" i="3"/>
  <c r="J133" i="3"/>
  <c r="J99" i="3" s="1"/>
  <c r="P142" i="3"/>
  <c r="R142" i="3"/>
  <c r="P147" i="3"/>
  <c r="R180" i="3"/>
  <c r="T208" i="3"/>
  <c r="T253" i="3"/>
  <c r="BK123" i="4"/>
  <c r="J123" i="4"/>
  <c r="J98" i="4"/>
  <c r="P123" i="4"/>
  <c r="T123" i="4"/>
  <c r="BK133" i="4"/>
  <c r="J133" i="4" s="1"/>
  <c r="J101" i="4" s="1"/>
  <c r="T133" i="4"/>
  <c r="T132" i="4" s="1"/>
  <c r="BK122" i="5"/>
  <c r="R122" i="5"/>
  <c r="BK128" i="5"/>
  <c r="J128" i="5"/>
  <c r="J99" i="5"/>
  <c r="R128" i="5"/>
  <c r="T128" i="5"/>
  <c r="P133" i="5"/>
  <c r="T133" i="5"/>
  <c r="P135" i="2"/>
  <c r="R154" i="2"/>
  <c r="BK188" i="2"/>
  <c r="J188" i="2"/>
  <c r="J100" i="2" s="1"/>
  <c r="T207" i="2"/>
  <c r="BK222" i="2"/>
  <c r="J222" i="2"/>
  <c r="J105" i="2" s="1"/>
  <c r="P228" i="2"/>
  <c r="BK246" i="2"/>
  <c r="J246" i="2" s="1"/>
  <c r="J108" i="2" s="1"/>
  <c r="T249" i="2"/>
  <c r="T271" i="2"/>
  <c r="R315" i="2"/>
  <c r="R323" i="2"/>
  <c r="R322" i="2" s="1"/>
  <c r="R128" i="3"/>
  <c r="R133" i="3"/>
  <c r="BK147" i="3"/>
  <c r="J147" i="3"/>
  <c r="J102" i="3" s="1"/>
  <c r="P180" i="3"/>
  <c r="BK208" i="3"/>
  <c r="J208" i="3"/>
  <c r="J104" i="3" s="1"/>
  <c r="R253" i="3"/>
  <c r="R123" i="4"/>
  <c r="R122" i="4" s="1"/>
  <c r="BK127" i="4"/>
  <c r="J127" i="4"/>
  <c r="J99" i="4" s="1"/>
  <c r="P127" i="4"/>
  <c r="T127" i="4"/>
  <c r="R133" i="4"/>
  <c r="R132" i="4"/>
  <c r="P122" i="5"/>
  <c r="T122" i="5"/>
  <c r="T121" i="5"/>
  <c r="T120" i="5" s="1"/>
  <c r="P128" i="5"/>
  <c r="BK133" i="5"/>
  <c r="J133" i="5"/>
  <c r="J100" i="5" s="1"/>
  <c r="R133" i="5"/>
  <c r="F91" i="2"/>
  <c r="BE205" i="2"/>
  <c r="BE208" i="2"/>
  <c r="BE233" i="2"/>
  <c r="J89" i="2"/>
  <c r="J130" i="2"/>
  <c r="BE136" i="2"/>
  <c r="BE146" i="2"/>
  <c r="BE170" i="2"/>
  <c r="BE180" i="2"/>
  <c r="BE209" i="2"/>
  <c r="BE223" i="2"/>
  <c r="BE225" i="2"/>
  <c r="BE227" i="2"/>
  <c r="BE238" i="2"/>
  <c r="BE240" i="2"/>
  <c r="BE244" i="2"/>
  <c r="BE245" i="2"/>
  <c r="BE283" i="2"/>
  <c r="BE285" i="2"/>
  <c r="BE310" i="2"/>
  <c r="BE313" i="2"/>
  <c r="BE320" i="2"/>
  <c r="BE148" i="2"/>
  <c r="BE199" i="2"/>
  <c r="BE213" i="2"/>
  <c r="BE226" i="2"/>
  <c r="BE229" i="2"/>
  <c r="BE231" i="2"/>
  <c r="BE235" i="2"/>
  <c r="BE241" i="2"/>
  <c r="BE243" i="2"/>
  <c r="BE247" i="2"/>
  <c r="BE250" i="2"/>
  <c r="BE256" i="2"/>
  <c r="BE262" i="2"/>
  <c r="BE266" i="2"/>
  <c r="BE280" i="2"/>
  <c r="BE294" i="2"/>
  <c r="BE314" i="2"/>
  <c r="BE316" i="2"/>
  <c r="BE164" i="2"/>
  <c r="BE242" i="2"/>
  <c r="BE269" i="2"/>
  <c r="BE290" i="2"/>
  <c r="BE302" i="2"/>
  <c r="BK220" i="2"/>
  <c r="J220" i="2"/>
  <c r="J104" i="2" s="1"/>
  <c r="J92" i="3"/>
  <c r="BE132" i="3"/>
  <c r="BE163" i="3"/>
  <c r="F92" i="2"/>
  <c r="BE197" i="2"/>
  <c r="BE217" i="2"/>
  <c r="BE264" i="2"/>
  <c r="BE270" i="2"/>
  <c r="BE272" i="2"/>
  <c r="BE276" i="2"/>
  <c r="BE296" i="2"/>
  <c r="BE298" i="2"/>
  <c r="BE306" i="2"/>
  <c r="BE318" i="2"/>
  <c r="E85" i="3"/>
  <c r="F92" i="3"/>
  <c r="BE136" i="3"/>
  <c r="BE137" i="3"/>
  <c r="BE155" i="2"/>
  <c r="BE160" i="2"/>
  <c r="BE176" i="2"/>
  <c r="BE178" i="2"/>
  <c r="BE182" i="2"/>
  <c r="BE203" i="2"/>
  <c r="BE210" i="2"/>
  <c r="BE215" i="2"/>
  <c r="BE219" i="2"/>
  <c r="BE252" i="2"/>
  <c r="BE254" i="2"/>
  <c r="BE284" i="2"/>
  <c r="BE130" i="3"/>
  <c r="BE145" i="3"/>
  <c r="J92" i="2"/>
  <c r="BE140" i="2"/>
  <c r="BE184" i="2"/>
  <c r="BE186" i="2"/>
  <c r="BE201" i="2"/>
  <c r="BE300" i="2"/>
  <c r="J89" i="3"/>
  <c r="BE131" i="3"/>
  <c r="BE142" i="2"/>
  <c r="BE166" i="2"/>
  <c r="BE237" i="2"/>
  <c r="BE274" i="2"/>
  <c r="BE281" i="2"/>
  <c r="BE134" i="3"/>
  <c r="BE135" i="3"/>
  <c r="BE157" i="3"/>
  <c r="BE169" i="3"/>
  <c r="BE171" i="3"/>
  <c r="BE173" i="3"/>
  <c r="BE175" i="3"/>
  <c r="BE178" i="3"/>
  <c r="BE179" i="3"/>
  <c r="BE189" i="3"/>
  <c r="BE199" i="3"/>
  <c r="BE202" i="3"/>
  <c r="BE207" i="3"/>
  <c r="BE212" i="3"/>
  <c r="BE220" i="3"/>
  <c r="BE225" i="3"/>
  <c r="BE233" i="3"/>
  <c r="BE243" i="3"/>
  <c r="BE259" i="3"/>
  <c r="J92" i="4"/>
  <c r="BE128" i="4"/>
  <c r="BE130" i="4"/>
  <c r="BE131" i="4"/>
  <c r="BE139" i="4"/>
  <c r="BE145" i="4"/>
  <c r="BE148" i="4"/>
  <c r="BE149" i="4"/>
  <c r="BE150" i="4"/>
  <c r="BE138" i="2"/>
  <c r="BE144" i="2"/>
  <c r="BE157" i="2"/>
  <c r="BE174" i="2"/>
  <c r="BE189" i="2"/>
  <c r="BE193" i="2"/>
  <c r="BE216" i="2"/>
  <c r="BE221" i="2"/>
  <c r="BE129" i="3"/>
  <c r="BE139" i="3"/>
  <c r="BE153" i="3"/>
  <c r="BE155" i="3"/>
  <c r="BE165" i="3"/>
  <c r="BE168" i="3"/>
  <c r="BE172" i="3"/>
  <c r="BE192" i="3"/>
  <c r="BE210" i="3"/>
  <c r="BE213" i="3"/>
  <c r="BE214" i="3"/>
  <c r="BE223" i="3"/>
  <c r="BE246" i="3"/>
  <c r="BE251" i="3"/>
  <c r="BE258" i="3"/>
  <c r="E111" i="4"/>
  <c r="BE147" i="4"/>
  <c r="BE153" i="4"/>
  <c r="BE155" i="4"/>
  <c r="E124" i="2"/>
  <c r="BE195" i="2"/>
  <c r="BE177" i="3"/>
  <c r="BE215" i="3"/>
  <c r="BE224" i="3"/>
  <c r="BE227" i="3"/>
  <c r="BE237" i="3"/>
  <c r="BE239" i="3"/>
  <c r="BE241" i="3"/>
  <c r="BE249" i="3"/>
  <c r="BE256" i="3"/>
  <c r="F92" i="4"/>
  <c r="F117" i="4"/>
  <c r="BE125" i="4"/>
  <c r="BE134" i="4"/>
  <c r="BE138" i="4"/>
  <c r="BE164" i="4"/>
  <c r="BE152" i="2"/>
  <c r="BE191" i="2"/>
  <c r="BE218" i="2"/>
  <c r="BE224" i="2"/>
  <c r="BE268" i="2"/>
  <c r="BE292" i="2"/>
  <c r="BK212" i="2"/>
  <c r="J212" i="2"/>
  <c r="J102" i="2" s="1"/>
  <c r="J91" i="3"/>
  <c r="BE143" i="3"/>
  <c r="BE148" i="3"/>
  <c r="BE150" i="3"/>
  <c r="BE152" i="3"/>
  <c r="BE154" i="3"/>
  <c r="BE156" i="3"/>
  <c r="BE161" i="3"/>
  <c r="BE162" i="3"/>
  <c r="BE164" i="3"/>
  <c r="BE166" i="3"/>
  <c r="BE167" i="3"/>
  <c r="BE170" i="3"/>
  <c r="BE174" i="3"/>
  <c r="BE176" i="3"/>
  <c r="BE183" i="3"/>
  <c r="BE185" i="3"/>
  <c r="BE186" i="3"/>
  <c r="BE188" i="3"/>
  <c r="BE193" i="3"/>
  <c r="BE195" i="3"/>
  <c r="BE197" i="3"/>
  <c r="BE201" i="3"/>
  <c r="BE206" i="3"/>
  <c r="BE209" i="3"/>
  <c r="BE216" i="3"/>
  <c r="BE218" i="3"/>
  <c r="BE219" i="3"/>
  <c r="BE221" i="3"/>
  <c r="BE236" i="3"/>
  <c r="BE247" i="3"/>
  <c r="J91" i="4"/>
  <c r="J115" i="4"/>
  <c r="BE124" i="4"/>
  <c r="BE135" i="4"/>
  <c r="BE136" i="4"/>
  <c r="BE137" i="4"/>
  <c r="BE142" i="4"/>
  <c r="BE146" i="4"/>
  <c r="BE151" i="4"/>
  <c r="BE156" i="4"/>
  <c r="BE158" i="4"/>
  <c r="BE159" i="4"/>
  <c r="BE167" i="4"/>
  <c r="BE169" i="4"/>
  <c r="E85" i="5"/>
  <c r="F91" i="5"/>
  <c r="F92" i="5"/>
  <c r="BE123" i="5"/>
  <c r="BE124" i="5"/>
  <c r="BE126" i="5"/>
  <c r="BE127" i="5"/>
  <c r="BE130" i="5"/>
  <c r="BE134" i="5"/>
  <c r="BE135" i="5"/>
  <c r="BE136" i="5"/>
  <c r="BE137" i="5"/>
  <c r="BE138" i="5"/>
  <c r="BE140" i="5"/>
  <c r="BE141" i="5"/>
  <c r="BE142" i="5"/>
  <c r="BE143" i="5"/>
  <c r="F91" i="6"/>
  <c r="F92" i="6"/>
  <c r="E113" i="6"/>
  <c r="J117" i="6"/>
  <c r="J119" i="6"/>
  <c r="J120" i="6"/>
  <c r="BE126" i="6"/>
  <c r="BE150" i="2"/>
  <c r="BE162" i="2"/>
  <c r="BE168" i="2"/>
  <c r="BE172" i="2"/>
  <c r="BE211" i="2"/>
  <c r="BE248" i="2"/>
  <c r="BE258" i="2"/>
  <c r="BE260" i="2"/>
  <c r="BE278" i="2"/>
  <c r="BE286" i="2"/>
  <c r="BE288" i="2"/>
  <c r="BE304" i="2"/>
  <c r="BE308" i="2"/>
  <c r="BE312" i="2"/>
  <c r="BE324" i="2"/>
  <c r="BE326" i="2"/>
  <c r="F91" i="3"/>
  <c r="BE138" i="3"/>
  <c r="BE140" i="3"/>
  <c r="BE144" i="3"/>
  <c r="BE146" i="3"/>
  <c r="BE149" i="3"/>
  <c r="BE151" i="3"/>
  <c r="BE158" i="3"/>
  <c r="BE159" i="3"/>
  <c r="BE160" i="3"/>
  <c r="BE181" i="3"/>
  <c r="BE182" i="3"/>
  <c r="BE184" i="3"/>
  <c r="BE187" i="3"/>
  <c r="BE190" i="3"/>
  <c r="BE191" i="3"/>
  <c r="BE194" i="3"/>
  <c r="BE196" i="3"/>
  <c r="BE198" i="3"/>
  <c r="BE200" i="3"/>
  <c r="BE204" i="3"/>
  <c r="BE205" i="3"/>
  <c r="BE229" i="3"/>
  <c r="BE230" i="3"/>
  <c r="BE231" i="3"/>
  <c r="BE232" i="3"/>
  <c r="BE234" i="3"/>
  <c r="BE235" i="3"/>
  <c r="BE245" i="3"/>
  <c r="BE248" i="3"/>
  <c r="BE254" i="3"/>
  <c r="BE255" i="3"/>
  <c r="BE257" i="3"/>
  <c r="BK250" i="3"/>
  <c r="J250" i="3"/>
  <c r="J105" i="3" s="1"/>
  <c r="BE126" i="4"/>
  <c r="BE129" i="4"/>
  <c r="BE140" i="4"/>
  <c r="BE141" i="4"/>
  <c r="BE143" i="4"/>
  <c r="BE144" i="4"/>
  <c r="BE152" i="4"/>
  <c r="BE154" i="4"/>
  <c r="BE157" i="4"/>
  <c r="BE160" i="4"/>
  <c r="BE161" i="4"/>
  <c r="BE162" i="4"/>
  <c r="BE163" i="4"/>
  <c r="BE165" i="4"/>
  <c r="BE166" i="4"/>
  <c r="BE168" i="4"/>
  <c r="J89" i="5"/>
  <c r="J91" i="5"/>
  <c r="J92" i="5"/>
  <c r="BE125" i="5"/>
  <c r="BE129" i="5"/>
  <c r="BE131" i="5"/>
  <c r="BE132" i="5"/>
  <c r="BE139" i="5"/>
  <c r="BE128" i="6"/>
  <c r="BE130" i="6"/>
  <c r="BE132" i="6"/>
  <c r="BE134" i="6"/>
  <c r="BE136" i="6"/>
  <c r="BK125" i="6"/>
  <c r="J125" i="6"/>
  <c r="J98" i="6"/>
  <c r="BK127" i="6"/>
  <c r="J127" i="6"/>
  <c r="J99" i="6"/>
  <c r="BK129" i="6"/>
  <c r="J129" i="6"/>
  <c r="J100" i="6"/>
  <c r="BK131" i="6"/>
  <c r="J131" i="6"/>
  <c r="J101" i="6"/>
  <c r="BK133" i="6"/>
  <c r="J133" i="6"/>
  <c r="J102" i="6"/>
  <c r="BK135" i="6"/>
  <c r="J135" i="6"/>
  <c r="J103" i="6"/>
  <c r="J34" i="2"/>
  <c r="AW95" i="1" s="1"/>
  <c r="F34" i="3"/>
  <c r="BA96" i="1"/>
  <c r="F35" i="5"/>
  <c r="BB98" i="1"/>
  <c r="F36" i="4"/>
  <c r="BC97" i="1" s="1"/>
  <c r="F34" i="2"/>
  <c r="BA95" i="1" s="1"/>
  <c r="F36" i="3"/>
  <c r="BC96" i="1"/>
  <c r="F34" i="5"/>
  <c r="BA98" i="1" s="1"/>
  <c r="F35" i="2"/>
  <c r="BB95" i="1" s="1"/>
  <c r="F37" i="6"/>
  <c r="BD99" i="1"/>
  <c r="F37" i="2"/>
  <c r="BD95" i="1" s="1"/>
  <c r="J34" i="6"/>
  <c r="AW99" i="1"/>
  <c r="F36" i="2"/>
  <c r="BC95" i="1" s="1"/>
  <c r="F35" i="3"/>
  <c r="BB96" i="1" s="1"/>
  <c r="F37" i="3"/>
  <c r="BD96" i="1"/>
  <c r="J34" i="3"/>
  <c r="AW96" i="1"/>
  <c r="J34" i="4"/>
  <c r="AW97" i="1" s="1"/>
  <c r="J34" i="5"/>
  <c r="AW98" i="1" s="1"/>
  <c r="F34" i="6"/>
  <c r="BA99" i="1"/>
  <c r="F37" i="4"/>
  <c r="BD97" i="1" s="1"/>
  <c r="F37" i="5"/>
  <c r="BD98" i="1"/>
  <c r="F35" i="4"/>
  <c r="BB97" i="1"/>
  <c r="F36" i="6"/>
  <c r="BC99" i="1" s="1"/>
  <c r="F34" i="4"/>
  <c r="BA97" i="1"/>
  <c r="F36" i="5"/>
  <c r="BC98" i="1"/>
  <c r="F35" i="6"/>
  <c r="BB99" i="1" s="1"/>
  <c r="T127" i="3" l="1"/>
  <c r="R134" i="2"/>
  <c r="P141" i="3"/>
  <c r="P126" i="3"/>
  <c r="AU96" i="1" s="1"/>
  <c r="T134" i="2"/>
  <c r="R121" i="4"/>
  <c r="BK121" i="5"/>
  <c r="J121" i="5"/>
  <c r="J97" i="5"/>
  <c r="T141" i="3"/>
  <c r="R121" i="5"/>
  <c r="R120" i="5"/>
  <c r="R141" i="3"/>
  <c r="R126" i="3" s="1"/>
  <c r="P121" i="5"/>
  <c r="P120" i="5"/>
  <c r="AU98" i="1" s="1"/>
  <c r="R127" i="3"/>
  <c r="T122" i="4"/>
  <c r="T121" i="4"/>
  <c r="P134" i="2"/>
  <c r="AU95" i="1" s="1"/>
  <c r="P122" i="4"/>
  <c r="P121" i="4"/>
  <c r="AU97" i="1"/>
  <c r="BK322" i="2"/>
  <c r="J322" i="2"/>
  <c r="J113" i="2" s="1"/>
  <c r="J135" i="2"/>
  <c r="J97" i="2"/>
  <c r="BK122" i="4"/>
  <c r="J122" i="4"/>
  <c r="J97" i="4"/>
  <c r="J122" i="5"/>
  <c r="J98" i="5"/>
  <c r="BK127" i="3"/>
  <c r="J127" i="3"/>
  <c r="J97" i="3"/>
  <c r="BK141" i="3"/>
  <c r="J141" i="3" s="1"/>
  <c r="J100" i="3" s="1"/>
  <c r="BK132" i="4"/>
  <c r="J132" i="4"/>
  <c r="J100" i="4"/>
  <c r="BK124" i="6"/>
  <c r="J124" i="6" s="1"/>
  <c r="J97" i="6" s="1"/>
  <c r="J33" i="2"/>
  <c r="AV95" i="1" s="1"/>
  <c r="AT95" i="1" s="1"/>
  <c r="BC94" i="1"/>
  <c r="W32" i="1" s="1"/>
  <c r="BD94" i="1"/>
  <c r="W33" i="1"/>
  <c r="F33" i="3"/>
  <c r="AZ96" i="1"/>
  <c r="BB94" i="1"/>
  <c r="W31" i="1" s="1"/>
  <c r="J33" i="6"/>
  <c r="AV99" i="1"/>
  <c r="AT99" i="1"/>
  <c r="F33" i="6"/>
  <c r="AZ99" i="1"/>
  <c r="J33" i="3"/>
  <c r="AV96" i="1"/>
  <c r="AT96" i="1"/>
  <c r="F33" i="2"/>
  <c r="AZ95" i="1" s="1"/>
  <c r="BA94" i="1"/>
  <c r="W30" i="1" s="1"/>
  <c r="F33" i="4"/>
  <c r="AZ97" i="1"/>
  <c r="J33" i="4"/>
  <c r="AV97" i="1"/>
  <c r="AT97" i="1"/>
  <c r="J33" i="5"/>
  <c r="AV98" i="1"/>
  <c r="AT98" i="1"/>
  <c r="F33" i="5"/>
  <c r="AZ98" i="1"/>
  <c r="T126" i="3" l="1"/>
  <c r="BK134" i="2"/>
  <c r="J134" i="2"/>
  <c r="J96" i="2" s="1"/>
  <c r="BK126" i="3"/>
  <c r="J126" i="3"/>
  <c r="J96" i="3"/>
  <c r="BK121" i="4"/>
  <c r="J121" i="4"/>
  <c r="J96" i="4"/>
  <c r="BK120" i="5"/>
  <c r="J120" i="5"/>
  <c r="J30" i="5" s="1"/>
  <c r="AG98" i="1" s="1"/>
  <c r="AN98" i="1" s="1"/>
  <c r="BK123" i="6"/>
  <c r="J123" i="6"/>
  <c r="J96" i="6"/>
  <c r="AZ94" i="1"/>
  <c r="W29" i="1" s="1"/>
  <c r="AU94" i="1"/>
  <c r="AY94" i="1"/>
  <c r="AX94" i="1"/>
  <c r="AW94" i="1"/>
  <c r="AK30" i="1"/>
  <c r="J96" i="5" l="1"/>
  <c r="J39" i="5"/>
  <c r="AV94" i="1"/>
  <c r="AK29" i="1"/>
  <c r="J30" i="4"/>
  <c r="AG97" i="1"/>
  <c r="AN97" i="1"/>
  <c r="J30" i="2"/>
  <c r="AG95" i="1"/>
  <c r="AN95" i="1"/>
  <c r="J30" i="3"/>
  <c r="AG96" i="1" s="1"/>
  <c r="AN96" i="1" s="1"/>
  <c r="J30" i="6"/>
  <c r="AG99" i="1"/>
  <c r="AN99" i="1"/>
  <c r="J39" i="3" l="1"/>
  <c r="J39" i="4"/>
  <c r="J39" i="2"/>
  <c r="J39" i="6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<sst xmlns="http://schemas.openxmlformats.org/spreadsheetml/2006/main" count="5337" uniqueCount="1148">
  <si>
    <t>Export Komplet</t>
  </si>
  <si>
    <t/>
  </si>
  <si>
    <t>2.0</t>
  </si>
  <si>
    <t>ZAMOK</t>
  </si>
  <si>
    <t>False</t>
  </si>
  <si>
    <t>{39919b4c-df87-44aa-b45c-e15b4c43ae1d}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</si>
  <si>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</si>
  <si>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</si>
  <si>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</si>
  <si>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</si>
  <si>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</si>
  <si>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</si>
  <si>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</si>
  <si>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</si>
  <si>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26_03_2026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</si>
  <si>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</si>
  <si>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</si>
  <si>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BYTŮ - ROZVODŮ VODY A KANALIZACE V BYTOVÉM DOMĚ Č. 4</t>
  </si>
  <si>
    <t>KSO:</t>
  </si>
  <si>
    <t>CC-CZ:</t>
  </si>
  <si>
    <t>Místo:</t>
  </si>
  <si>
    <t xml:space="preserve"> </t>
  </si>
  <si>
    <t>Datum:</t>
  </si>
  <si>
    <t>12. 1. 2026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</si>
  <si>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</si>
  <si>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</si>
  <si>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</si>
  <si>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</si>
  <si>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</si>
  <si>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</si>
  <si>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</si>
  <si>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</si>
  <si>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</si>
  <si>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</si>
  <si>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</si>
  <si>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</si>
  <si>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</si>
  <si>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</si>
  <si>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</si>
  <si>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</si>
  <si>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</si>
  <si>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</si>
  <si>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</si>
  <si>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</si>
  <si>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</si>
  <si>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</si>
  <si>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</si>
  <si>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</si>
  <si>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</si>
  <si>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</si>
  <si>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</si>
  <si>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</si>
  <si>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</si>
  <si>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</si>
  <si>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</si>
  <si>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</si>
  <si>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</si>
  <si>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</si>
  <si>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</si>
  <si>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</si>
  <si>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</si>
  <si>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</si>
  <si>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</si>
  <si>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</si>
  <si>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</si>
  <si>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</si>
  <si>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</si>
  <si>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</si>
  <si>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</si>
  <si>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</si>
  <si>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</si>
  <si>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</si>
  <si>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</si>
  <si>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</si>
  <si>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</si>
  <si>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</si>
  <si>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</si>
  <si>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</si>
  <si>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</si>
  <si>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Architektonicko-stavební řešení</t>
  </si>
  <si>
    <t>STA</t>
  </si>
  <si>
    <t>1</t>
  </si>
  <si>
    <t>{767da0eb-3bf0-45e7-8bb9-3f90f0733d5c}</t>
  </si>
  <si>
    <t>2</t>
  </si>
  <si>
    <t>02</t>
  </si>
  <si>
    <t>ZTI</t>
  </si>
  <si>
    <t>{8fc51f05-4e06-43f6-bc8b-8b242e0c0a15}</t>
  </si>
  <si>
    <t>03</t>
  </si>
  <si>
    <t>Elektroinstalace</t>
  </si>
  <si>
    <t>{0a25b16c-d35b-460a-860d-18a9b74355ea}</t>
  </si>
  <si>
    <t>04</t>
  </si>
  <si>
    <t>Ústření vytápění</t>
  </si>
  <si>
    <t>{e977feab-7b38-478d-b62f-84e56bb4767b}</t>
  </si>
  <si>
    <t>05</t>
  </si>
  <si>
    <t>Vedlejší rozpočtové náklady</t>
  </si>
  <si>
    <t>{512254d3-fef3-475f-9311-7d687a99c2da}</t>
  </si>
  <si>
    <t>KRYCÍ LIST SOUPISU PRACÍ</t>
  </si>
  <si>
    <t>Objekt:</t>
  </si>
  <si>
    <t>01 - Architektonicko-stavební řešení</t>
  </si>
  <si>
    <t>REKAPITULACE ČLENĚNÍ SOUPISU PRACÍ</t>
  </si>
  <si>
    <t>Kód dílu - Popis</t>
  </si>
  <si>
    <t>Cena celkem [CZK]</t>
  </si>
  <si>
    <t>Náklady ze soupisu prací</t>
  </si>
  <si>
    <t>-1</t>
  </si>
  <si>
    <t>3 - Svislé a kompletní konstrukce</t>
  </si>
  <si>
    <t>4 - Vodorovné konstrukce</t>
  </si>
  <si>
    <t>6 - Úpravy povrchů, podlahy a osazování výplní</t>
  </si>
  <si>
    <t>9 - Ostatní konstrukce a práce, bourání</t>
  </si>
  <si>
    <t>997 - Přesun sutě</t>
  </si>
  <si>
    <t>998 - Přesun hmot</t>
  </si>
  <si>
    <t>712 - Povlakové krytiny</t>
  </si>
  <si>
    <t>725 - Zdravotechnika - zařizovací předměty</t>
  </si>
  <si>
    <t>762 - Konstrukce tesařské</t>
  </si>
  <si>
    <t>763 - Konstrukce suché výstavby</t>
  </si>
  <si>
    <t>764 - Konstrukce klempířské</t>
  </si>
  <si>
    <t>766 - Konstrukce truhlářské</t>
  </si>
  <si>
    <t>771 - Podlahy z dlaždic</t>
  </si>
  <si>
    <t>775 - Podlahy skládané</t>
  </si>
  <si>
    <t>781 - Dokončovací práce - obklady</t>
  </si>
  <si>
    <t>784 - Dokončovací práce - malby a tapety</t>
  </si>
  <si>
    <t>Ostatní - Ostatní</t>
  </si>
  <si>
    <t xml:space="preserve">    955 -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</si>
  <si>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</si>
  <si>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</si>
  <si>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</si>
  <si>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</si>
  <si>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</si>
  <si>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</si>
  <si>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</si>
  <si>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</si>
  <si>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</si>
  <si>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</si>
  <si>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</si>
  <si>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</si>
  <si>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</si>
  <si>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3</t>
  </si>
  <si>
    <t>Svislé a kompletní konstrukce</t>
  </si>
  <si>
    <t>ROZPOCET</t>
  </si>
  <si>
    <t>K</t>
  </si>
  <si>
    <t>314231125</t>
  </si>
  <si>
    <t>Zdivo komínů a ventilací volně stojících z cihel pálených plných dl. 290 mm P 20 až P 25, na maltu ze suché směsi 5 MPa</t>
  </si>
  <si>
    <t>m3</t>
  </si>
  <si>
    <t>4</t>
  </si>
  <si>
    <t>1079261124</t>
  </si>
  <si>
    <t>P</t>
  </si>
  <si>
    <t>Poznámka k položce:_x000D_
viz výpočet dle PD D.1.1 Architektonicko - stavební řešení</t>
  </si>
  <si>
    <t>316381121</t>
  </si>
  <si>
    <t>Ventilační krycí desky bez otvorů z betonu prostého tř. C 12/15 až C 16/20 s obvodovou a středem vedenou konstrukční výztuží včetně bednění, s potěrem nebo s povrchem vyhlazeným ve spádu k okrajům bez přesahu, tl. přes 50 do 80 mm</t>
  </si>
  <si>
    <t>m2</t>
  </si>
  <si>
    <t>-1472517538</t>
  </si>
  <si>
    <t>340231015</t>
  </si>
  <si>
    <t>Zazdívka otvorů v příčkách nebo stěnách děrovanými cihlami plochy přes 1 do 4 m2 , tloušťka příčky 80 mm</t>
  </si>
  <si>
    <t>2090911358</t>
  </si>
  <si>
    <t>340231025</t>
  </si>
  <si>
    <t>Zazdívka otvorů v příčkách nebo stěnách děrovanými cihlami plochy přes 1 do 4 m2 , tloušťka příčky 115 mm</t>
  </si>
  <si>
    <t>-1834335786</t>
  </si>
  <si>
    <t>5</t>
  </si>
  <si>
    <t>340271005</t>
  </si>
  <si>
    <t>Zazdívka otvorů v příčkách nebo stěnách pórobetonovými tvárnicemi plochy přes 1 m2 do 4 m2, objemová hmotnost 500 kg/m3, tloušťka příčky 50 mm</t>
  </si>
  <si>
    <t>-1959393833</t>
  </si>
  <si>
    <t>6</t>
  </si>
  <si>
    <t>342272205</t>
  </si>
  <si>
    <t>Příčky z pórobetonových tvárnic hladkých na tenké maltové lože objemová hmotnost do 500 kg/m3, tloušťka příčky 50 mm</t>
  </si>
  <si>
    <t>1155120525</t>
  </si>
  <si>
    <t>7</t>
  </si>
  <si>
    <t>342272225</t>
  </si>
  <si>
    <t>Příčky z pórobetonových tvárnic hladkých na tenké maltové lože objemová hmotnost do 500 kg/m3, tloušťka příčky 100 mm</t>
  </si>
  <si>
    <t>-1959175892</t>
  </si>
  <si>
    <t>8</t>
  </si>
  <si>
    <t>342291121</t>
  </si>
  <si>
    <t>Ukotvení příček plochými kotvami, do konstrukce cihelné</t>
  </si>
  <si>
    <t>m</t>
  </si>
  <si>
    <t>-1677958946</t>
  </si>
  <si>
    <t>9</t>
  </si>
  <si>
    <t>342291131</t>
  </si>
  <si>
    <t>Ukotvení příček plochými kotvami, do konstrukce betonové</t>
  </si>
  <si>
    <t>-48905767</t>
  </si>
  <si>
    <t>Vodorovné konstrukce</t>
  </si>
  <si>
    <t>10</t>
  </si>
  <si>
    <t>411386611</t>
  </si>
  <si>
    <t>Zabetonování prostupů v instalačních šachtách ve stropech železobetonových ze suchých směsí, včetně bednění, odbednění, výztuže a zajištění potrubí skelnou vatou s folií (materiál v ceně), plochy do 0,09 m2</t>
  </si>
  <si>
    <t>kus</t>
  </si>
  <si>
    <t>70091206</t>
  </si>
  <si>
    <t>11</t>
  </si>
  <si>
    <t>411386621</t>
  </si>
  <si>
    <t>Zabetonování prostupů v instalačních šachtách ve stropech železobetonových ze suchých směsí, včetně bednění, odbednění, výztuže a zajištění potrubí skelnou vatou s folií (materiál v ceně), plochy přes 0,09 do 0,25 m2</t>
  </si>
  <si>
    <t>1522410751</t>
  </si>
  <si>
    <t>Úpravy povrchů, podlahy a osazování výplní</t>
  </si>
  <si>
    <t>611311131</t>
  </si>
  <si>
    <t>Potažení vnitřních ploch vápenným štukem tloušťky do 3 mm vodorovných konstrukcí stropů rovných</t>
  </si>
  <si>
    <t>874049488</t>
  </si>
  <si>
    <t>13</t>
  </si>
  <si>
    <t>611325421</t>
  </si>
  <si>
    <t>Oprava vápenocementové omítky vnitřních ploch štukové dvouvrstvé, tloušťky do 20 mm a tloušťky štuku do 3 mm stropů, v rozsahu opravované plochy do 10%</t>
  </si>
  <si>
    <t>-339587361</t>
  </si>
  <si>
    <t>Poznámka k položce:_x000D_
 viz výpočet dle PD D.1.1 Architektonicko - stavební řešení</t>
  </si>
  <si>
    <t>14</t>
  </si>
  <si>
    <t>612142001</t>
  </si>
  <si>
    <t>Potažení vnitřních ploch pletivem v ploše nebo pruzích, na plném podkladu sklovláknitým vtlačením do tmelu stěn</t>
  </si>
  <si>
    <t>1923459397</t>
  </si>
  <si>
    <t>15</t>
  </si>
  <si>
    <t>612311121</t>
  </si>
  <si>
    <t>Omítka vápenná vnitřních ploch nanášená ručně jednovrstvá hladká, tloušťky do 10 mm svislých konstrukcí stěn</t>
  </si>
  <si>
    <t>-1274291007</t>
  </si>
  <si>
    <t>16</t>
  </si>
  <si>
    <t>612311131</t>
  </si>
  <si>
    <t>Potažení vnitřních ploch vápenným štukem tloušťky do 3 mm svislých konstrukcí stěn</t>
  </si>
  <si>
    <t>1852296823</t>
  </si>
  <si>
    <t>17</t>
  </si>
  <si>
    <t>612311191</t>
  </si>
  <si>
    <t>Omítka vápenná vnitřních ploch nanášená ručně Příplatek k cenám za každých dalších i započatých 5 mm tloušťky jádrové omítky přes 10 mm stěn</t>
  </si>
  <si>
    <t>337708945</t>
  </si>
  <si>
    <t>18</t>
  </si>
  <si>
    <t>612325421</t>
  </si>
  <si>
    <t>Oprava vápenocementové omítky vnitřních ploch štukové dvouvrstvé, tloušťky do 20 mm a tloušťky štuku do 3 mm stěn, v rozsahu opravované plochy do 10%</t>
  </si>
  <si>
    <t>1623872501</t>
  </si>
  <si>
    <t>19</t>
  </si>
  <si>
    <t>612325422</t>
  </si>
  <si>
    <t>Oprava vápenocementové omítky vnitřních ploch štukové dvouvrstvé, tloušťky do 20 mm a tloušťky štuku do 3 mm stěn, v rozsahu opravované plochy přes 10 do 30%</t>
  </si>
  <si>
    <t>960333879</t>
  </si>
  <si>
    <t>20</t>
  </si>
  <si>
    <t>612325423</t>
  </si>
  <si>
    <t>Oprava vápenocementové omítky vnitřních ploch štukové dvouvrstvé, tloušťky do 20 mm a tloušťky štuku do 3 mm stěn, v rozsahu opravované plochy přes 30 do 50%</t>
  </si>
  <si>
    <t>1164868258</t>
  </si>
  <si>
    <t>619991001.1</t>
  </si>
  <si>
    <t>Zakrytí vnitřních ploch před znečištěním včetně pozdějšího odkrytí podlah fólií přilepenou lepící páskou</t>
  </si>
  <si>
    <t>883449779</t>
  </si>
  <si>
    <t>22</t>
  </si>
  <si>
    <t>619996117.1</t>
  </si>
  <si>
    <t>Ochrana stavebních konstrukcí a samostatných prvků včetně pozdějšího odstranění obedněním z OSB desek podlahy</t>
  </si>
  <si>
    <t>-1306784739</t>
  </si>
  <si>
    <t>23</t>
  </si>
  <si>
    <t>622321111</t>
  </si>
  <si>
    <t>Omítka vápenocementová vnějších ploch nanášená ručně jednovrstvá, tloušťky do 15 mm hrubá zatřená stěn</t>
  </si>
  <si>
    <t>1043661163</t>
  </si>
  <si>
    <t>24</t>
  </si>
  <si>
    <t>622325101</t>
  </si>
  <si>
    <t>Oprava vápenocementové omítky vnějších ploch stupně členitosti 1 hladké stěn, v rozsahu opravované plochy do 10%</t>
  </si>
  <si>
    <t>1942747044</t>
  </si>
  <si>
    <t>25</t>
  </si>
  <si>
    <t>631311121</t>
  </si>
  <si>
    <t>Doplnění dosavadních mazanin prostým betonem s dodáním hmot, bez potěru, plochy jednotlivě do 1 m2 a tl. do 80 mm</t>
  </si>
  <si>
    <t>1683173207</t>
  </si>
  <si>
    <t>Poznámka k položce:_x000D_
30% z celkové plochy koupelen viz výpočet dle PD D.1.1 Architektonicko - stavební řešení</t>
  </si>
  <si>
    <t>Ostatní konstrukce a práce, bourání</t>
  </si>
  <si>
    <t>26</t>
  </si>
  <si>
    <t>949101111</t>
  </si>
  <si>
    <t>Lešení pomocné pracovní pro objekty pozemních staveb pro zatížení do 150 kg/m2, o výšce lešeňové podlahy do 1,9 m</t>
  </si>
  <si>
    <t>-1095296699</t>
  </si>
  <si>
    <t>27</t>
  </si>
  <si>
    <t>952901111</t>
  </si>
  <si>
    <t>Vyčištění budov nebo objektů před předáním do užívání budov bytové nebo občanské výstavby, světlé výšky podlaží do 4 m</t>
  </si>
  <si>
    <t>-1137548021</t>
  </si>
  <si>
    <t>28</t>
  </si>
  <si>
    <t>962031132</t>
  </si>
  <si>
    <t>Bourání příček z cihel, tvárnic nebo příčkovek z cihel pálených, plných nebo dutých na maltu vápennou nebo vápenocementovou, tl. do 100 mm</t>
  </si>
  <si>
    <t>298844379</t>
  </si>
  <si>
    <t>29</t>
  </si>
  <si>
    <t>962032641</t>
  </si>
  <si>
    <t>Bourání zdiva nadzákladového z cihel nebo tvárnic komínového z cihel pálených, šamotových nebo vápenopískových nad střechou na maltu cementovou</t>
  </si>
  <si>
    <t>-65241985</t>
  </si>
  <si>
    <t>30</t>
  </si>
  <si>
    <t>965042141</t>
  </si>
  <si>
    <t>Bourání mazanin betonových nebo z litého asfaltu tl. do 100 mm, plochy do 4 m2</t>
  </si>
  <si>
    <t>-2021818912</t>
  </si>
  <si>
    <t>Poznámka k položce:_x000D_
 30% z celkové plochy koupelen viz výpočet dle PD D.1.1 Architektonicko - stavební řešení</t>
  </si>
  <si>
    <t>31</t>
  </si>
  <si>
    <t>972054211</t>
  </si>
  <si>
    <t>Vybourání otvorů ve stropech nebo klenbách železobetonových bez odstranění podlahy a násypu, plochy do 0,09 m2, tl. do 80 mm</t>
  </si>
  <si>
    <t>-584930397</t>
  </si>
  <si>
    <t>32</t>
  </si>
  <si>
    <t>972054311</t>
  </si>
  <si>
    <t>Vybourání otvorů ve stropech nebo klenbách železobetonových bez odstranění podlahy a násypu, plochy do 0,25 m2, tl. do 80 mm</t>
  </si>
  <si>
    <t>656959291</t>
  </si>
  <si>
    <t>33</t>
  </si>
  <si>
    <t>972054411</t>
  </si>
  <si>
    <t>Vybourání otvorů ve stropech nebo klenbách železobetonových bez odstranění podlahy a násypu, plochy do 1 m2, tl. do 80 mm</t>
  </si>
  <si>
    <t>-717576891</t>
  </si>
  <si>
    <t>34</t>
  </si>
  <si>
    <t>978059541</t>
  </si>
  <si>
    <t>Odsekání obkladů stěn včetně otlučení podkladní omítky až na zdivo z obkládaček vnitřních, z jakýchkoliv materiálů, plochy přes 1 m2</t>
  </si>
  <si>
    <t>-1848780552</t>
  </si>
  <si>
    <t>997</t>
  </si>
  <si>
    <t>Přesun sutě</t>
  </si>
  <si>
    <t>35</t>
  </si>
  <si>
    <t>997013217</t>
  </si>
  <si>
    <t>Vnitrostaveništní doprava suti a vybouraných hmot vodorovně do 50 m svisle ručně pro budovy a haly výšky přes 21 do 24 m</t>
  </si>
  <si>
    <t>t</t>
  </si>
  <si>
    <t>-894793867</t>
  </si>
  <si>
    <t>36</t>
  </si>
  <si>
    <t>997013501</t>
  </si>
  <si>
    <t>Odvoz suti a vybouraných hmot na skládku nebo meziskládku se složením, na vzdálenost do 1 km</t>
  </si>
  <si>
    <t>-1259441551</t>
  </si>
  <si>
    <t>37</t>
  </si>
  <si>
    <t>997013509</t>
  </si>
  <si>
    <t>Odvoz suti a vybouraných hmot na skládku nebo meziskládku se složením, na vzdálenost Příplatek k ceně za každý další i započatý 1 km přes 1 km</t>
  </si>
  <si>
    <t>-1739700231</t>
  </si>
  <si>
    <t>38</t>
  </si>
  <si>
    <t>997013631</t>
  </si>
  <si>
    <t>Poplatek za uložení stavebního odpadu na skládce (skládkovné) směsného stavebního a demoličního zatříděného do Katalogu odpadů pod kódem 17 09 04</t>
  </si>
  <si>
    <t>532818081</t>
  </si>
  <si>
    <t>998</t>
  </si>
  <si>
    <t>Přesun hmot</t>
  </si>
  <si>
    <t>39</t>
  </si>
  <si>
    <t>998018003</t>
  </si>
  <si>
    <t>Přesun hmot pro budovy občanské výstavby, bydlení, výrobu a služby ruční - bez užití mechanizace vodorovná dopravní vzdálenost do 100 m pro budovy s jakoukoliv nosnou konstrukcí výšky přes 12 do 24 m</t>
  </si>
  <si>
    <t>1383531156</t>
  </si>
  <si>
    <t>712</t>
  </si>
  <si>
    <t>Povlakové krytiny</t>
  </si>
  <si>
    <t>40</t>
  </si>
  <si>
    <t>712400921</t>
  </si>
  <si>
    <t>Oprava povlakové krytiny střech šikmých přes 10° do 30° Příplatek k ceně za správkový kus NAIP přitavením</t>
  </si>
  <si>
    <t>-1752060313</t>
  </si>
  <si>
    <t>41</t>
  </si>
  <si>
    <t>712941963</t>
  </si>
  <si>
    <t>Provedení údržby průniků povlakové krytiny střech pásy přitavením NAIP vpustí, ventilací nebo komínů</t>
  </si>
  <si>
    <t>-1933826954</t>
  </si>
  <si>
    <t>42</t>
  </si>
  <si>
    <t>M</t>
  </si>
  <si>
    <t>62855001</t>
  </si>
  <si>
    <t>pás asfaltový natavitelný modifikovaný SBS tl 4,0mm s vložkou z polyesterové rohože a spalitelnou PE fólií nebo jemnozrnným minerálním posypem na horním povrchu</t>
  </si>
  <si>
    <t>2112552962</t>
  </si>
  <si>
    <t>43</t>
  </si>
  <si>
    <t>998712103</t>
  </si>
  <si>
    <t>Přesun hmot pro povlakové krytiny stanovený z hmotnosti přesunovaného materiálu vodorovná dopravní vzdálenost do 50 m v objektech výšky přes 12 do 24 m</t>
  </si>
  <si>
    <t>-1648046181</t>
  </si>
  <si>
    <t>44</t>
  </si>
  <si>
    <t>998712181</t>
  </si>
  <si>
    <t>Přesun hmot pro povlakové krytiny stanovený z hmotnosti přesunovaného materiálu Příplatek k cenám za přesun prováděný bez použití mechanizace pro jakoukoliv výšku objektu</t>
  </si>
  <si>
    <t>-1683361683</t>
  </si>
  <si>
    <t>725</t>
  </si>
  <si>
    <t>Zdravotechnika - zařizovací předměty</t>
  </si>
  <si>
    <t>45</t>
  </si>
  <si>
    <t>725291211R</t>
  </si>
  <si>
    <t>Doplňky zařízení koupelen a záchodů</t>
  </si>
  <si>
    <t>-1362676123</t>
  </si>
  <si>
    <t>762</t>
  </si>
  <si>
    <t>Konstrukce tesařské</t>
  </si>
  <si>
    <t>46</t>
  </si>
  <si>
    <t>762522915</t>
  </si>
  <si>
    <t>Doplnění tesařské podlahy prkny nebo fošnami - montáž (materiál ve specifikaci) bez polštářů, s urovnáním násypu tl. do 32 mm nehoblovanými nebo podkladními, na sraz, plochy jednotlivě do 0,25 m2</t>
  </si>
  <si>
    <t>-772818983</t>
  </si>
  <si>
    <t>47</t>
  </si>
  <si>
    <t>60515111</t>
  </si>
  <si>
    <t>řezivo jehličnaté boční prkno 20-30mm</t>
  </si>
  <si>
    <t>-1269402964</t>
  </si>
  <si>
    <t>48</t>
  </si>
  <si>
    <t>762811811</t>
  </si>
  <si>
    <t>Demontáž záklopů stropů vrchních a zapuštěných z hrubých prken, tl. do 32 mm</t>
  </si>
  <si>
    <t>-1053161148</t>
  </si>
  <si>
    <t>49</t>
  </si>
  <si>
    <t>998762103</t>
  </si>
  <si>
    <t>Přesun hmot pro konstrukce tesařské stanovený z hmotnosti přesunovaného materiálu vodorovná dopravní vzdálenost do 50 m v objektech výšky přes 12 do 24 m</t>
  </si>
  <si>
    <t>1033917249</t>
  </si>
  <si>
    <t>50</t>
  </si>
  <si>
    <t>998762181</t>
  </si>
  <si>
    <t>Přesun hmot pro konstrukce tesařské stanovený z hmotnosti přesunovaného materiálu Příplatek k cenám za přesun prováděný bez použití mechanizace pro jakoukoliv výšku objektu</t>
  </si>
  <si>
    <t>-2041661066</t>
  </si>
  <si>
    <t>763</t>
  </si>
  <si>
    <t>Konstrukce suché výstavby</t>
  </si>
  <si>
    <t>51</t>
  </si>
  <si>
    <t>763131752</t>
  </si>
  <si>
    <t>Podhled ze sádrokartonových desek ostatní práce a konstrukce na podhledech ze sádrokartonových desek montáž jedné vrstvy tepelné izolace</t>
  </si>
  <si>
    <t>-1683553178</t>
  </si>
  <si>
    <t>52</t>
  </si>
  <si>
    <t>63152096</t>
  </si>
  <si>
    <t>pás tepelně izolační univerzální λ=0,032-0,033 tl 50mm</t>
  </si>
  <si>
    <t>-1655252884</t>
  </si>
  <si>
    <t>53</t>
  </si>
  <si>
    <t>763232983</t>
  </si>
  <si>
    <t>Vyspravení sádrovláknitých podhledů nebo podkroví plochy jednotlivě přes 1,00 do 1,50 m2, desky tl. 20 mm</t>
  </si>
  <si>
    <t>1134332483</t>
  </si>
  <si>
    <t>54</t>
  </si>
  <si>
    <t>763711831</t>
  </si>
  <si>
    <t>Demontáž svislé konstrukce do 10 m výšky římsy stěn a příček z panelů s izolací včetně omítky, tloušťky do 100 mm</t>
  </si>
  <si>
    <t>1416279874</t>
  </si>
  <si>
    <t>55</t>
  </si>
  <si>
    <t>998763303</t>
  </si>
  <si>
    <t>Přesun hmot pro konstrukce montované z desek sádrokartonových, sádrovláknitých, cementovláknitých nebo cementových stanovený z hmotnosti přesunovaného materiálu vodorovná dopravní vzdálenost do 50 m v objektech výšky přes 12 do 24 m</t>
  </si>
  <si>
    <t>873342921</t>
  </si>
  <si>
    <t>56</t>
  </si>
  <si>
    <t>998763381</t>
  </si>
  <si>
    <t>Přesun hmot pro konstrukce montované z desek sádrokartonových, sádrovláknitých, cementovláknitých nebo cementových Příplatek k cenám za přesun prováděný bez použití mechanizace pro jakoukoliv výšku objektu</t>
  </si>
  <si>
    <t>-1963176376</t>
  </si>
  <si>
    <t>764</t>
  </si>
  <si>
    <t>Konstrukce klempířské</t>
  </si>
  <si>
    <t>57</t>
  </si>
  <si>
    <t>764002871</t>
  </si>
  <si>
    <t>Demontáž klempířských konstrukcí lemování zdí do suti</t>
  </si>
  <si>
    <t>-1095700481</t>
  </si>
  <si>
    <t>58</t>
  </si>
  <si>
    <t>764003801</t>
  </si>
  <si>
    <t>Demontáž klempířských konstrukcí lemování trub, konzol, držáků, ventilačních nástavců a ostatních kusových prvků do suti</t>
  </si>
  <si>
    <t>-1641148699</t>
  </si>
  <si>
    <t>59</t>
  </si>
  <si>
    <t>764332416</t>
  </si>
  <si>
    <t>Lemování zdí z měděného plechu spodní s formováním do tvaru krytiny rovných, rš 500 mm</t>
  </si>
  <si>
    <t>2056737125</t>
  </si>
  <si>
    <t>60</t>
  </si>
  <si>
    <t>764335423</t>
  </si>
  <si>
    <t>Lemování trub, konzol, držáků a ostatních kusových prvků z měděného plechu průměr přes 100 do 150 mm</t>
  </si>
  <si>
    <t>-424377861</t>
  </si>
  <si>
    <t>61</t>
  </si>
  <si>
    <t>998764103</t>
  </si>
  <si>
    <t>Přesun hmot pro konstrukce klempířské stanovený z hmotnosti přesunovaného materiálu vodorovná dopravní vzdálenost do 50 m v objektech výšky přes 12 do 24 m</t>
  </si>
  <si>
    <t>928249350</t>
  </si>
  <si>
    <t>62</t>
  </si>
  <si>
    <t>998764181</t>
  </si>
  <si>
    <t>Přesun hmot pro konstrukce klempířské stanovený z hmotnosti přesunovaného materiálu Příplatek k cenám za přesun prováděný bez použití mechanizace pro jakoukoliv výšku objektu</t>
  </si>
  <si>
    <t>1250740909</t>
  </si>
  <si>
    <t>766</t>
  </si>
  <si>
    <t>Konstrukce truhlářské</t>
  </si>
  <si>
    <t>63</t>
  </si>
  <si>
    <t>766411811</t>
  </si>
  <si>
    <t>Demontáž obložení stěn panely, plochy do 1,5 m2</t>
  </si>
  <si>
    <t>433463441</t>
  </si>
  <si>
    <t>64</t>
  </si>
  <si>
    <t>766416242</t>
  </si>
  <si>
    <t>Montáž obložení stěn plochy přes 5 m2 panely obkladovými z aglomerovaných desek, plochy přes 0,60 do 1,50 m2</t>
  </si>
  <si>
    <t>2127991016</t>
  </si>
  <si>
    <t>771</t>
  </si>
  <si>
    <t>Podlahy z dlaždic</t>
  </si>
  <si>
    <t>65</t>
  </si>
  <si>
    <t>771111011</t>
  </si>
  <si>
    <t>Příprava podkladu před provedením dlažby vysátí podlah</t>
  </si>
  <si>
    <t>-1487812577</t>
  </si>
  <si>
    <t>66</t>
  </si>
  <si>
    <t>771571810</t>
  </si>
  <si>
    <t>Demontáž podlah z dlaždic keramických kladených do malty</t>
  </si>
  <si>
    <t>1815021454</t>
  </si>
  <si>
    <t>67</t>
  </si>
  <si>
    <t>771121011</t>
  </si>
  <si>
    <t>Příprava podkladu před provedením dlažby nátěr penetrační na podlahu</t>
  </si>
  <si>
    <t>-663896577</t>
  </si>
  <si>
    <t>68</t>
  </si>
  <si>
    <t>R71151016</t>
  </si>
  <si>
    <t>Samonivelační stěrka podlah pevnosti tl. přes 5-30 mm</t>
  </si>
  <si>
    <t>-1574161553</t>
  </si>
  <si>
    <t>69</t>
  </si>
  <si>
    <t>R1455112</t>
  </si>
  <si>
    <t>289088481</t>
  </si>
  <si>
    <t>70</t>
  </si>
  <si>
    <t>635211121</t>
  </si>
  <si>
    <t>Násyp pod podlahy z keramzitu</t>
  </si>
  <si>
    <t>1895464222</t>
  </si>
  <si>
    <t>71</t>
  </si>
  <si>
    <t>771574421</t>
  </si>
  <si>
    <t>Montáž podlah keramických hladkých lepených cementovým flexibilním lepidlem přes 35 do 45 ks/m2</t>
  </si>
  <si>
    <t>-1571156426</t>
  </si>
  <si>
    <t>72</t>
  </si>
  <si>
    <t>597614449</t>
  </si>
  <si>
    <t>dlažba keramická glazovaná do interiéru i exteriéru přes 35 do 45ks/m2</t>
  </si>
  <si>
    <t>-2137937091</t>
  </si>
  <si>
    <t>Poznámka k položce:_x000D_
Typ 1 viz PD D.1.1 Architektonicko - stavební řešení</t>
  </si>
  <si>
    <t>73</t>
  </si>
  <si>
    <t>597614449.</t>
  </si>
  <si>
    <t>1992741282</t>
  </si>
  <si>
    <t>Poznámka k položce:_x000D_
Typ 2 viz PD D.1.1 Architektonicko - stavební řešení</t>
  </si>
  <si>
    <t>74</t>
  </si>
  <si>
    <t>771592011</t>
  </si>
  <si>
    <t>Čištění vnitřních ploch po položení dlažby podlah nebo schodišť chemickými prostředky</t>
  </si>
  <si>
    <t>2020318061</t>
  </si>
  <si>
    <t>75</t>
  </si>
  <si>
    <t>998771103</t>
  </si>
  <si>
    <t>Přesun hmot pro podlahy z dlaždic stanovený z hmotnosti přesunovaného materiálu vodorovná dopravní vzdálenost do 50 m v objektech výšky přes 12 do 24 m</t>
  </si>
  <si>
    <t>-415743107</t>
  </si>
  <si>
    <t>76</t>
  </si>
  <si>
    <t>998771181</t>
  </si>
  <si>
    <t>Přesun hmot pro podlahy z dlaždic stanovený z hmotnosti přesunovaného materiálu Příplatek k ceně za přesun prováděný bez použití mechanizace pro jakoukoliv výšku objektu</t>
  </si>
  <si>
    <t>-1627501473</t>
  </si>
  <si>
    <t>775</t>
  </si>
  <si>
    <t>Podlahy skládané</t>
  </si>
  <si>
    <t>77</t>
  </si>
  <si>
    <t>775510952</t>
  </si>
  <si>
    <t>Doplnění podlah vlysových bez broušení a olištování tl. do 22 mm, plochy přes 0,25 do 1 m2</t>
  </si>
  <si>
    <t>-317437511</t>
  </si>
  <si>
    <t>78</t>
  </si>
  <si>
    <t>775511811</t>
  </si>
  <si>
    <t>Demontáž podlah vlysových k dalšímu použití s lištami přibíjených s vytažením hřebíků</t>
  </si>
  <si>
    <t>-1930658206</t>
  </si>
  <si>
    <t>79</t>
  </si>
  <si>
    <t>775591920</t>
  </si>
  <si>
    <t>Ostatní práce při opravách dřevěných podlah dokončovací vysátí</t>
  </si>
  <si>
    <t>1577426187</t>
  </si>
  <si>
    <t>80</t>
  </si>
  <si>
    <t>775591941</t>
  </si>
  <si>
    <t>Ostatní práce při opravách dřevěných podlah dokončovací pastování</t>
  </si>
  <si>
    <t>-1019339500</t>
  </si>
  <si>
    <t>81</t>
  </si>
  <si>
    <t>998775103</t>
  </si>
  <si>
    <t>Přesun hmot pro podlahy skládané stanovený z hmotnosti přesunovaného materiálu vodorovná dopravní vzdálenost do 50 m v objektech výšky přes 12 do 24 m</t>
  </si>
  <si>
    <t>-1747674221</t>
  </si>
  <si>
    <t>82</t>
  </si>
  <si>
    <t>998775181</t>
  </si>
  <si>
    <t>Přesun hmot pro podlahy skládané stanovený z hmotnosti přesunovaného materiálu Příplatek k cenám za přesun prováděný bez použití mechanizace pro jakoukoliv výšku objektu</t>
  </si>
  <si>
    <t>1743191698</t>
  </si>
  <si>
    <t>781</t>
  </si>
  <si>
    <t>Dokončovací práce - obklady</t>
  </si>
  <si>
    <t>83</t>
  </si>
  <si>
    <t>781111011</t>
  </si>
  <si>
    <t>Příprava podkladu před provedením obkladu oprášení (ometení) stěny</t>
  </si>
  <si>
    <t>-185961203</t>
  </si>
  <si>
    <t>84</t>
  </si>
  <si>
    <t>781121011</t>
  </si>
  <si>
    <t>Příprava podkladu před provedením obkladu nátěr penetrační na stěnu</t>
  </si>
  <si>
    <t>1753066782</t>
  </si>
  <si>
    <t>85</t>
  </si>
  <si>
    <t>781131112</t>
  </si>
  <si>
    <t>Izolace stěny pod obklad izolace nátěrem nebo stěrkou ve dvou vrstvách</t>
  </si>
  <si>
    <t>-1398458554</t>
  </si>
  <si>
    <t>86</t>
  </si>
  <si>
    <t>781474117</t>
  </si>
  <si>
    <t>Montáž obkladů vnitřních stěn z dlaždic keramických lepených flexibilním lepidlem maloformátových hladkých přes 35 do 45 ks/m2</t>
  </si>
  <si>
    <t>889312313</t>
  </si>
  <si>
    <t>87</t>
  </si>
  <si>
    <t>59761255</t>
  </si>
  <si>
    <t>obklad keramický hladký přes 35 do 45ks/m2</t>
  </si>
  <si>
    <t>1493428098</t>
  </si>
  <si>
    <t>88</t>
  </si>
  <si>
    <t>781476112</t>
  </si>
  <si>
    <t>Montáž obkladů vnitřních stěn z dlaždic keramických lepených flexibilním lepidlem maloformátových hladkých do 9 ks/m2</t>
  </si>
  <si>
    <t>-1263109852</t>
  </si>
  <si>
    <t>89</t>
  </si>
  <si>
    <t>59761708</t>
  </si>
  <si>
    <t>obklad keramický hladký do 9ks/m2</t>
  </si>
  <si>
    <t>-1728620842</t>
  </si>
  <si>
    <t>90</t>
  </si>
  <si>
    <t>781495211</t>
  </si>
  <si>
    <t>Čištění vnitřních ploch po provedení obkladu stěn chemickými prostředky</t>
  </si>
  <si>
    <t>-745648541</t>
  </si>
  <si>
    <t>91</t>
  </si>
  <si>
    <t>781494111</t>
  </si>
  <si>
    <t>Obklad - dokončující práce profily ukončovací lepené flexibilním lepidlem rohové</t>
  </si>
  <si>
    <t>-2039108533</t>
  </si>
  <si>
    <t>92</t>
  </si>
  <si>
    <t>781495117</t>
  </si>
  <si>
    <t>Obklad - dokončující práce ostatní práce spárování akrylem</t>
  </si>
  <si>
    <t>1717084021</t>
  </si>
  <si>
    <t>93</t>
  </si>
  <si>
    <t>781495141</t>
  </si>
  <si>
    <t>Obklad - dokončující práce průnik obkladem kruhový, bez izolace do DN 30</t>
  </si>
  <si>
    <t>-967525843</t>
  </si>
  <si>
    <t>94</t>
  </si>
  <si>
    <t>781495142</t>
  </si>
  <si>
    <t>Obklad - dokončující práce průnik obkladem kruhový, bez izolace přes DN 30 do DN 90</t>
  </si>
  <si>
    <t>159092966</t>
  </si>
  <si>
    <t>95</t>
  </si>
  <si>
    <t>781495143</t>
  </si>
  <si>
    <t>Obklad - dokončující práce průnik obkladem kruhový, bez izolace přes DN 90</t>
  </si>
  <si>
    <t>1224992228</t>
  </si>
  <si>
    <t>96</t>
  </si>
  <si>
    <t>781495153</t>
  </si>
  <si>
    <t>Obklad - dokončující práce průnik obkladem hranatý, bez izolace, o delší straně přes 90 mm</t>
  </si>
  <si>
    <t>901933109</t>
  </si>
  <si>
    <t xml:space="preserve">Poznámka k položce:_x000D_
 viz výpočet dle PD D.1.1 Architektonicko - </t>
  </si>
  <si>
    <t>97</t>
  </si>
  <si>
    <t>781495185</t>
  </si>
  <si>
    <t>Obklad - dokončující práce pracnější řezání obkladaček rovné</t>
  </si>
  <si>
    <t>-712089614</t>
  </si>
  <si>
    <t>98</t>
  </si>
  <si>
    <t>781731911</t>
  </si>
  <si>
    <t>Opravy obkladů z obkladaček cihelných kladených do malty, při velikosti obkladaček do 50 ks/ m2</t>
  </si>
  <si>
    <t>630549478</t>
  </si>
  <si>
    <t>99</t>
  </si>
  <si>
    <t>596231159</t>
  </si>
  <si>
    <t>pásek obkladový hladký 300x65x17mm</t>
  </si>
  <si>
    <t>-1744151380</t>
  </si>
  <si>
    <t>100</t>
  </si>
  <si>
    <t>998781103</t>
  </si>
  <si>
    <t>Přesun hmot pro obklady keramické stanovený z hmotnosti přesunovaného materiálu vodorovná dopravní vzdálenost do 50 m v objektech výšky přes 12 do 24 m</t>
  </si>
  <si>
    <t>-1327716812</t>
  </si>
  <si>
    <t>101</t>
  </si>
  <si>
    <t>998781181</t>
  </si>
  <si>
    <t>Přesun hmot pro obklady keramické stanovený z hmotnosti přesunovaného materiálu Příplatek k cenám za přesun prováděný bez použití mechanizace pro jakoukoliv výšku objektu</t>
  </si>
  <si>
    <t>527223763</t>
  </si>
  <si>
    <t>784</t>
  </si>
  <si>
    <t>Dokončovací práce - malby a tapety</t>
  </si>
  <si>
    <t>102</t>
  </si>
  <si>
    <t>784121001</t>
  </si>
  <si>
    <t>Oškrabání malby v místnostech výšky do 3,80 m</t>
  </si>
  <si>
    <t>1795876747</t>
  </si>
  <si>
    <t>103</t>
  </si>
  <si>
    <t>784121011</t>
  </si>
  <si>
    <t>Rozmývání podkladu po oškrabání malby v místnostech výšky do 3,80 m</t>
  </si>
  <si>
    <t>1948333726</t>
  </si>
  <si>
    <t>104</t>
  </si>
  <si>
    <t>784221101</t>
  </si>
  <si>
    <t>Malby z malířských směsí otěruvzdorných za sucha dvojnásobné, bílé za sucha otěruvzdorné dobře v místnostech výšky do 3,80 m</t>
  </si>
  <si>
    <t>-1228081616</t>
  </si>
  <si>
    <t>Ostatní</t>
  </si>
  <si>
    <t>955</t>
  </si>
  <si>
    <t>105</t>
  </si>
  <si>
    <t>R1455512</t>
  </si>
  <si>
    <t>Uskladnění původních zařizovacích předmětů</t>
  </si>
  <si>
    <t>kpl</t>
  </si>
  <si>
    <t>512</t>
  </si>
  <si>
    <t>-1409877990</t>
  </si>
  <si>
    <t>Poznámka k položce:_x000D_
původní zařizovací předměty nebudou vyhazovány, ale uskladněny v 1.PP domu v objednatelem vyhrazeném prostoru</t>
  </si>
  <si>
    <t>106</t>
  </si>
  <si>
    <t>R14511121</t>
  </si>
  <si>
    <t>Zrcadlo - 60x90 cm</t>
  </si>
  <si>
    <t>-2069495306</t>
  </si>
  <si>
    <t>Poznámka k položce:_x000D_
fazeta šířky 1-2cm (zkosení hrany), lepené</t>
  </si>
  <si>
    <t>02 - ZTI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</si>
  <si>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</si>
  <si>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</si>
  <si>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</si>
  <si>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</si>
  <si>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</si>
  <si>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</si>
  <si>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</si>
  <si>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</si>
  <si>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</si>
  <si>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727 - Zdravotechnika - požární ochrana</t>
  </si>
  <si>
    <t>HSV</t>
  </si>
  <si>
    <t>Práce a dodávky HSV</t>
  </si>
  <si>
    <t>969021113</t>
  </si>
  <si>
    <t>Vybourání vnitřního potrubí včetně vysekání drážky litinového přes DN 100 do DN 200</t>
  </si>
  <si>
    <t>960524711</t>
  </si>
  <si>
    <t>969031111</t>
  </si>
  <si>
    <t>Vybourání vnitřního potrubí včetně vysekání drážky ocelového a plastového do DN 50</t>
  </si>
  <si>
    <t>969031112</t>
  </si>
  <si>
    <t>Vybourání vnitřního ocelového nebo plastového potrubí přes DN 50 do DN 100</t>
  </si>
  <si>
    <t>362312061</t>
  </si>
  <si>
    <t>969041113</t>
  </si>
  <si>
    <t>Vybourání vnitřního potrubí včetně vysekání drážky ocelového nebo plastového přes DN 100 do DN 200</t>
  </si>
  <si>
    <t>997013511</t>
  </si>
  <si>
    <t>Odvoz suti a vybouraných hmot z meziskládky na skládku s naložením a se složením, na vzdálenost do 1 km</t>
  </si>
  <si>
    <t>997013603</t>
  </si>
  <si>
    <t>Poplatek za uložení stavebního odpadu na skládce (skládkovné) cihelného zatříděného do Katalogu odpadů pod kódem 17 01 02</t>
  </si>
  <si>
    <t>997013609</t>
  </si>
  <si>
    <t>Poplatek za uložení stavebního odpadu na skládce (skládkovné) ze směsí nebo oddělených frakcí betonu, cihel a keramických výrobků zatříděného do Katalogu odpadů pod kódem 17 01 07</t>
  </si>
  <si>
    <t>997013813</t>
  </si>
  <si>
    <t>Poplatek za uložení stavebního odpadu na skládce (skládkovné) z plastických hmot zatříděného do Katalogu odpadů pod kódem 17 02 03</t>
  </si>
  <si>
    <t>997013899</t>
  </si>
  <si>
    <t>Uložení na skládce odpadu kovového</t>
  </si>
  <si>
    <t>PSV</t>
  </si>
  <si>
    <t>Práce a dodávky PSV</t>
  </si>
  <si>
    <t>713</t>
  </si>
  <si>
    <t>Izolace tepelné</t>
  </si>
  <si>
    <t>713463411</t>
  </si>
  <si>
    <t>Montáž izolace tepelné potrubí a ohybů tvarovkami nebo deskami potrubními pouzdry návlekovými izolačními hadicemi potrubí a ohybů</t>
  </si>
  <si>
    <t>-1842582649</t>
  </si>
  <si>
    <t>283770781</t>
  </si>
  <si>
    <t>pouzdro izolační potrubní z pěnového polyetylenu 110/10mm</t>
  </si>
  <si>
    <t>-63053427</t>
  </si>
  <si>
    <t>998713103</t>
  </si>
  <si>
    <t>Přesun hmot pro izolace tepelné stanovený z hmotnosti přesunovaného materiálu vodorovná dopravní vzdálenost do 50 m v objektech výšky přes 12 m do 24 m</t>
  </si>
  <si>
    <t>1475205795</t>
  </si>
  <si>
    <t>998713181</t>
  </si>
  <si>
    <t>Přesun hmot pro izolace tepelné stanovený z hmotnosti přesunovaného materiálu Příplatek k cenám za přesun prováděný bez použití mechanizace pro jakoukoliv výšku objektu</t>
  </si>
  <si>
    <t>-1067009918</t>
  </si>
  <si>
    <t>721</t>
  </si>
  <si>
    <t>Zdravotechnika - vnitřní kanalizace</t>
  </si>
  <si>
    <t>721140802</t>
  </si>
  <si>
    <t>Demontáž potrubí z litinových trub odpadních nebo dešťových do DN 100</t>
  </si>
  <si>
    <t>721140915</t>
  </si>
  <si>
    <t>Opravy odpadního potrubí litinového propojení dosavadního potrubí DN 100</t>
  </si>
  <si>
    <t>721140916</t>
  </si>
  <si>
    <t>Opravy odpadního potrubí litinového propojení dosavadního potrubí DN 125</t>
  </si>
  <si>
    <t>721171803</t>
  </si>
  <si>
    <t>Demontáž potrubí z novodurových trub odpadních nebo připojovacích D do 75</t>
  </si>
  <si>
    <t>1271637389</t>
  </si>
  <si>
    <t>721171808</t>
  </si>
  <si>
    <t xml:space="preserve">Demontáž potrubí z novodurových trub odpadních nebo připojovacích přes D 75 </t>
  </si>
  <si>
    <t>721174025</t>
  </si>
  <si>
    <t>Potrubí z trub polypropylenových odpadní (svislé) DN 110</t>
  </si>
  <si>
    <t>721174024</t>
  </si>
  <si>
    <t>Potrubí z trub polypropylenových odpadní (svislé) DN 50</t>
  </si>
  <si>
    <t>-1664091253</t>
  </si>
  <si>
    <t>721174042</t>
  </si>
  <si>
    <t>Potrubí z trub polypropylenových připojovací DN 40</t>
  </si>
  <si>
    <t>721174043</t>
  </si>
  <si>
    <t>Potrubí z trub polypropylenových připojovací DN 50</t>
  </si>
  <si>
    <t>721174044</t>
  </si>
  <si>
    <t>Potrubí z trub polypropylenových připojovací DN 75</t>
  </si>
  <si>
    <t>-2094521348</t>
  </si>
  <si>
    <t>721174045</t>
  </si>
  <si>
    <t>Potrubí z trub polypropylenových připojovací DN 110</t>
  </si>
  <si>
    <t>721174054</t>
  </si>
  <si>
    <t>Potrubí kanalizační z PP dešťové DN 75</t>
  </si>
  <si>
    <t>-723780142</t>
  </si>
  <si>
    <t>721174055</t>
  </si>
  <si>
    <t>Potrubí kanalizační z PP dešťové DN 110</t>
  </si>
  <si>
    <t>1235297994</t>
  </si>
  <si>
    <t>721174063</t>
  </si>
  <si>
    <t>Potrubí kanalizační z PP větrací DN 110</t>
  </si>
  <si>
    <t>-20431059</t>
  </si>
  <si>
    <t>721194103</t>
  </si>
  <si>
    <t>Vyměření přípojek na potrubí vyvedení a upevnění odpadních výpustek DN 32</t>
  </si>
  <si>
    <t>721194104</t>
  </si>
  <si>
    <t>Vyměření přípojek na potrubí vyvedení a upevnění odpadních výpustek DN 40</t>
  </si>
  <si>
    <t>721194105</t>
  </si>
  <si>
    <t>Vyměření přípojek na potrubí vyvedení a upevnění odpadních výpustek DN 50</t>
  </si>
  <si>
    <t>721194109</t>
  </si>
  <si>
    <t>Vyměření přípojek na potrubí vyvedení a upevnění odpadních výpustek DN 110</t>
  </si>
  <si>
    <t>721210823</t>
  </si>
  <si>
    <t>Demontáž kanalizačního příslušenství střešních vtoků do DN 125</t>
  </si>
  <si>
    <t>721226512</t>
  </si>
  <si>
    <t>Zápachové uzávěrky podomítkové (Pe) s krycí deskou pro pračku a myčku DN 50</t>
  </si>
  <si>
    <t>721239221</t>
  </si>
  <si>
    <t>Střešní vtoky (vpusti) montáž střešních vtoků ostatních typů s vodorovným odtokem DN 75/110</t>
  </si>
  <si>
    <t>R21239221</t>
  </si>
  <si>
    <t>Terasové vtoky (vpusti) montáž střešních vtoků ostatních typů s vodorovným odtokem DN 75/110</t>
  </si>
  <si>
    <t>1936000658</t>
  </si>
  <si>
    <t>56231103</t>
  </si>
  <si>
    <t>vtok střešní svislý s vyhříváním s manžetou pro PVC-P hydroizolaci pochůzných plochých střech DN 75, DN 110</t>
  </si>
  <si>
    <t>R6231103</t>
  </si>
  <si>
    <t>vtok terasový svislý s vyhříváním s manžetou pro PVC-P hydroizolaci pochůzných plochých střech DN 75, DN 110</t>
  </si>
  <si>
    <t>-598317485</t>
  </si>
  <si>
    <t>764316643</t>
  </si>
  <si>
    <t>Větrací komínek izolovaný s průchodkou na skládané krytině z taškových tabulí s povrch úprav D 110 mm</t>
  </si>
  <si>
    <t>695840849</t>
  </si>
  <si>
    <t>721263121</t>
  </si>
  <si>
    <t>Zpětné klapky z polypropylenu (PP) s automatickým a nouzovým uzávěrem DN 110</t>
  </si>
  <si>
    <t>721274123</t>
  </si>
  <si>
    <t>Ventily přivzdušňovací odpadních potrubí vnitřní DN 100</t>
  </si>
  <si>
    <t>721290111</t>
  </si>
  <si>
    <t>Zkouška těsnosti kanalizace v objektech vodou do DN 125</t>
  </si>
  <si>
    <t>721910001</t>
  </si>
  <si>
    <t>Průzkum stavu odvětrávacího potrubí</t>
  </si>
  <si>
    <t>soub</t>
  </si>
  <si>
    <t>721910912</t>
  </si>
  <si>
    <t>Pročištění svislých odpadů v jednom podlaží do DN 200</t>
  </si>
  <si>
    <t>998721103</t>
  </si>
  <si>
    <t>Přesun hmot pro vnitřní kanalizace stanovený z hmotnosti přesunovaného materiálu vodorovná dopravní vzdálenost do 50 m v objektech výšky přes 12 do 24 m</t>
  </si>
  <si>
    <t>998721181</t>
  </si>
  <si>
    <t>Přesun hmot pro vnitřní kanalizace stanovený z hmotnosti přesunovaného materiálu Příplatek k ceně za přesun prováděný bez použití mechanizace pro jakoukoliv výšku objektu</t>
  </si>
  <si>
    <t>722</t>
  </si>
  <si>
    <t>Zdravotechnika - vnitřní vodovod</t>
  </si>
  <si>
    <t>722130801</t>
  </si>
  <si>
    <t>Demontáž potrubí z ocelových nebo plastových trubek do DN 25</t>
  </si>
  <si>
    <t>722130802</t>
  </si>
  <si>
    <t>Demontáž potrubí z ocelových nebo plastových trubek přes DN 25 do DN 40</t>
  </si>
  <si>
    <t>722130803</t>
  </si>
  <si>
    <t>Demontáž potrubí ocelové pozinkované závitové DN přes 40 do 50</t>
  </si>
  <si>
    <t>4865488</t>
  </si>
  <si>
    <t>722131931</t>
  </si>
  <si>
    <t>Opravy vodovodního potrubí z ocelových trubek pozinkovaných závitových propojení dosavadního potrubí DN 15</t>
  </si>
  <si>
    <t>722131932</t>
  </si>
  <si>
    <t>Opravy vodovodního potrubí z ocelových trubek pozinkovaných závitových propojení dosavadního potrubí DN 20</t>
  </si>
  <si>
    <t>108</t>
  </si>
  <si>
    <t>722131933</t>
  </si>
  <si>
    <t>Opravy vodovodního potrubí z ocelových trubek pozinkovaných závitových propojení dosavadního potrubí DN 25</t>
  </si>
  <si>
    <t>110</t>
  </si>
  <si>
    <t>722131934</t>
  </si>
  <si>
    <t>Opravy vodovodního potrubí z ocelových trubek pozinkovaných závitových propojení dosavadního potrubí DN 32</t>
  </si>
  <si>
    <t>112</t>
  </si>
  <si>
    <t>722174022R</t>
  </si>
  <si>
    <t>Potrubí z plastových trubek z polypropylenu PPR svařovaných polyfúzně PN 22 (SDR 9) D 20 x 2,3</t>
  </si>
  <si>
    <t>116</t>
  </si>
  <si>
    <t>722174023R</t>
  </si>
  <si>
    <t>Potrubí z plastových trubek z polypropylenu PPR svařovaných polyfúzně PN 22 (SDR 9) D 25 x 2,8</t>
  </si>
  <si>
    <t>118</t>
  </si>
  <si>
    <t>722174024R</t>
  </si>
  <si>
    <t>Potrubí z plastových trubek z polypropylenu PPR svařovaných polyfúzně PN 22 (SDR 9) D 32 x 3,6</t>
  </si>
  <si>
    <t>120</t>
  </si>
  <si>
    <t>722174025R</t>
  </si>
  <si>
    <t>Potrubí z plastových trubek z polypropylenu PPR svařovaných polyfúzně PN 22 (SDR 9) D 40 x 4,5</t>
  </si>
  <si>
    <t>122</t>
  </si>
  <si>
    <t>732174025R</t>
  </si>
  <si>
    <t>Potrubí z plastových trubek z polypropylenu PPR svařovaných polyfúzně PN 22 (SDR 9) D 50 x 4,5</t>
  </si>
  <si>
    <t>1187474539</t>
  </si>
  <si>
    <t>722181251</t>
  </si>
  <si>
    <t>Ochrana potrubí termoizolačními trubicemi z pěnového polyetylenu PE přilepenými v příčných a podélných spojích, tloušťky izolace 25 mm, vnitřního průměru izolace DN do 22 mm</t>
  </si>
  <si>
    <t>128</t>
  </si>
  <si>
    <t>722181252</t>
  </si>
  <si>
    <t>Ochrana potrubí termoizolačními trubicemi z pěnového polyetylenu PE přilepenými v příčných a podélných spojích, tloušťky izolace 25 mm, vnitřního průměru izolace DN přes 22 do 45 mm</t>
  </si>
  <si>
    <t>130</t>
  </si>
  <si>
    <t>722181253</t>
  </si>
  <si>
    <t>Ochrana potrubí termoizolačními trubicemi z pěnového polyetylenu PE přilepenými v příčných a podélných spojích, tloušťky izolace 25 mm, vnitřního průměru izolace DN přes 45 do 63 mm</t>
  </si>
  <si>
    <t>1149328526</t>
  </si>
  <si>
    <t>722220152</t>
  </si>
  <si>
    <t>Armatury s jedním závitem plastové (PPR) PN 20 (SDR 6) DN 20 x G 1/2"</t>
  </si>
  <si>
    <t>132</t>
  </si>
  <si>
    <t>722221134</t>
  </si>
  <si>
    <t>Armatury s jedním závitem ventily výtokové G 1/2"</t>
  </si>
  <si>
    <t>soubor</t>
  </si>
  <si>
    <t>134</t>
  </si>
  <si>
    <t>722232123</t>
  </si>
  <si>
    <t>Armatury se dvěma závity kulové kohouty PN 42 do 185 °C plnoprůtokové vnitřní závit G 3/4"</t>
  </si>
  <si>
    <t>140</t>
  </si>
  <si>
    <t>722232125</t>
  </si>
  <si>
    <t>Armatury se dvěma závity kulové kohouty PN 42 do 185 °C plnoprůtokové vnitřní závit G 5/4"</t>
  </si>
  <si>
    <t>144</t>
  </si>
  <si>
    <t>722232126</t>
  </si>
  <si>
    <t>Armatury se dvěma závity kulové kohouty PN 42 do 185 °C plnoprůtokové vnitřní závit G 6/4"</t>
  </si>
  <si>
    <t>1913199288</t>
  </si>
  <si>
    <t>722260811</t>
  </si>
  <si>
    <t>Demontáž vodoměrů závitových G 1/2</t>
  </si>
  <si>
    <t>146</t>
  </si>
  <si>
    <t>722262225</t>
  </si>
  <si>
    <t>Vodoměry pro vodu do 40°C závitové horizontální jednovtokové suchoběžné pro dálkový odečet G 1/2" x 110 mm Qn 1,6 R80</t>
  </si>
  <si>
    <t>148</t>
  </si>
  <si>
    <t>Poznámka k položce:_x000D_
DN 15 resp. 20 ( dle PD), 130mm, rozlišení pro teplou vodu ( 90 st.) resp. studenou vodu ( 30 st.)</t>
  </si>
  <si>
    <t>734220101</t>
  </si>
  <si>
    <t>Ventil závitový regulační přímý G 3/4 PN 20 do 100°C vyvažovací bez vypouštění</t>
  </si>
  <si>
    <t>-519670552</t>
  </si>
  <si>
    <t>722290226</t>
  </si>
  <si>
    <t>Zkoušky, proplach a desinfekce vodovodního potrubí zkoušky těsnosti vodovodního potrubí závitového do DN 50</t>
  </si>
  <si>
    <t>150</t>
  </si>
  <si>
    <t>998722103</t>
  </si>
  <si>
    <t>Přesun hmot pro vnitřní vodovod stanovený z hmotnosti přesunovaného materiálu vodorovná dopravní vzdálenost do 50 m v objektech výšky přes 12 do 24 m</t>
  </si>
  <si>
    <t>156</t>
  </si>
  <si>
    <t>998722181</t>
  </si>
  <si>
    <t>Přesun hmot pro vnitřní vodovod stanovený z hmotnosti přesunovaného materiálu Příplatek k ceně za přesun prováděný bez použití mechanizace pro jakoukoliv výšku objektu</t>
  </si>
  <si>
    <t>158</t>
  </si>
  <si>
    <t>725110811</t>
  </si>
  <si>
    <t>Demontáž klozetů splachovacích s nádrží nebo tlakovým splachovačem</t>
  </si>
  <si>
    <t>160</t>
  </si>
  <si>
    <t>725112022</t>
  </si>
  <si>
    <t>Zařízení záchodů klozety keramické závěsné na nosné stěny s hlubokým splachováním odpad vodorovný</t>
  </si>
  <si>
    <t>164</t>
  </si>
  <si>
    <t>Poznámka k položce:_x000D_
viz podrobný popis výrobku v technické zprávě_x000D_
_x000D_
vč. WC prkénko duroplast bílá</t>
  </si>
  <si>
    <t>767892503</t>
  </si>
  <si>
    <t>Montáž pračkového sifonu</t>
  </si>
  <si>
    <t>-1377755428</t>
  </si>
  <si>
    <t>55161843</t>
  </si>
  <si>
    <t>sifon pračkový s přivzdušněním nerez</t>
  </si>
  <si>
    <t>-1106767982</t>
  </si>
  <si>
    <t>R1422114</t>
  </si>
  <si>
    <t>Nástěnný držák toaletního papíru chrom</t>
  </si>
  <si>
    <t>592945815</t>
  </si>
  <si>
    <t>725210821</t>
  </si>
  <si>
    <t>Demontáž umyvadel bez výtokových armatur umyvadel</t>
  </si>
  <si>
    <t>166</t>
  </si>
  <si>
    <t>725211603</t>
  </si>
  <si>
    <t>Umyvadla keramická bílá připevněná na stěnu šrouby bez sloupu nebo krytu na sifon, šířka umyvadla 600 mm</t>
  </si>
  <si>
    <t>168</t>
  </si>
  <si>
    <t>Poznámka k položce:_x000D_
viz podrobný popis výrobku v technické zprávě_x000D_
_x000D_
vč. soupravy Odtoková Push-Open</t>
  </si>
  <si>
    <t>R112541</t>
  </si>
  <si>
    <t xml:space="preserve">Věšák na ručníky nerez </t>
  </si>
  <si>
    <t>-896444586</t>
  </si>
  <si>
    <t>55166634</t>
  </si>
  <si>
    <t>sifon umyvadlový kovový</t>
  </si>
  <si>
    <t>-1844423338</t>
  </si>
  <si>
    <t>725220841</t>
  </si>
  <si>
    <t>Demontáž van ocelových rohových</t>
  </si>
  <si>
    <t>170</t>
  </si>
  <si>
    <t>725224137</t>
  </si>
  <si>
    <t>Vany ocelové smaltované se zápachovou uzávěrkou dl. 1600 mm</t>
  </si>
  <si>
    <t>172</t>
  </si>
  <si>
    <t>Poznámka k položce:_x000D_
viz podrobný popis výrobku v technické zprávě_x000D_
_x000D_
vč. podpěr pro vanu a odpadní souprava pro vany</t>
  </si>
  <si>
    <t>725240811</t>
  </si>
  <si>
    <t>Demontáž sprchových kabin a vaniček bez výtokových armatur kabin</t>
  </si>
  <si>
    <t>176</t>
  </si>
  <si>
    <t>725240812</t>
  </si>
  <si>
    <t>Demontáž sprchových kabin a vaniček bez výtokových armatur vaniček</t>
  </si>
  <si>
    <t>178</t>
  </si>
  <si>
    <t>725241112</t>
  </si>
  <si>
    <t>Sprchové vaničky akrylátové čtvercové 900x900 mm</t>
  </si>
  <si>
    <t>180</t>
  </si>
  <si>
    <t xml:space="preserve">Poznámka k položce:_x000D_
viz podrobný popis výrobku v technické zprávě_x000D_
_x000D_
litý mramor, vč.nožiček </t>
  </si>
  <si>
    <t>725244153</t>
  </si>
  <si>
    <t>Sprchové dveře a zástěny dveře sprchové do niky polorámové skleněné tl. 6 mm dveře otvíravé dvoukřídlové, na vaničku šířky 900 mm</t>
  </si>
  <si>
    <t>182</t>
  </si>
  <si>
    <t>Poznámka k položce:_x000D_
viz podrobný popis výrobku v technické zprávě_x000D_
_x000D_
 lítací, aluchrom/čiré sklo</t>
  </si>
  <si>
    <t>725310823</t>
  </si>
  <si>
    <t>Demontáž dřezů jednodílných bez výtokových armatur vestavěných v kuchyňských sestavách</t>
  </si>
  <si>
    <t>184</t>
  </si>
  <si>
    <t>725319111</t>
  </si>
  <si>
    <t>Dřezy bez výtokových armatur montáž dřezů ostatních typů</t>
  </si>
  <si>
    <t>186</t>
  </si>
  <si>
    <t>725810811</t>
  </si>
  <si>
    <t>Demontáž výtokových ventilů nástěnných</t>
  </si>
  <si>
    <t>188</t>
  </si>
  <si>
    <t>725813112</t>
  </si>
  <si>
    <t>Ventily rohové bez připojovací trubičky nebo flexi hadičky pračkové G 3/4"</t>
  </si>
  <si>
    <t>190</t>
  </si>
  <si>
    <t>725819401</t>
  </si>
  <si>
    <t>Ventily montáž ventilů ostatních typů rohových s připojovací trubičkou G 1/2"</t>
  </si>
  <si>
    <t>192</t>
  </si>
  <si>
    <t>551900061</t>
  </si>
  <si>
    <t>připojovací hadice flexibilní sanitární</t>
  </si>
  <si>
    <t>194</t>
  </si>
  <si>
    <t>725820801</t>
  </si>
  <si>
    <t>Demontáž baterií nástěnných do G 3/4</t>
  </si>
  <si>
    <t>196</t>
  </si>
  <si>
    <t>725820802</t>
  </si>
  <si>
    <t>Demontáž baterií stojánkových do 1 otvoru</t>
  </si>
  <si>
    <t>198</t>
  </si>
  <si>
    <t>725822611</t>
  </si>
  <si>
    <t>Baterie umyvadlové stojánkové pákové bez výpusti</t>
  </si>
  <si>
    <t>200</t>
  </si>
  <si>
    <t xml:space="preserve">Poznámka k položce:_x000D_
viz podrobný popis výrobku v technické zprávě_x000D_
</t>
  </si>
  <si>
    <t>725829101</t>
  </si>
  <si>
    <t>Baterie dřezové nástěnné pákové</t>
  </si>
  <si>
    <t>202</t>
  </si>
  <si>
    <t>Poznámka k položce:_x000D_
viz podrobný popis výrobku v technické zprávě</t>
  </si>
  <si>
    <t>725831312</t>
  </si>
  <si>
    <t>Baterie vanové nástěnné pákové s příslušenstvím a pevným držákem</t>
  </si>
  <si>
    <t>204</t>
  </si>
  <si>
    <t>725841312</t>
  </si>
  <si>
    <t>Baterie sprchové nástěnné pákové, sprchový komplet</t>
  </si>
  <si>
    <t>206</t>
  </si>
  <si>
    <t>725860811</t>
  </si>
  <si>
    <t>Demontáž zápachových uzávěrek pro zařizovací předměty jednoduchých</t>
  </si>
  <si>
    <t>208</t>
  </si>
  <si>
    <t>725980121R</t>
  </si>
  <si>
    <t>Dvířka 15/15 plechová lakovaná bílá</t>
  </si>
  <si>
    <t>214</t>
  </si>
  <si>
    <t>725980123R</t>
  </si>
  <si>
    <t>Dvířka 30/30 plechová lakovaná bílá</t>
  </si>
  <si>
    <t>218</t>
  </si>
  <si>
    <t>998725103</t>
  </si>
  <si>
    <t>Přesun hmot pro zařizovací předměty stanovený z hmotnosti přesunovaného materiálu vodorovná dopravní vzdálenost do 50 m v objektech výšky přes 12 do 24 m</t>
  </si>
  <si>
    <t>220</t>
  </si>
  <si>
    <t>998725181</t>
  </si>
  <si>
    <t>Přesun hmot pro zařizovací předměty stanovený z hmotnosti přesunovaného materiálu Příplatek k cenám za přesun prováděný bez použití mechanizace pro jakoukoliv výšku objektu</t>
  </si>
  <si>
    <t>222</t>
  </si>
  <si>
    <t>726</t>
  </si>
  <si>
    <t>Zdravotechnika - předstěnové instalace</t>
  </si>
  <si>
    <t>726131041</t>
  </si>
  <si>
    <t>Předstěnové instalační systémy do lehkých stěn s kovovou konstrukcí pro závěsné klozety ovládání zepředu, stavební výšky 1120 mm</t>
  </si>
  <si>
    <t>224</t>
  </si>
  <si>
    <t>Poznámka k položce:_x000D_
vč. tlačítko _x000D_
_x000D_
viz podrobný popis výrobku v technické zprávě</t>
  </si>
  <si>
    <t>727</t>
  </si>
  <si>
    <t>Zdravotechnika - požární ochrana</t>
  </si>
  <si>
    <t>107</t>
  </si>
  <si>
    <t>727213201</t>
  </si>
  <si>
    <t>Protipožární trubní ucpávky plastového potrubí prostup stropem tloušťky 150 mm požární odolnost EI 60 D 20</t>
  </si>
  <si>
    <t>230</t>
  </si>
  <si>
    <t>727213202</t>
  </si>
  <si>
    <t>Protipožární trubní ucpávky plastového potrubí prostup stropem tloušťky 150 mm požární odolnost EI 60 D 25</t>
  </si>
  <si>
    <t>232</t>
  </si>
  <si>
    <t>109</t>
  </si>
  <si>
    <t>727213203</t>
  </si>
  <si>
    <t>Protipožární trubní ucpávky plastového potrubí prostup stropem tloušťky 150 mm požární odolnost EI 60 D 32</t>
  </si>
  <si>
    <t>234</t>
  </si>
  <si>
    <t>727213204</t>
  </si>
  <si>
    <t>Protipožární trubní ucpávky plastového potrubí prostup stropem tloušťky 150 mm požární odolnost EI 60 D 40</t>
  </si>
  <si>
    <t>236</t>
  </si>
  <si>
    <t>111</t>
  </si>
  <si>
    <t>727223105</t>
  </si>
  <si>
    <t>Protipožární ochranné manžety plastového potrubí prostup stropem tloušťky 150 mm požární odolnost EI 90 D 110</t>
  </si>
  <si>
    <t>238</t>
  </si>
  <si>
    <t>727223106</t>
  </si>
  <si>
    <t>Protipožární ochranné manžety plastového potrubí prostup stropem tloušťky 150 mm požární odolnost EI 90 D 125</t>
  </si>
  <si>
    <t>240</t>
  </si>
  <si>
    <t>03 - Elektroinstalace</t>
  </si>
  <si>
    <t xml:space="preserve">    741 - Elektroinstalace - silnoproud</t>
  </si>
  <si>
    <t>973031616</t>
  </si>
  <si>
    <t>Vysekání výklenků nebo kapes ve zdivu z cihel na maltu vápennou nebo vápenocementovou kapes pro špalíky a krabice, velikosti do 100x100x50 mm</t>
  </si>
  <si>
    <t>974082112</t>
  </si>
  <si>
    <t>Vysekání rýh pro ploché vodiče v omítce vápenné nebo vápenocementové stěn, šířky do 30 mm</t>
  </si>
  <si>
    <t>460941111</t>
  </si>
  <si>
    <t>Vyplnění a omítnutí rýh při elektroinstalacích ve stropech hl do 3 cm a š do 3 cm</t>
  </si>
  <si>
    <t>1850951730</t>
  </si>
  <si>
    <t>741</t>
  </si>
  <si>
    <t>Elektroinstalace - silnoproud</t>
  </si>
  <si>
    <t>741112061</t>
  </si>
  <si>
    <t>Montáž krabic elektroinstalačních bez napojení na trubky a lišty, demontáže a montáže víčka a přístroje přístrojových zapuštěných plastových kruhových</t>
  </si>
  <si>
    <t>1233379054</t>
  </si>
  <si>
    <t>34571450</t>
  </si>
  <si>
    <t>krabice pod omítku PVC přístrojová kruhová D 70mm</t>
  </si>
  <si>
    <t>1064510853</t>
  </si>
  <si>
    <t>741112101</t>
  </si>
  <si>
    <t>Montáž krabic elektroinstalačních bez napojení na trubky a lišty, demontáže a montáže víčka a přístroje rozvodek se zapojením vodičů na svorkovnici zapuštěných plastových kruhových</t>
  </si>
  <si>
    <t>-1061801837</t>
  </si>
  <si>
    <t>34571521</t>
  </si>
  <si>
    <t>krabice pod omítku PVC odbočná kruhová D 70mm s víčkem a svorkovnicí</t>
  </si>
  <si>
    <t>-1745828697</t>
  </si>
  <si>
    <t>741112104</t>
  </si>
  <si>
    <t>Montáž krabic elektroinstalačních bez napojení na trubky a lišty, demontáže a montáže víčka a přístroje rozvodek se zapojením vodičů na svorkovnici zapuštěných plastových čtyřhranných bez svorkovnic</t>
  </si>
  <si>
    <t>-2070913332</t>
  </si>
  <si>
    <t>34571524</t>
  </si>
  <si>
    <t>krabice pod omítku PVC odbočná čtvercová 125x125mm s víčkem</t>
  </si>
  <si>
    <t>-704096929</t>
  </si>
  <si>
    <t>741310001</t>
  </si>
  <si>
    <t>Montáž spínačů jedno nebo dvoupólových nástěnných se zapojením vodičů, pro prostředí normální vypínačů, řazení 1-jednopólových</t>
  </si>
  <si>
    <t>1433299060</t>
  </si>
  <si>
    <t>34535512</t>
  </si>
  <si>
    <t>spínač jednopólový 10A bílý komplet</t>
  </si>
  <si>
    <t>229359154</t>
  </si>
  <si>
    <t>34535001</t>
  </si>
  <si>
    <t>spínač kompletní, zapuštěný, dvojpólový, řazení 2, šroubové svorky</t>
  </si>
  <si>
    <t>429878401</t>
  </si>
  <si>
    <t>741313002</t>
  </si>
  <si>
    <t>Montáž zásuvek domovních se zapojením vodičů bezšroubové připojení polozapuštěných nebo zapuštěných 10/16 A, provedení 2P + PE dvojí zapojení pro průběžnou montáž</t>
  </si>
  <si>
    <t>1540170917</t>
  </si>
  <si>
    <t>34555100</t>
  </si>
  <si>
    <t>zásuvka 1násobná 16A bílá komplet</t>
  </si>
  <si>
    <t>-1089398876</t>
  </si>
  <si>
    <t>741320101</t>
  </si>
  <si>
    <t>Montáž jističů se zapojením vodičů jednopólových nn do 25 A bez krytu</t>
  </si>
  <si>
    <t>1649257318</t>
  </si>
  <si>
    <t>35822109</t>
  </si>
  <si>
    <t xml:space="preserve">jističochránič 10A/2/30mA </t>
  </si>
  <si>
    <t>33976829</t>
  </si>
  <si>
    <t>35822111</t>
  </si>
  <si>
    <t xml:space="preserve">jističochránič B/16A/2/30mA </t>
  </si>
  <si>
    <t>791387821</t>
  </si>
  <si>
    <t>741370002</t>
  </si>
  <si>
    <t>Montáž svítidel žárovkových se zapojením vodičů bytových nebo společenských místností stropních přisazených 1 zdroj se sklem</t>
  </si>
  <si>
    <t>-1186178379</t>
  </si>
  <si>
    <t>348212791</t>
  </si>
  <si>
    <t>1x LED světlo 36W 3200lm</t>
  </si>
  <si>
    <t>-25298011</t>
  </si>
  <si>
    <t>34571451</t>
  </si>
  <si>
    <t>krabice pod omítku PVC přístrojová kruhová D 70mm hluboká</t>
  </si>
  <si>
    <t>-1766106043</t>
  </si>
  <si>
    <t>741122016</t>
  </si>
  <si>
    <t>Montáž kabelů měděných bez ukončení uložených pod omítku plných kulatých (např. CYKY), počtu a průřezu žil 3x2,5 až 6 mm2</t>
  </si>
  <si>
    <t>34111036</t>
  </si>
  <si>
    <t>kabel instalační jádro Cu plné izolace PVC plášť PVC 450/750V (CYKY) 3x2,5mm2</t>
  </si>
  <si>
    <t>74120001R</t>
  </si>
  <si>
    <t>Úprava stávajících bytových rozvodnic</t>
  </si>
  <si>
    <t>741370031</t>
  </si>
  <si>
    <t>Montáž svítidlo žárovkové bytového - nad zrcadlem</t>
  </si>
  <si>
    <t>2062354140</t>
  </si>
  <si>
    <t>34845005</t>
  </si>
  <si>
    <t>399215056</t>
  </si>
  <si>
    <t>741378003</t>
  </si>
  <si>
    <t>Zřízení upevňovacích bodů pro svítidla s vyvrtáním díry s osazením závěsného háku v betonu</t>
  </si>
  <si>
    <t>685360941</t>
  </si>
  <si>
    <t>56280102</t>
  </si>
  <si>
    <t>rozpěrné hmoždinky do plných materiálů 8x40</t>
  </si>
  <si>
    <t>100 kus</t>
  </si>
  <si>
    <t>526414102</t>
  </si>
  <si>
    <t>10.902.048</t>
  </si>
  <si>
    <t>DH 3,8x60mm Stropní háčky</t>
  </si>
  <si>
    <t>1602848746</t>
  </si>
  <si>
    <t>741410071</t>
  </si>
  <si>
    <t>Montáž uzemňovacího vedení s upevněním, propojením a připojením pomocí svorek doplňků ostatních konstrukcí vodičem průřezu do 16 mm2, uloženým volně nebo pod omítkou</t>
  </si>
  <si>
    <t>211132574</t>
  </si>
  <si>
    <t>34140825</t>
  </si>
  <si>
    <t>vodič propojovací jádro Cu plné izolace PVC 450/750V (H07V-U) 1x4mm2</t>
  </si>
  <si>
    <t>-1532393725</t>
  </si>
  <si>
    <t>34140826</t>
  </si>
  <si>
    <t>vodič propojovací jádro Cu plné izolace PVC 450/750V (H07V-U) 1x6mm2</t>
  </si>
  <si>
    <t>380085778</t>
  </si>
  <si>
    <t>R1225412</t>
  </si>
  <si>
    <t>Demontáže zásuvek a vypínačů</t>
  </si>
  <si>
    <t>1147389738</t>
  </si>
  <si>
    <t>R12541114</t>
  </si>
  <si>
    <t>Demontáž a montáž stávajících světel</t>
  </si>
  <si>
    <t>-922218056</t>
  </si>
  <si>
    <t>741810002</t>
  </si>
  <si>
    <t>Zkoušky a prohlídky elektrických rozvodů a zařízení celková prohlídka a vyhotovení revizní zprávy pro objem montážních prací přes 100 do 500 tis. Kč</t>
  </si>
  <si>
    <t>741850905R</t>
  </si>
  <si>
    <t>Zjištění okruhů silnoproudé instalace v objektech v bytových jednotkách s příslušenstvím bez ohledu na počet okruhů podle počtu místností připojených na jeden elektroměr přes 5 obytných místností</t>
  </si>
  <si>
    <t>741854923</t>
  </si>
  <si>
    <t>Kontrola a zjištění stavu vedení vypnutí vedení (hlavním spínačem) se zajištěním proti nedovolenému zapnutí, s vyzkoušením vypnutého stavu vedení, zavěšením výstražné tabulky na zapínací mechanizmus (přístroj) s pozdějším opětovným zapnutím</t>
  </si>
  <si>
    <t>998741103</t>
  </si>
  <si>
    <t>Přesun hmot pro silnoproud stanovený z hmotnosti přesunovaného materiálu vodorovná dopravní vzdálenost do 50 m v objektech výšky přes 12 do 24 m</t>
  </si>
  <si>
    <t>114</t>
  </si>
  <si>
    <t>998741181</t>
  </si>
  <si>
    <t>Přesun hmot pro silnoproud stanovený z hmotnosti přesunovaného materiálu Příplatek k ceně za přesun prováděný bez použití mechanizace pro jakoukoliv výšku objektu</t>
  </si>
  <si>
    <t>04 - Ústření vytápění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</si>
  <si>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</si>
  <si>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</si>
  <si>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</si>
  <si>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733</t>
  </si>
  <si>
    <t>Ústřední vytápění - rozvodné potrubí</t>
  </si>
  <si>
    <t>733223202</t>
  </si>
  <si>
    <t>Potrubí z trubek měděných tvrdých spojovaných tvrdým pájením Ø 15/1</t>
  </si>
  <si>
    <t>-1729721107</t>
  </si>
  <si>
    <t>733291101</t>
  </si>
  <si>
    <t>Zkoušky těsnosti potrubí z trubek měděných Ø do 35/1,5</t>
  </si>
  <si>
    <t>229638246</t>
  </si>
  <si>
    <t>733291902</t>
  </si>
  <si>
    <t>Opravy rozvodů potrubí z trubek měděných propojení potrubí Ø 15/1</t>
  </si>
  <si>
    <t>1166421673</t>
  </si>
  <si>
    <t>998733103</t>
  </si>
  <si>
    <t>Přesun hmot pro rozvody potrubí stanovený z hmotnosti přesunovaného materiálu vodorovná dopravní vzdálenost do 50 m v objektech výšky přes 12 do 24 m</t>
  </si>
  <si>
    <t>91654081</t>
  </si>
  <si>
    <t>998733181</t>
  </si>
  <si>
    <t>Přesun hmot pro rozvody potrubí stanovený z hmotnosti přesunovaného materiálu Příplatek k cenám za přesun prováděný bez použití mechanizace pro jakoukoliv výšku objektu</t>
  </si>
  <si>
    <t>-595213028</t>
  </si>
  <si>
    <t>734</t>
  </si>
  <si>
    <t>Ústřední vytápění - armatury</t>
  </si>
  <si>
    <t>734200821</t>
  </si>
  <si>
    <t>Demontáž armatur závitových se dvěma závity do G 1/2</t>
  </si>
  <si>
    <t>-1576430000</t>
  </si>
  <si>
    <t>734209113</t>
  </si>
  <si>
    <t>Montáž závitových armatur se 2 závity G 1/2 (DN 15)</t>
  </si>
  <si>
    <t>-515013361</t>
  </si>
  <si>
    <t>998734103</t>
  </si>
  <si>
    <t>Přesun hmot pro armatury stanovený z hmotnosti přesunovaného materiálu vodorovná dopravní vzdálenost do 50 m v objektech výšky přes 12 do 24 m</t>
  </si>
  <si>
    <t>1998780934</t>
  </si>
  <si>
    <t>998734181</t>
  </si>
  <si>
    <t>Přesun hmot pro armatury stanovený z hmotnosti přesunovaného materiálu Příplatek k cenám za přesun prováděný bez použití mechanizace pro jakoukoliv výšku objektu</t>
  </si>
  <si>
    <t>1915546271</t>
  </si>
  <si>
    <t>735</t>
  </si>
  <si>
    <t>Ústřední vytápění - otopná tělesa</t>
  </si>
  <si>
    <t>735000912</t>
  </si>
  <si>
    <t>Regulace otopného systému při opravách vyregulování dvojregulačních ventilů a kohoutů s termostatickým ovládáním</t>
  </si>
  <si>
    <t>-1171000389</t>
  </si>
  <si>
    <t>735151821</t>
  </si>
  <si>
    <t>Demontáž otopných těles panelových dvouřadých stavební délky do 1500 mm</t>
  </si>
  <si>
    <t>1252372102</t>
  </si>
  <si>
    <t>735159210</t>
  </si>
  <si>
    <t>Montáž otopných těles panelových dvouřadých, stavební délky do 1140 mm</t>
  </si>
  <si>
    <t>-1914620767</t>
  </si>
  <si>
    <t>735161811</t>
  </si>
  <si>
    <t>Demontáž otopného tělesa trubkového</t>
  </si>
  <si>
    <t>-1443395389</t>
  </si>
  <si>
    <t>735164512</t>
  </si>
  <si>
    <t>Otopná tělesa trubková montáž těles na stěnu výšky tělesa přes 1500 mm</t>
  </si>
  <si>
    <t>-68094264</t>
  </si>
  <si>
    <t>735191905</t>
  </si>
  <si>
    <t>Ostatní opravy otopných těles odvzdušnění tělesa</t>
  </si>
  <si>
    <t>-198955328</t>
  </si>
  <si>
    <t>735191910</t>
  </si>
  <si>
    <t>Ostatní opravy otopných těles napuštění vody do otopného systému včetně potrubí (bez kotle a ohříváků) otopných těles</t>
  </si>
  <si>
    <t>735627482</t>
  </si>
  <si>
    <t>735494811</t>
  </si>
  <si>
    <t>Vypuštění vody z otopných soustav bez kotlů, ohříváků, zásobníků a nádrží</t>
  </si>
  <si>
    <t>2129601835</t>
  </si>
  <si>
    <t>998735103</t>
  </si>
  <si>
    <t>Přesun hmot pro otopná tělesa stanovený z hmotnosti přesunovaného materiálu vodorovná dopravní vzdálenost do 50 m v objektech výšky přes 12 do 24 m</t>
  </si>
  <si>
    <t>1563055896</t>
  </si>
  <si>
    <t>998735181</t>
  </si>
  <si>
    <t>Přesun hmot pro otopná tělesa stanovený z hmotnosti přesunovaného materiálu Příplatek k cenám za přesun prováděný bez použití mechanizace pro jakoukoliv výšku objektu</t>
  </si>
  <si>
    <t>968968782</t>
  </si>
  <si>
    <t>05 -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</si>
  <si>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</si>
  <si>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</si>
  <si>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</si>
  <si>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</si>
  <si>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</si>
  <si>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</si>
  <si>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</si>
  <si>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VRN</t>
  </si>
  <si>
    <t>VRN1</t>
  </si>
  <si>
    <t>Průzkumné, geodetické a projektové práce</t>
  </si>
  <si>
    <t>0132540001</t>
  </si>
  <si>
    <t>Dodavatelská dokumentace zhotovitele</t>
  </si>
  <si>
    <t>soub.</t>
  </si>
  <si>
    <t>VRN3</t>
  </si>
  <si>
    <t>Zařízení staveniště</t>
  </si>
  <si>
    <t>030001000</t>
  </si>
  <si>
    <t>VRN4</t>
  </si>
  <si>
    <t>Inženýrská činnost</t>
  </si>
  <si>
    <t>045002000</t>
  </si>
  <si>
    <t>Kompletační a koordinační činnost</t>
  </si>
  <si>
    <t>VRN6</t>
  </si>
  <si>
    <t>Územní vlivy</t>
  </si>
  <si>
    <t>060001000</t>
  </si>
  <si>
    <t>VRN7</t>
  </si>
  <si>
    <t>Provozní vlivy</t>
  </si>
  <si>
    <t>070001000</t>
  </si>
  <si>
    <t>VRN9</t>
  </si>
  <si>
    <t>Ostatní náklady</t>
  </si>
  <si>
    <t>091404000</t>
  </si>
  <si>
    <t>Práce na památkovém objektu</t>
  </si>
  <si>
    <t xml:space="preserve">Sklovláknitá vložka </t>
  </si>
  <si>
    <t xml:space="preserve">svítidlo 15W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</si>
</sst>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0" fillId="0" borderId="0" xfId="0"/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1"/>
  <sheetViews>
    <sheetView showGridLines="0" workbookViewId="0"/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" customHeight="1"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pans="1:74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33" t="s">
        <v>14</v>
      </c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19"/>
      <c r="AQ5" s="19"/>
      <c r="AR5" s="17"/>
      <c r="BE5" s="230" t="s">
        <v>15</v>
      </c>
      <c r="BS5" s="14" t="s">
        <v>6</v>
      </c>
    </row>
    <row r="6" spans="1:74" s="1" customFormat="1" ht="36.9" customHeight="1">
      <c r="B6" s="18"/>
      <c r="C6" s="19"/>
      <c r="D6" s="25" t="s">
        <v>16</v>
      </c>
      <c r="E6" s="19"/>
      <c r="F6" s="19"/>
      <c r="G6" s="19"/>
      <c r="H6" s="19"/>
      <c r="I6" s="19"/>
      <c r="J6" s="19"/>
      <c r="K6" s="235" t="s">
        <v>17</v>
      </c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19"/>
      <c r="AQ6" s="19"/>
      <c r="AR6" s="17"/>
      <c r="BE6" s="231"/>
      <c r="BS6" s="14" t="s">
        <v>6</v>
      </c>
    </row>
    <row r="7" spans="1:74" s="1" customFormat="1" ht="12" customHeight="1">
      <c r="B7" s="18"/>
      <c r="C7" s="19"/>
      <c r="D7" s="26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19</v>
      </c>
      <c r="AL7" s="19"/>
      <c r="AM7" s="19"/>
      <c r="AN7" s="24" t="s">
        <v>1</v>
      </c>
      <c r="AO7" s="19"/>
      <c r="AP7" s="19"/>
      <c r="AQ7" s="19"/>
      <c r="AR7" s="17"/>
      <c r="BE7" s="231"/>
      <c r="BS7" s="14" t="s">
        <v>6</v>
      </c>
    </row>
    <row r="8" spans="1:74" s="1" customFormat="1" ht="12" customHeight="1">
      <c r="B8" s="18"/>
      <c r="C8" s="19"/>
      <c r="D8" s="26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22</v>
      </c>
      <c r="AL8" s="19"/>
      <c r="AM8" s="19"/>
      <c r="AN8" s="27" t="s">
        <v>23</v>
      </c>
      <c r="AO8" s="19"/>
      <c r="AP8" s="19"/>
      <c r="AQ8" s="19"/>
      <c r="AR8" s="17"/>
      <c r="BE8" s="231"/>
      <c r="BS8" s="14" t="s">
        <v>6</v>
      </c>
    </row>
    <row r="9" spans="1:74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31"/>
      <c r="BS9" s="14" t="s">
        <v>6</v>
      </c>
    </row>
    <row r="10" spans="1:74" s="1" customFormat="1" ht="12" customHeight="1">
      <c r="B10" s="18"/>
      <c r="C10" s="19"/>
      <c r="D10" s="26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31"/>
      <c r="BS10" s="14" t="s">
        <v>6</v>
      </c>
    </row>
    <row r="11" spans="1:74" s="1" customFormat="1" ht="18.45" customHeight="1">
      <c r="B11" s="18"/>
      <c r="C11" s="19"/>
      <c r="D11" s="19"/>
      <c r="E11" s="24" t="s">
        <v>21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31"/>
      <c r="BS11" s="14" t="s">
        <v>6</v>
      </c>
    </row>
    <row r="12" spans="1:74" s="1" customFormat="1" ht="6.9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31"/>
      <c r="BS12" s="14" t="s">
        <v>6</v>
      </c>
    </row>
    <row r="13" spans="1:74" s="1" customFormat="1" ht="12" customHeight="1">
      <c r="B13" s="18"/>
      <c r="C13" s="19"/>
      <c r="D13" s="26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25</v>
      </c>
      <c r="AL13" s="19"/>
      <c r="AM13" s="19"/>
      <c r="AN13" s="28" t="s">
        <v>28</v>
      </c>
      <c r="AO13" s="19"/>
      <c r="AP13" s="19"/>
      <c r="AQ13" s="19"/>
      <c r="AR13" s="17"/>
      <c r="BE13" s="231"/>
      <c r="BS13" s="14" t="s">
        <v>6</v>
      </c>
    </row>
    <row r="14" spans="1:74" ht="13.2">
      <c r="B14" s="18"/>
      <c r="C14" s="19"/>
      <c r="D14" s="19"/>
      <c r="E14" s="236" t="s">
        <v>28</v>
      </c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6" t="s">
        <v>26</v>
      </c>
      <c r="AL14" s="19"/>
      <c r="AM14" s="19"/>
      <c r="AN14" s="28" t="s">
        <v>28</v>
      </c>
      <c r="AO14" s="19"/>
      <c r="AP14" s="19"/>
      <c r="AQ14" s="19"/>
      <c r="AR14" s="17"/>
      <c r="BE14" s="231"/>
      <c r="BS14" s="14" t="s">
        <v>6</v>
      </c>
    </row>
    <row r="15" spans="1:74" s="1" customFormat="1" ht="6.9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31"/>
      <c r="BS15" s="14" t="s">
        <v>4</v>
      </c>
    </row>
    <row r="16" spans="1:74" s="1" customFormat="1" ht="12" customHeight="1">
      <c r="B16" s="18"/>
      <c r="C16" s="19"/>
      <c r="D16" s="26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31"/>
      <c r="BS16" s="14" t="s">
        <v>4</v>
      </c>
    </row>
    <row r="17" spans="1:71" s="1" customFormat="1" ht="18.45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31"/>
      <c r="BS17" s="14" t="s">
        <v>30</v>
      </c>
    </row>
    <row r="18" spans="1:71" s="1" customFormat="1" ht="6.9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31"/>
      <c r="BS18" s="14" t="s">
        <v>6</v>
      </c>
    </row>
    <row r="19" spans="1:71" s="1" customFormat="1" ht="12" customHeight="1">
      <c r="B19" s="18"/>
      <c r="C19" s="19"/>
      <c r="D19" s="26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31"/>
      <c r="BS19" s="14" t="s">
        <v>6</v>
      </c>
    </row>
    <row r="20" spans="1:71" s="1" customFormat="1" ht="18.45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31"/>
      <c r="BS20" s="14" t="s">
        <v>30</v>
      </c>
    </row>
    <row r="21" spans="1:71" s="1" customFormat="1" ht="6.9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31"/>
    </row>
    <row r="22" spans="1:71" s="1" customFormat="1" ht="12" customHeight="1">
      <c r="B22" s="18"/>
      <c r="C22" s="19"/>
      <c r="D22" s="26" t="s">
        <v>32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31"/>
    </row>
    <row r="23" spans="1:71" s="1" customFormat="1" ht="16.5" customHeight="1">
      <c r="B23" s="18"/>
      <c r="C23" s="19"/>
      <c r="D23" s="19"/>
      <c r="E23" s="238" t="s">
        <v>1</v>
      </c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19"/>
      <c r="AP23" s="19"/>
      <c r="AQ23" s="19"/>
      <c r="AR23" s="17"/>
      <c r="BE23" s="231"/>
    </row>
    <row r="24" spans="1:71" s="1" customFormat="1" ht="6.9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31"/>
    </row>
    <row r="25" spans="1:71" s="1" customFormat="1" ht="6.9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31"/>
    </row>
    <row r="26" spans="1:71" s="2" customFormat="1" ht="25.95" customHeight="1">
      <c r="A26" s="31"/>
      <c r="B26" s="32"/>
      <c r="C26" s="33"/>
      <c r="D26" s="34" t="s">
        <v>33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39">
        <f>ROUND(AG94,2)</f>
        <v>0</v>
      </c>
      <c r="AL26" s="240"/>
      <c r="AM26" s="240"/>
      <c r="AN26" s="240"/>
      <c r="AO26" s="240"/>
      <c r="AP26" s="33"/>
      <c r="AQ26" s="33"/>
      <c r="AR26" s="36"/>
      <c r="BE26" s="231"/>
    </row>
    <row r="27" spans="1:71" s="2" customFormat="1" ht="6.9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31"/>
    </row>
    <row r="28" spans="1:71" s="2" customFormat="1" ht="13.2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41" t="s">
        <v>34</v>
      </c>
      <c r="M28" s="241"/>
      <c r="N28" s="241"/>
      <c r="O28" s="241"/>
      <c r="P28" s="241"/>
      <c r="Q28" s="33"/>
      <c r="R28" s="33"/>
      <c r="S28" s="33"/>
      <c r="T28" s="33"/>
      <c r="U28" s="33"/>
      <c r="V28" s="33"/>
      <c r="W28" s="241" t="s">
        <v>35</v>
      </c>
      <c r="X28" s="241"/>
      <c r="Y28" s="241"/>
      <c r="Z28" s="241"/>
      <c r="AA28" s="241"/>
      <c r="AB28" s="241"/>
      <c r="AC28" s="241"/>
      <c r="AD28" s="241"/>
      <c r="AE28" s="241"/>
      <c r="AF28" s="33"/>
      <c r="AG28" s="33"/>
      <c r="AH28" s="33"/>
      <c r="AI28" s="33"/>
      <c r="AJ28" s="33"/>
      <c r="AK28" s="241" t="s">
        <v>36</v>
      </c>
      <c r="AL28" s="241"/>
      <c r="AM28" s="241"/>
      <c r="AN28" s="241"/>
      <c r="AO28" s="241"/>
      <c r="AP28" s="33"/>
      <c r="AQ28" s="33"/>
      <c r="AR28" s="36"/>
      <c r="BE28" s="231"/>
    </row>
    <row r="29" spans="1:71" s="3" customFormat="1" ht="14.4" customHeight="1">
      <c r="B29" s="37"/>
      <c r="C29" s="38"/>
      <c r="D29" s="26" t="s">
        <v>37</v>
      </c>
      <c r="E29" s="38"/>
      <c r="F29" s="26" t="s">
        <v>38</v>
      </c>
      <c r="G29" s="38"/>
      <c r="H29" s="38"/>
      <c r="I29" s="38"/>
      <c r="J29" s="38"/>
      <c r="K29" s="38"/>
      <c r="L29" s="225">
        <v>0.21</v>
      </c>
      <c r="M29" s="224"/>
      <c r="N29" s="224"/>
      <c r="O29" s="224"/>
      <c r="P29" s="224"/>
      <c r="Q29" s="38"/>
      <c r="R29" s="38"/>
      <c r="S29" s="38"/>
      <c r="T29" s="38"/>
      <c r="U29" s="38"/>
      <c r="V29" s="38"/>
      <c r="W29" s="223">
        <f>ROUND(AZ94, 2)</f>
        <v>0</v>
      </c>
      <c r="X29" s="224"/>
      <c r="Y29" s="224"/>
      <c r="Z29" s="224"/>
      <c r="AA29" s="224"/>
      <c r="AB29" s="224"/>
      <c r="AC29" s="224"/>
      <c r="AD29" s="224"/>
      <c r="AE29" s="224"/>
      <c r="AF29" s="38"/>
      <c r="AG29" s="38"/>
      <c r="AH29" s="38"/>
      <c r="AI29" s="38"/>
      <c r="AJ29" s="38"/>
      <c r="AK29" s="223">
        <f>ROUND(AV94, 2)</f>
        <v>0</v>
      </c>
      <c r="AL29" s="224"/>
      <c r="AM29" s="224"/>
      <c r="AN29" s="224"/>
      <c r="AO29" s="224"/>
      <c r="AP29" s="38"/>
      <c r="AQ29" s="38"/>
      <c r="AR29" s="39"/>
      <c r="BE29" s="232"/>
    </row>
    <row r="30" spans="1:71" s="3" customFormat="1" ht="14.4" customHeight="1">
      <c r="B30" s="37"/>
      <c r="C30" s="38"/>
      <c r="D30" s="38"/>
      <c r="E30" s="38"/>
      <c r="F30" s="26" t="s">
        <v>39</v>
      </c>
      <c r="G30" s="38"/>
      <c r="H30" s="38"/>
      <c r="I30" s="38"/>
      <c r="J30" s="38"/>
      <c r="K30" s="38"/>
      <c r="L30" s="225">
        <v>0.12</v>
      </c>
      <c r="M30" s="224"/>
      <c r="N30" s="224"/>
      <c r="O30" s="224"/>
      <c r="P30" s="224"/>
      <c r="Q30" s="38"/>
      <c r="R30" s="38"/>
      <c r="S30" s="38"/>
      <c r="T30" s="38"/>
      <c r="U30" s="38"/>
      <c r="V30" s="38"/>
      <c r="W30" s="223">
        <f>ROUND(BA94, 2)</f>
        <v>0</v>
      </c>
      <c r="X30" s="224"/>
      <c r="Y30" s="224"/>
      <c r="Z30" s="224"/>
      <c r="AA30" s="224"/>
      <c r="AB30" s="224"/>
      <c r="AC30" s="224"/>
      <c r="AD30" s="224"/>
      <c r="AE30" s="224"/>
      <c r="AF30" s="38"/>
      <c r="AG30" s="38"/>
      <c r="AH30" s="38"/>
      <c r="AI30" s="38"/>
      <c r="AJ30" s="38"/>
      <c r="AK30" s="223">
        <f>ROUND(AW94, 2)</f>
        <v>0</v>
      </c>
      <c r="AL30" s="224"/>
      <c r="AM30" s="224"/>
      <c r="AN30" s="224"/>
      <c r="AO30" s="224"/>
      <c r="AP30" s="38"/>
      <c r="AQ30" s="38"/>
      <c r="AR30" s="39"/>
      <c r="BE30" s="232"/>
    </row>
    <row r="31" spans="1:71" s="3" customFormat="1" ht="14.4" hidden="1" customHeight="1">
      <c r="B31" s="37"/>
      <c r="C31" s="38"/>
      <c r="D31" s="38"/>
      <c r="E31" s="38"/>
      <c r="F31" s="26" t="s">
        <v>40</v>
      </c>
      <c r="G31" s="38"/>
      <c r="H31" s="38"/>
      <c r="I31" s="38"/>
      <c r="J31" s="38"/>
      <c r="K31" s="38"/>
      <c r="L31" s="225">
        <v>0.21</v>
      </c>
      <c r="M31" s="224"/>
      <c r="N31" s="224"/>
      <c r="O31" s="224"/>
      <c r="P31" s="224"/>
      <c r="Q31" s="38"/>
      <c r="R31" s="38"/>
      <c r="S31" s="38"/>
      <c r="T31" s="38"/>
      <c r="U31" s="38"/>
      <c r="V31" s="38"/>
      <c r="W31" s="223">
        <f>ROUND(BB94, 2)</f>
        <v>0</v>
      </c>
      <c r="X31" s="224"/>
      <c r="Y31" s="224"/>
      <c r="Z31" s="224"/>
      <c r="AA31" s="224"/>
      <c r="AB31" s="224"/>
      <c r="AC31" s="224"/>
      <c r="AD31" s="224"/>
      <c r="AE31" s="224"/>
      <c r="AF31" s="38"/>
      <c r="AG31" s="38"/>
      <c r="AH31" s="38"/>
      <c r="AI31" s="38"/>
      <c r="AJ31" s="38"/>
      <c r="AK31" s="223">
        <v>0</v>
      </c>
      <c r="AL31" s="224"/>
      <c r="AM31" s="224"/>
      <c r="AN31" s="224"/>
      <c r="AO31" s="224"/>
      <c r="AP31" s="38"/>
      <c r="AQ31" s="38"/>
      <c r="AR31" s="39"/>
      <c r="BE31" s="232"/>
    </row>
    <row r="32" spans="1:71" s="3" customFormat="1" ht="14.4" hidden="1" customHeight="1">
      <c r="B32" s="37"/>
      <c r="C32" s="38"/>
      <c r="D32" s="38"/>
      <c r="E32" s="38"/>
      <c r="F32" s="26" t="s">
        <v>41</v>
      </c>
      <c r="G32" s="38"/>
      <c r="H32" s="38"/>
      <c r="I32" s="38"/>
      <c r="J32" s="38"/>
      <c r="K32" s="38"/>
      <c r="L32" s="225">
        <v>0.12</v>
      </c>
      <c r="M32" s="224"/>
      <c r="N32" s="224"/>
      <c r="O32" s="224"/>
      <c r="P32" s="224"/>
      <c r="Q32" s="38"/>
      <c r="R32" s="38"/>
      <c r="S32" s="38"/>
      <c r="T32" s="38"/>
      <c r="U32" s="38"/>
      <c r="V32" s="38"/>
      <c r="W32" s="223">
        <f>ROUND(BC94, 2)</f>
        <v>0</v>
      </c>
      <c r="X32" s="224"/>
      <c r="Y32" s="224"/>
      <c r="Z32" s="224"/>
      <c r="AA32" s="224"/>
      <c r="AB32" s="224"/>
      <c r="AC32" s="224"/>
      <c r="AD32" s="224"/>
      <c r="AE32" s="224"/>
      <c r="AF32" s="38"/>
      <c r="AG32" s="38"/>
      <c r="AH32" s="38"/>
      <c r="AI32" s="38"/>
      <c r="AJ32" s="38"/>
      <c r="AK32" s="223">
        <v>0</v>
      </c>
      <c r="AL32" s="224"/>
      <c r="AM32" s="224"/>
      <c r="AN32" s="224"/>
      <c r="AO32" s="224"/>
      <c r="AP32" s="38"/>
      <c r="AQ32" s="38"/>
      <c r="AR32" s="39"/>
      <c r="BE32" s="232"/>
    </row>
    <row r="33" spans="1:57" s="3" customFormat="1" ht="14.4" hidden="1" customHeight="1">
      <c r="B33" s="37"/>
      <c r="C33" s="38"/>
      <c r="D33" s="38"/>
      <c r="E33" s="38"/>
      <c r="F33" s="26" t="s">
        <v>42</v>
      </c>
      <c r="G33" s="38"/>
      <c r="H33" s="38"/>
      <c r="I33" s="38"/>
      <c r="J33" s="38"/>
      <c r="K33" s="38"/>
      <c r="L33" s="225">
        <v>0</v>
      </c>
      <c r="M33" s="224"/>
      <c r="N33" s="224"/>
      <c r="O33" s="224"/>
      <c r="P33" s="224"/>
      <c r="Q33" s="38"/>
      <c r="R33" s="38"/>
      <c r="S33" s="38"/>
      <c r="T33" s="38"/>
      <c r="U33" s="38"/>
      <c r="V33" s="38"/>
      <c r="W33" s="223">
        <f>ROUND(BD94, 2)</f>
        <v>0</v>
      </c>
      <c r="X33" s="224"/>
      <c r="Y33" s="224"/>
      <c r="Z33" s="224"/>
      <c r="AA33" s="224"/>
      <c r="AB33" s="224"/>
      <c r="AC33" s="224"/>
      <c r="AD33" s="224"/>
      <c r="AE33" s="224"/>
      <c r="AF33" s="38"/>
      <c r="AG33" s="38"/>
      <c r="AH33" s="38"/>
      <c r="AI33" s="38"/>
      <c r="AJ33" s="38"/>
      <c r="AK33" s="223">
        <v>0</v>
      </c>
      <c r="AL33" s="224"/>
      <c r="AM33" s="224"/>
      <c r="AN33" s="224"/>
      <c r="AO33" s="224"/>
      <c r="AP33" s="38"/>
      <c r="AQ33" s="38"/>
      <c r="AR33" s="39"/>
      <c r="BE33" s="232"/>
    </row>
    <row r="34" spans="1:57" s="2" customFormat="1" ht="6.9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31"/>
    </row>
    <row r="35" spans="1:57" s="2" customFormat="1" ht="25.95" customHeight="1">
      <c r="A35" s="31"/>
      <c r="B35" s="32"/>
      <c r="C35" s="40"/>
      <c r="D35" s="41" t="s">
        <v>43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44</v>
      </c>
      <c r="U35" s="42"/>
      <c r="V35" s="42"/>
      <c r="W35" s="42"/>
      <c r="X35" s="229" t="s">
        <v>45</v>
      </c>
      <c r="Y35" s="227"/>
      <c r="Z35" s="227"/>
      <c r="AA35" s="227"/>
      <c r="AB35" s="227"/>
      <c r="AC35" s="42"/>
      <c r="AD35" s="42"/>
      <c r="AE35" s="42"/>
      <c r="AF35" s="42"/>
      <c r="AG35" s="42"/>
      <c r="AH35" s="42"/>
      <c r="AI35" s="42"/>
      <c r="AJ35" s="42"/>
      <c r="AK35" s="226">
        <f>SUM(AK26:AK33)</f>
        <v>0</v>
      </c>
      <c r="AL35" s="227"/>
      <c r="AM35" s="227"/>
      <c r="AN35" s="227"/>
      <c r="AO35" s="228"/>
      <c r="AP35" s="40"/>
      <c r="AQ35" s="40"/>
      <c r="AR35" s="36"/>
      <c r="BE35" s="31"/>
    </row>
    <row r="36" spans="1:57" s="2" customFormat="1" ht="6.9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" customHeight="1">
      <c r="B49" s="44"/>
      <c r="C49" s="45"/>
      <c r="D49" s="46" t="s">
        <v>46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47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3.2">
      <c r="A60" s="31"/>
      <c r="B60" s="32"/>
      <c r="C60" s="33"/>
      <c r="D60" s="49" t="s">
        <v>48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49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48</v>
      </c>
      <c r="AI60" s="35"/>
      <c r="AJ60" s="35"/>
      <c r="AK60" s="35"/>
      <c r="AL60" s="35"/>
      <c r="AM60" s="49" t="s">
        <v>49</v>
      </c>
      <c r="AN60" s="35"/>
      <c r="AO60" s="35"/>
      <c r="AP60" s="33"/>
      <c r="AQ60" s="33"/>
      <c r="AR60" s="36"/>
      <c r="BE60" s="31"/>
    </row>
    <row r="61" spans="1:57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3.2">
      <c r="A64" s="31"/>
      <c r="B64" s="32"/>
      <c r="C64" s="33"/>
      <c r="D64" s="46" t="s">
        <v>50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51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3.2">
      <c r="A75" s="31"/>
      <c r="B75" s="32"/>
      <c r="C75" s="33"/>
      <c r="D75" s="49" t="s">
        <v>48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49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48</v>
      </c>
      <c r="AI75" s="35"/>
      <c r="AJ75" s="35"/>
      <c r="AK75" s="35"/>
      <c r="AL75" s="35"/>
      <c r="AM75" s="49" t="s">
        <v>49</v>
      </c>
      <c r="AN75" s="35"/>
      <c r="AO75" s="35"/>
      <c r="AP75" s="33"/>
      <c r="AQ75" s="33"/>
      <c r="AR75" s="36"/>
      <c r="BE75" s="31"/>
    </row>
    <row r="76" spans="1:57" s="2" customFormat="1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81" spans="1:91" s="2" customFormat="1" ht="6.9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1" s="2" customFormat="1" ht="24.9" customHeight="1">
      <c r="A82" s="31"/>
      <c r="B82" s="32"/>
      <c r="C82" s="20" t="s">
        <v>52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5"/>
      <c r="C84" s="26" t="s">
        <v>13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26_03_2026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1" s="5" customFormat="1" ht="36.9" customHeight="1">
      <c r="B85" s="58"/>
      <c r="C85" s="59" t="s">
        <v>16</v>
      </c>
      <c r="D85" s="60"/>
      <c r="E85" s="60"/>
      <c r="F85" s="60"/>
      <c r="G85" s="60"/>
      <c r="H85" s="60"/>
      <c r="I85" s="60"/>
      <c r="J85" s="60"/>
      <c r="K85" s="60"/>
      <c r="L85" s="252" t="str">
        <f>K6</f>
        <v>REKONSTRUKCE BYTŮ - ROZVODŮ VODY A KANALIZACE V BYTOVÉM DOMĚ Č. 4</v>
      </c>
      <c r="M85" s="253"/>
      <c r="N85" s="253"/>
      <c r="O85" s="253"/>
      <c r="P85" s="253"/>
      <c r="Q85" s="253"/>
      <c r="R85" s="253"/>
      <c r="S85" s="253"/>
      <c r="T85" s="253"/>
      <c r="U85" s="253"/>
      <c r="V85" s="253"/>
      <c r="W85" s="253"/>
      <c r="X85" s="253"/>
      <c r="Y85" s="253"/>
      <c r="Z85" s="253"/>
      <c r="AA85" s="253"/>
      <c r="AB85" s="253"/>
      <c r="AC85" s="253"/>
      <c r="AD85" s="253"/>
      <c r="AE85" s="253"/>
      <c r="AF85" s="253"/>
      <c r="AG85" s="253"/>
      <c r="AH85" s="253"/>
      <c r="AI85" s="253"/>
      <c r="AJ85" s="253"/>
      <c r="AK85" s="253"/>
      <c r="AL85" s="253"/>
      <c r="AM85" s="253"/>
      <c r="AN85" s="253"/>
      <c r="AO85" s="253"/>
      <c r="AP85" s="60"/>
      <c r="AQ85" s="60"/>
      <c r="AR85" s="61"/>
    </row>
    <row r="86" spans="1:91" s="2" customFormat="1" ht="6.9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20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22</v>
      </c>
      <c r="AJ87" s="33"/>
      <c r="AK87" s="33"/>
      <c r="AL87" s="33"/>
      <c r="AM87" s="254" t="str">
        <f>IF(AN8= "","",AN8)</f>
        <v>12. 1. 2026</v>
      </c>
      <c r="AN87" s="254"/>
      <c r="AO87" s="33"/>
      <c r="AP87" s="33"/>
      <c r="AQ87" s="33"/>
      <c r="AR87" s="36"/>
      <c r="BE87" s="31"/>
    </row>
    <row r="88" spans="1:91" s="2" customFormat="1" ht="6.9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15" customHeight="1">
      <c r="A89" s="31"/>
      <c r="B89" s="32"/>
      <c r="C89" s="26" t="s">
        <v>24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 xml:space="preserve">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29</v>
      </c>
      <c r="AJ89" s="33"/>
      <c r="AK89" s="33"/>
      <c r="AL89" s="33"/>
      <c r="AM89" s="255" t="str">
        <f>IF(E17="","",E17)</f>
        <v xml:space="preserve"> </v>
      </c>
      <c r="AN89" s="256"/>
      <c r="AO89" s="256"/>
      <c r="AP89" s="256"/>
      <c r="AQ89" s="33"/>
      <c r="AR89" s="36"/>
      <c r="AS89" s="257" t="s">
        <v>53</v>
      </c>
      <c r="AT89" s="258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1" s="2" customFormat="1" ht="15.15" customHeight="1">
      <c r="A90" s="31"/>
      <c r="B90" s="32"/>
      <c r="C90" s="26" t="s">
        <v>27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31</v>
      </c>
      <c r="AJ90" s="33"/>
      <c r="AK90" s="33"/>
      <c r="AL90" s="33"/>
      <c r="AM90" s="255" t="str">
        <f>IF(E20="","",E20)</f>
        <v xml:space="preserve"> </v>
      </c>
      <c r="AN90" s="256"/>
      <c r="AO90" s="256"/>
      <c r="AP90" s="256"/>
      <c r="AQ90" s="33"/>
      <c r="AR90" s="36"/>
      <c r="AS90" s="259"/>
      <c r="AT90" s="260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1" s="2" customFormat="1" ht="10.8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61"/>
      <c r="AT91" s="262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1" s="2" customFormat="1" ht="29.25" customHeight="1">
      <c r="A92" s="31"/>
      <c r="B92" s="32"/>
      <c r="C92" s="245" t="s">
        <v>54</v>
      </c>
      <c r="D92" s="246"/>
      <c r="E92" s="246"/>
      <c r="F92" s="246"/>
      <c r="G92" s="246"/>
      <c r="H92" s="70"/>
      <c r="I92" s="248" t="s">
        <v>55</v>
      </c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7" t="s">
        <v>56</v>
      </c>
      <c r="AH92" s="246"/>
      <c r="AI92" s="246"/>
      <c r="AJ92" s="246"/>
      <c r="AK92" s="246"/>
      <c r="AL92" s="246"/>
      <c r="AM92" s="246"/>
      <c r="AN92" s="248" t="s">
        <v>57</v>
      </c>
      <c r="AO92" s="246"/>
      <c r="AP92" s="249"/>
      <c r="AQ92" s="71" t="s">
        <v>58</v>
      </c>
      <c r="AR92" s="36"/>
      <c r="AS92" s="72" t="s">
        <v>59</v>
      </c>
      <c r="AT92" s="73" t="s">
        <v>60</v>
      </c>
      <c r="AU92" s="73" t="s">
        <v>61</v>
      </c>
      <c r="AV92" s="73" t="s">
        <v>62</v>
      </c>
      <c r="AW92" s="73" t="s">
        <v>63</v>
      </c>
      <c r="AX92" s="73" t="s">
        <v>64</v>
      </c>
      <c r="AY92" s="73" t="s">
        <v>65</v>
      </c>
      <c r="AZ92" s="73" t="s">
        <v>66</v>
      </c>
      <c r="BA92" s="73" t="s">
        <v>67</v>
      </c>
      <c r="BB92" s="73" t="s">
        <v>68</v>
      </c>
      <c r="BC92" s="73" t="s">
        <v>69</v>
      </c>
      <c r="BD92" s="74" t="s">
        <v>70</v>
      </c>
      <c r="BE92" s="31"/>
    </row>
    <row r="93" spans="1:91" s="2" customFormat="1" ht="10.8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1" s="6" customFormat="1" ht="32.4" customHeight="1">
      <c r="B94" s="78"/>
      <c r="C94" s="79" t="s">
        <v>71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50">
        <f>ROUND(SUM(AG95:AG99),2)</f>
        <v>0</v>
      </c>
      <c r="AH94" s="250"/>
      <c r="AI94" s="250"/>
      <c r="AJ94" s="250"/>
      <c r="AK94" s="250"/>
      <c r="AL94" s="250"/>
      <c r="AM94" s="250"/>
      <c r="AN94" s="251">
        <f t="shared" ref="AN94:AN99" si="0">SUM(AG94,AT94)</f>
        <v>0</v>
      </c>
      <c r="AO94" s="251"/>
      <c r="AP94" s="251"/>
      <c r="AQ94" s="82" t="s">
        <v>1</v>
      </c>
      <c r="AR94" s="83"/>
      <c r="AS94" s="84">
        <f>ROUND(SUM(AS95:AS99),2)</f>
        <v>0</v>
      </c>
      <c r="AT94" s="85">
        <f t="shared" ref="AT94:AT99" si="1">ROUND(SUM(AV94:AW94),2)</f>
        <v>0</v>
      </c>
      <c r="AU94" s="86">
        <f>ROUND(SUM(AU95:AU99),5)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ROUND(SUM(AZ95:AZ99),2)</f>
        <v>0</v>
      </c>
      <c r="BA94" s="85">
        <f>ROUND(SUM(BA95:BA99),2)</f>
        <v>0</v>
      </c>
      <c r="BB94" s="85">
        <f>ROUND(SUM(BB95:BB99),2)</f>
        <v>0</v>
      </c>
      <c r="BC94" s="85">
        <f>ROUND(SUM(BC95:BC99),2)</f>
        <v>0</v>
      </c>
      <c r="BD94" s="87">
        <f>ROUND(SUM(BD95:BD99),2)</f>
        <v>0</v>
      </c>
      <c r="BS94" s="88" t="s">
        <v>72</v>
      </c>
      <c r="BT94" s="88" t="s">
        <v>73</v>
      </c>
      <c r="BU94" s="89" t="s">
        <v>74</v>
      </c>
      <c r="BV94" s="88" t="s">
        <v>75</v>
      </c>
      <c r="BW94" s="88" t="s">
        <v>5</v>
      </c>
      <c r="BX94" s="88" t="s">
        <v>76</v>
      </c>
      <c r="CL94" s="88" t="s">
        <v>1</v>
      </c>
    </row>
    <row r="95" spans="1:91" s="7" customFormat="1" ht="16.5" customHeight="1">
      <c r="A95" s="90" t="s">
        <v>77</v>
      </c>
      <c r="B95" s="91"/>
      <c r="C95" s="92"/>
      <c r="D95" s="244" t="s">
        <v>78</v>
      </c>
      <c r="E95" s="244"/>
      <c r="F95" s="244"/>
      <c r="G95" s="244"/>
      <c r="H95" s="244"/>
      <c r="I95" s="93"/>
      <c r="J95" s="244" t="s">
        <v>79</v>
      </c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2">
        <f>'01 - Architektonicko-stav...'!J30</f>
        <v>0</v>
      </c>
      <c r="AH95" s="243"/>
      <c r="AI95" s="243"/>
      <c r="AJ95" s="243"/>
      <c r="AK95" s="243"/>
      <c r="AL95" s="243"/>
      <c r="AM95" s="243"/>
      <c r="AN95" s="242">
        <f t="shared" si="0"/>
        <v>0</v>
      </c>
      <c r="AO95" s="243"/>
      <c r="AP95" s="243"/>
      <c r="AQ95" s="94" t="s">
        <v>80</v>
      </c>
      <c r="AR95" s="95"/>
      <c r="AS95" s="96">
        <v>0</v>
      </c>
      <c r="AT95" s="97">
        <f t="shared" si="1"/>
        <v>0</v>
      </c>
      <c r="AU95" s="98">
        <f>'01 - Architektonicko-stav...'!P134</f>
        <v>0</v>
      </c>
      <c r="AV95" s="97">
        <f>'01 - Architektonicko-stav...'!J33</f>
        <v>0</v>
      </c>
      <c r="AW95" s="97">
        <f>'01 - Architektonicko-stav...'!J34</f>
        <v>0</v>
      </c>
      <c r="AX95" s="97">
        <f>'01 - Architektonicko-stav...'!J35</f>
        <v>0</v>
      </c>
      <c r="AY95" s="97">
        <f>'01 - Architektonicko-stav...'!J36</f>
        <v>0</v>
      </c>
      <c r="AZ95" s="97">
        <f>'01 - Architektonicko-stav...'!F33</f>
        <v>0</v>
      </c>
      <c r="BA95" s="97">
        <f>'01 - Architektonicko-stav...'!F34</f>
        <v>0</v>
      </c>
      <c r="BB95" s="97">
        <f>'01 - Architektonicko-stav...'!F35</f>
        <v>0</v>
      </c>
      <c r="BC95" s="97">
        <f>'01 - Architektonicko-stav...'!F36</f>
        <v>0</v>
      </c>
      <c r="BD95" s="99">
        <f>'01 - Architektonicko-stav...'!F37</f>
        <v>0</v>
      </c>
      <c r="BT95" s="100" t="s">
        <v>81</v>
      </c>
      <c r="BV95" s="100" t="s">
        <v>75</v>
      </c>
      <c r="BW95" s="100" t="s">
        <v>82</v>
      </c>
      <c r="BX95" s="100" t="s">
        <v>5</v>
      </c>
      <c r="CL95" s="100" t="s">
        <v>1</v>
      </c>
      <c r="CM95" s="100" t="s">
        <v>83</v>
      </c>
    </row>
    <row r="96" spans="1:91" s="7" customFormat="1" ht="16.5" customHeight="1">
      <c r="A96" s="90" t="s">
        <v>77</v>
      </c>
      <c r="B96" s="91"/>
      <c r="C96" s="92"/>
      <c r="D96" s="244" t="s">
        <v>84</v>
      </c>
      <c r="E96" s="244"/>
      <c r="F96" s="244"/>
      <c r="G96" s="244"/>
      <c r="H96" s="244"/>
      <c r="I96" s="93"/>
      <c r="J96" s="244" t="s">
        <v>85</v>
      </c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2">
        <f>'02 - ZTI'!J30</f>
        <v>0</v>
      </c>
      <c r="AH96" s="243"/>
      <c r="AI96" s="243"/>
      <c r="AJ96" s="243"/>
      <c r="AK96" s="243"/>
      <c r="AL96" s="243"/>
      <c r="AM96" s="243"/>
      <c r="AN96" s="242">
        <f t="shared" si="0"/>
        <v>0</v>
      </c>
      <c r="AO96" s="243"/>
      <c r="AP96" s="243"/>
      <c r="AQ96" s="94" t="s">
        <v>80</v>
      </c>
      <c r="AR96" s="95"/>
      <c r="AS96" s="96">
        <v>0</v>
      </c>
      <c r="AT96" s="97">
        <f t="shared" si="1"/>
        <v>0</v>
      </c>
      <c r="AU96" s="98">
        <f>'02 - ZTI'!P126</f>
        <v>0</v>
      </c>
      <c r="AV96" s="97">
        <f>'02 - ZTI'!J33</f>
        <v>0</v>
      </c>
      <c r="AW96" s="97">
        <f>'02 - ZTI'!J34</f>
        <v>0</v>
      </c>
      <c r="AX96" s="97">
        <f>'02 - ZTI'!J35</f>
        <v>0</v>
      </c>
      <c r="AY96" s="97">
        <f>'02 - ZTI'!J36</f>
        <v>0</v>
      </c>
      <c r="AZ96" s="97">
        <f>'02 - ZTI'!F33</f>
        <v>0</v>
      </c>
      <c r="BA96" s="97">
        <f>'02 - ZTI'!F34</f>
        <v>0</v>
      </c>
      <c r="BB96" s="97">
        <f>'02 - ZTI'!F35</f>
        <v>0</v>
      </c>
      <c r="BC96" s="97">
        <f>'02 - ZTI'!F36</f>
        <v>0</v>
      </c>
      <c r="BD96" s="99">
        <f>'02 - ZTI'!F37</f>
        <v>0</v>
      </c>
      <c r="BT96" s="100" t="s">
        <v>81</v>
      </c>
      <c r="BV96" s="100" t="s">
        <v>75</v>
      </c>
      <c r="BW96" s="100" t="s">
        <v>86</v>
      </c>
      <c r="BX96" s="100" t="s">
        <v>5</v>
      </c>
      <c r="CL96" s="100" t="s">
        <v>1</v>
      </c>
      <c r="CM96" s="100" t="s">
        <v>83</v>
      </c>
    </row>
    <row r="97" spans="1:91" s="7" customFormat="1" ht="16.5" customHeight="1">
      <c r="A97" s="90" t="s">
        <v>77</v>
      </c>
      <c r="B97" s="91"/>
      <c r="C97" s="92"/>
      <c r="D97" s="244" t="s">
        <v>87</v>
      </c>
      <c r="E97" s="244"/>
      <c r="F97" s="244"/>
      <c r="G97" s="244"/>
      <c r="H97" s="244"/>
      <c r="I97" s="93"/>
      <c r="J97" s="244" t="s">
        <v>88</v>
      </c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2">
        <f>'03 - Elektroinstalace'!J30</f>
        <v>0</v>
      </c>
      <c r="AH97" s="243"/>
      <c r="AI97" s="243"/>
      <c r="AJ97" s="243"/>
      <c r="AK97" s="243"/>
      <c r="AL97" s="243"/>
      <c r="AM97" s="243"/>
      <c r="AN97" s="242">
        <f t="shared" si="0"/>
        <v>0</v>
      </c>
      <c r="AO97" s="243"/>
      <c r="AP97" s="243"/>
      <c r="AQ97" s="94" t="s">
        <v>80</v>
      </c>
      <c r="AR97" s="95"/>
      <c r="AS97" s="96">
        <v>0</v>
      </c>
      <c r="AT97" s="97">
        <f t="shared" si="1"/>
        <v>0</v>
      </c>
      <c r="AU97" s="98">
        <f>'03 - Elektroinstalace'!P121</f>
        <v>0</v>
      </c>
      <c r="AV97" s="97">
        <f>'03 - Elektroinstalace'!J33</f>
        <v>0</v>
      </c>
      <c r="AW97" s="97">
        <f>'03 - Elektroinstalace'!J34</f>
        <v>0</v>
      </c>
      <c r="AX97" s="97">
        <f>'03 - Elektroinstalace'!J35</f>
        <v>0</v>
      </c>
      <c r="AY97" s="97">
        <f>'03 - Elektroinstalace'!J36</f>
        <v>0</v>
      </c>
      <c r="AZ97" s="97">
        <f>'03 - Elektroinstalace'!F33</f>
        <v>0</v>
      </c>
      <c r="BA97" s="97">
        <f>'03 - Elektroinstalace'!F34</f>
        <v>0</v>
      </c>
      <c r="BB97" s="97">
        <f>'03 - Elektroinstalace'!F35</f>
        <v>0</v>
      </c>
      <c r="BC97" s="97">
        <f>'03 - Elektroinstalace'!F36</f>
        <v>0</v>
      </c>
      <c r="BD97" s="99">
        <f>'03 - Elektroinstalace'!F37</f>
        <v>0</v>
      </c>
      <c r="BT97" s="100" t="s">
        <v>81</v>
      </c>
      <c r="BV97" s="100" t="s">
        <v>75</v>
      </c>
      <c r="BW97" s="100" t="s">
        <v>89</v>
      </c>
      <c r="BX97" s="100" t="s">
        <v>5</v>
      </c>
      <c r="CL97" s="100" t="s">
        <v>1</v>
      </c>
      <c r="CM97" s="100" t="s">
        <v>83</v>
      </c>
    </row>
    <row r="98" spans="1:91" s="7" customFormat="1" ht="16.5" customHeight="1">
      <c r="A98" s="90" t="s">
        <v>77</v>
      </c>
      <c r="B98" s="91"/>
      <c r="C98" s="92"/>
      <c r="D98" s="244" t="s">
        <v>90</v>
      </c>
      <c r="E98" s="244"/>
      <c r="F98" s="244"/>
      <c r="G98" s="244"/>
      <c r="H98" s="244"/>
      <c r="I98" s="93"/>
      <c r="J98" s="244" t="s">
        <v>91</v>
      </c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2">
        <f>'04 - Ústření vytápění'!J30</f>
        <v>0</v>
      </c>
      <c r="AH98" s="243"/>
      <c r="AI98" s="243"/>
      <c r="AJ98" s="243"/>
      <c r="AK98" s="243"/>
      <c r="AL98" s="243"/>
      <c r="AM98" s="243"/>
      <c r="AN98" s="242">
        <f t="shared" si="0"/>
        <v>0</v>
      </c>
      <c r="AO98" s="243"/>
      <c r="AP98" s="243"/>
      <c r="AQ98" s="94" t="s">
        <v>80</v>
      </c>
      <c r="AR98" s="95"/>
      <c r="AS98" s="96">
        <v>0</v>
      </c>
      <c r="AT98" s="97">
        <f t="shared" si="1"/>
        <v>0</v>
      </c>
      <c r="AU98" s="98">
        <f>'04 - Ústření vytápění'!P120</f>
        <v>0</v>
      </c>
      <c r="AV98" s="97">
        <f>'04 - Ústření vytápění'!J33</f>
        <v>0</v>
      </c>
      <c r="AW98" s="97">
        <f>'04 - Ústření vytápění'!J34</f>
        <v>0</v>
      </c>
      <c r="AX98" s="97">
        <f>'04 - Ústření vytápění'!J35</f>
        <v>0</v>
      </c>
      <c r="AY98" s="97">
        <f>'04 - Ústření vytápění'!J36</f>
        <v>0</v>
      </c>
      <c r="AZ98" s="97">
        <f>'04 - Ústření vytápění'!F33</f>
        <v>0</v>
      </c>
      <c r="BA98" s="97">
        <f>'04 - Ústření vytápění'!F34</f>
        <v>0</v>
      </c>
      <c r="BB98" s="97">
        <f>'04 - Ústření vytápění'!F35</f>
        <v>0</v>
      </c>
      <c r="BC98" s="97">
        <f>'04 - Ústření vytápění'!F36</f>
        <v>0</v>
      </c>
      <c r="BD98" s="99">
        <f>'04 - Ústření vytápění'!F37</f>
        <v>0</v>
      </c>
      <c r="BT98" s="100" t="s">
        <v>81</v>
      </c>
      <c r="BV98" s="100" t="s">
        <v>75</v>
      </c>
      <c r="BW98" s="100" t="s">
        <v>92</v>
      </c>
      <c r="BX98" s="100" t="s">
        <v>5</v>
      </c>
      <c r="CL98" s="100" t="s">
        <v>1</v>
      </c>
      <c r="CM98" s="100" t="s">
        <v>83</v>
      </c>
    </row>
    <row r="99" spans="1:91" s="7" customFormat="1" ht="16.5" customHeight="1">
      <c r="A99" s="90" t="s">
        <v>77</v>
      </c>
      <c r="B99" s="91"/>
      <c r="C99" s="92"/>
      <c r="D99" s="244" t="s">
        <v>93</v>
      </c>
      <c r="E99" s="244"/>
      <c r="F99" s="244"/>
      <c r="G99" s="244"/>
      <c r="H99" s="244"/>
      <c r="I99" s="93"/>
      <c r="J99" s="244" t="s">
        <v>94</v>
      </c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2">
        <f>'05 - Vedlejší rozpočtové ...'!J30</f>
        <v>0</v>
      </c>
      <c r="AH99" s="243"/>
      <c r="AI99" s="243"/>
      <c r="AJ99" s="243"/>
      <c r="AK99" s="243"/>
      <c r="AL99" s="243"/>
      <c r="AM99" s="243"/>
      <c r="AN99" s="242">
        <f t="shared" si="0"/>
        <v>0</v>
      </c>
      <c r="AO99" s="243"/>
      <c r="AP99" s="243"/>
      <c r="AQ99" s="94" t="s">
        <v>80</v>
      </c>
      <c r="AR99" s="95"/>
      <c r="AS99" s="101">
        <v>0</v>
      </c>
      <c r="AT99" s="102">
        <f t="shared" si="1"/>
        <v>0</v>
      </c>
      <c r="AU99" s="103">
        <f>'05 - Vedlejší rozpočtové ...'!P123</f>
        <v>0</v>
      </c>
      <c r="AV99" s="102">
        <f>'05 - Vedlejší rozpočtové ...'!J33</f>
        <v>0</v>
      </c>
      <c r="AW99" s="102">
        <f>'05 - Vedlejší rozpočtové ...'!J34</f>
        <v>0</v>
      </c>
      <c r="AX99" s="102">
        <f>'05 - Vedlejší rozpočtové ...'!J35</f>
        <v>0</v>
      </c>
      <c r="AY99" s="102">
        <f>'05 - Vedlejší rozpočtové ...'!J36</f>
        <v>0</v>
      </c>
      <c r="AZ99" s="102">
        <f>'05 - Vedlejší rozpočtové ...'!F33</f>
        <v>0</v>
      </c>
      <c r="BA99" s="102">
        <f>'05 - Vedlejší rozpočtové ...'!F34</f>
        <v>0</v>
      </c>
      <c r="BB99" s="102">
        <f>'05 - Vedlejší rozpočtové ...'!F35</f>
        <v>0</v>
      </c>
      <c r="BC99" s="102">
        <f>'05 - Vedlejší rozpočtové ...'!F36</f>
        <v>0</v>
      </c>
      <c r="BD99" s="104">
        <f>'05 - Vedlejší rozpočtové ...'!F37</f>
        <v>0</v>
      </c>
      <c r="BT99" s="100" t="s">
        <v>81</v>
      </c>
      <c r="BV99" s="100" t="s">
        <v>75</v>
      </c>
      <c r="BW99" s="100" t="s">
        <v>95</v>
      </c>
      <c r="BX99" s="100" t="s">
        <v>5</v>
      </c>
      <c r="CL99" s="100" t="s">
        <v>1</v>
      </c>
      <c r="CM99" s="100" t="s">
        <v>83</v>
      </c>
    </row>
    <row r="100" spans="1:91" s="2" customFormat="1" ht="30" customHeight="1">
      <c r="A100" s="31"/>
      <c r="B100" s="32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6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91" s="2" customFormat="1" ht="6.9" customHeight="1">
      <c r="A101" s="31"/>
      <c r="B101" s="51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36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</sheetData>
  <sheetProtection algorithmName="SHA-512" hashValue="rmkoLUH/umU56RTHelKIPEil3x/q70q5/7yRv4iPsNs95o6e8VO9AuAydiwSOvWHoJ68J4Ww0rq7QlCX/RUz/g==" saltValue="3FMC4gyb8+UzY0IjxxRKLT34aMrFiKO7Ag3huIgCta0bjG7wE6UTx+/IA0HpnjzHkJkOXBtLne+19jkgIgfy6A==" spinCount="100000" sheet="1" objects="1" scenarios="1" formatColumns="0" formatRows="0"/>
  <mergeCells count="58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D96:H96"/>
    <mergeCell ref="AG96:AM96"/>
    <mergeCell ref="AN96:AP96"/>
    <mergeCell ref="AN97:AP97"/>
    <mergeCell ref="D97:H97"/>
    <mergeCell ref="J97:AF97"/>
    <mergeCell ref="AG97:AM97"/>
    <mergeCell ref="D98:H98"/>
    <mergeCell ref="J98:AF98"/>
    <mergeCell ref="AN99:AP99"/>
    <mergeCell ref="AG99:AM99"/>
    <mergeCell ref="D99:H99"/>
    <mergeCell ref="J99:AF99"/>
    <mergeCell ref="AK30:AO30"/>
    <mergeCell ref="L30:P30"/>
    <mergeCell ref="W30:AE30"/>
    <mergeCell ref="L31:P31"/>
    <mergeCell ref="AN98:AP98"/>
    <mergeCell ref="AG98:AM98"/>
    <mergeCell ref="J96:AF96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01 - Architektonicko-stav...'!C2" display="/"/>
    <hyperlink ref="A96" location="'02 - ZTI'!C2" display="/"/>
    <hyperlink ref="A97" location="'03 - Elektroinstalace'!C2" display="/"/>
    <hyperlink ref="A98" location="'04 - Ústření vytápění'!C2" display="/"/>
    <hyperlink ref="A99" location="'05 - Vedlejší rozpočtové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28"/>
  <sheetViews>
    <sheetView showGridLines="0" tabSelected="1" workbookViewId="0">
      <selection activeCell="J258" sqref="J258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4" t="s">
        <v>82</v>
      </c>
    </row>
    <row r="3" spans="1:46" s="1" customFormat="1" ht="6.9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" customHeight="1">
      <c r="B4" s="17"/>
      <c r="D4" s="107" t="s">
        <v>96</v>
      </c>
      <c r="L4" s="17"/>
      <c r="M4" s="108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26.25" customHeight="1">
      <c r="B7" s="17"/>
      <c r="E7" s="266" t="str">
        <f>'Rekapitulace stavby'!K6</f>
        <v>REKONSTRUKCE BYTŮ - ROZVODŮ VODY A KANALIZACE V BYTOVÉM DOMĚ Č. 4</v>
      </c>
      <c r="F7" s="267"/>
      <c r="G7" s="267"/>
      <c r="H7" s="267"/>
      <c r="L7" s="17"/>
    </row>
    <row r="8" spans="1:46" s="2" customFormat="1" ht="12" customHeight="1">
      <c r="A8" s="31"/>
      <c r="B8" s="36"/>
      <c r="C8" s="31"/>
      <c r="D8" s="109" t="s">
        <v>97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8" t="s">
        <v>98</v>
      </c>
      <c r="F9" s="269"/>
      <c r="G9" s="269"/>
      <c r="H9" s="269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12. 1. 2026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8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70" t="str">
        <f>'Rekapitulace stavby'!E14</f>
        <v>Vyplň údaj</v>
      </c>
      <c r="F18" s="271"/>
      <c r="G18" s="271"/>
      <c r="H18" s="271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72" t="s">
        <v>1</v>
      </c>
      <c r="F27" s="272"/>
      <c r="G27" s="272"/>
      <c r="H27" s="272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ROUND(J134,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6"/>
      <c r="C33" s="31"/>
      <c r="D33" s="119" t="s">
        <v>37</v>
      </c>
      <c r="E33" s="109" t="s">
        <v>38</v>
      </c>
      <c r="F33" s="120">
        <f>ROUND((SUM(BE134:BE327)),  2)</f>
        <v>0</v>
      </c>
      <c r="G33" s="31"/>
      <c r="H33" s="31"/>
      <c r="I33" s="121">
        <v>0.21</v>
      </c>
      <c r="J33" s="120">
        <f>ROUND(((SUM(BE134:BE327))*I33),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109" t="s">
        <v>39</v>
      </c>
      <c r="F34" s="120">
        <f>ROUND((SUM(BF134:BF327)),  2)</f>
        <v>0</v>
      </c>
      <c r="G34" s="31"/>
      <c r="H34" s="31"/>
      <c r="I34" s="121">
        <v>0.12</v>
      </c>
      <c r="J34" s="120">
        <f>ROUND(((SUM(BF134:BF327))*I34),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09" t="s">
        <v>40</v>
      </c>
      <c r="F35" s="120">
        <f>ROUND((SUM(BG134:BG327)),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6"/>
      <c r="C36" s="31"/>
      <c r="D36" s="31"/>
      <c r="E36" s="109" t="s">
        <v>41</v>
      </c>
      <c r="F36" s="120">
        <f>ROUND((SUM(BH134:BH327)),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09" t="s">
        <v>42</v>
      </c>
      <c r="F37" s="120">
        <f>ROUND((SUM(BI134:BI327)),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customHeight="1">
      <c r="A82" s="31"/>
      <c r="B82" s="32"/>
      <c r="C82" s="20" t="s">
        <v>99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264" t="str">
        <f>E7</f>
        <v>REKONSTRUKCE BYTŮ - ROZVODŮ VODY A KANALIZACE V BYTOVÉM DOMĚ Č. 4</v>
      </c>
      <c r="F85" s="265"/>
      <c r="G85" s="265"/>
      <c r="H85" s="265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97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52" t="str">
        <f>E9</f>
        <v>01 - Architektonicko-stavební řešení</v>
      </c>
      <c r="F87" s="263"/>
      <c r="G87" s="263"/>
      <c r="H87" s="263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12. 1. 2026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15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100</v>
      </c>
      <c r="D94" s="141"/>
      <c r="E94" s="141"/>
      <c r="F94" s="141"/>
      <c r="G94" s="141"/>
      <c r="H94" s="141"/>
      <c r="I94" s="141"/>
      <c r="J94" s="142" t="s">
        <v>101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8" customHeight="1">
      <c r="A96" s="31"/>
      <c r="B96" s="32"/>
      <c r="C96" s="143" t="s">
        <v>102</v>
      </c>
      <c r="D96" s="33"/>
      <c r="E96" s="33"/>
      <c r="F96" s="33"/>
      <c r="G96" s="33"/>
      <c r="H96" s="33"/>
      <c r="I96" s="33"/>
      <c r="J96" s="81">
        <f>J134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103</v>
      </c>
    </row>
    <row r="97" spans="2:12" s="9" customFormat="1" ht="24.9" customHeight="1">
      <c r="B97" s="144"/>
      <c r="C97" s="145"/>
      <c r="D97" s="146" t="s">
        <v>104</v>
      </c>
      <c r="E97" s="147"/>
      <c r="F97" s="147"/>
      <c r="G97" s="147"/>
      <c r="H97" s="147"/>
      <c r="I97" s="147"/>
      <c r="J97" s="148">
        <f>J135</f>
        <v>0</v>
      </c>
      <c r="K97" s="145"/>
      <c r="L97" s="149"/>
    </row>
    <row r="98" spans="2:12" s="9" customFormat="1" ht="24.9" customHeight="1">
      <c r="B98" s="144"/>
      <c r="C98" s="145"/>
      <c r="D98" s="146" t="s">
        <v>105</v>
      </c>
      <c r="E98" s="147"/>
      <c r="F98" s="147"/>
      <c r="G98" s="147"/>
      <c r="H98" s="147"/>
      <c r="I98" s="147"/>
      <c r="J98" s="148">
        <f>J154</f>
        <v>0</v>
      </c>
      <c r="K98" s="145"/>
      <c r="L98" s="149"/>
    </row>
    <row r="99" spans="2:12" s="9" customFormat="1" ht="24.9" customHeight="1">
      <c r="B99" s="144"/>
      <c r="C99" s="145"/>
      <c r="D99" s="146" t="s">
        <v>106</v>
      </c>
      <c r="E99" s="147"/>
      <c r="F99" s="147"/>
      <c r="G99" s="147"/>
      <c r="H99" s="147"/>
      <c r="I99" s="147"/>
      <c r="J99" s="148">
        <f>J159</f>
        <v>0</v>
      </c>
      <c r="K99" s="145"/>
      <c r="L99" s="149"/>
    </row>
    <row r="100" spans="2:12" s="9" customFormat="1" ht="24.9" customHeight="1">
      <c r="B100" s="144"/>
      <c r="C100" s="145"/>
      <c r="D100" s="146" t="s">
        <v>107</v>
      </c>
      <c r="E100" s="147"/>
      <c r="F100" s="147"/>
      <c r="G100" s="147"/>
      <c r="H100" s="147"/>
      <c r="I100" s="147"/>
      <c r="J100" s="148">
        <f>J188</f>
        <v>0</v>
      </c>
      <c r="K100" s="145"/>
      <c r="L100" s="149"/>
    </row>
    <row r="101" spans="2:12" s="9" customFormat="1" ht="24.9" customHeight="1">
      <c r="B101" s="144"/>
      <c r="C101" s="145"/>
      <c r="D101" s="146" t="s">
        <v>108</v>
      </c>
      <c r="E101" s="147"/>
      <c r="F101" s="147"/>
      <c r="G101" s="147"/>
      <c r="H101" s="147"/>
      <c r="I101" s="147"/>
      <c r="J101" s="148">
        <f>J207</f>
        <v>0</v>
      </c>
      <c r="K101" s="145"/>
      <c r="L101" s="149"/>
    </row>
    <row r="102" spans="2:12" s="9" customFormat="1" ht="24.9" customHeight="1">
      <c r="B102" s="144"/>
      <c r="C102" s="145"/>
      <c r="D102" s="146" t="s">
        <v>109</v>
      </c>
      <c r="E102" s="147"/>
      <c r="F102" s="147"/>
      <c r="G102" s="147"/>
      <c r="H102" s="147"/>
      <c r="I102" s="147"/>
      <c r="J102" s="148">
        <f>J212</f>
        <v>0</v>
      </c>
      <c r="K102" s="145"/>
      <c r="L102" s="149"/>
    </row>
    <row r="103" spans="2:12" s="9" customFormat="1" ht="24.9" customHeight="1">
      <c r="B103" s="144"/>
      <c r="C103" s="145"/>
      <c r="D103" s="146" t="s">
        <v>110</v>
      </c>
      <c r="E103" s="147"/>
      <c r="F103" s="147"/>
      <c r="G103" s="147"/>
      <c r="H103" s="147"/>
      <c r="I103" s="147"/>
      <c r="J103" s="148">
        <f>J214</f>
        <v>0</v>
      </c>
      <c r="K103" s="145"/>
      <c r="L103" s="149"/>
    </row>
    <row r="104" spans="2:12" s="9" customFormat="1" ht="24.9" customHeight="1">
      <c r="B104" s="144"/>
      <c r="C104" s="145"/>
      <c r="D104" s="146" t="s">
        <v>111</v>
      </c>
      <c r="E104" s="147"/>
      <c r="F104" s="147"/>
      <c r="G104" s="147"/>
      <c r="H104" s="147"/>
      <c r="I104" s="147"/>
      <c r="J104" s="148">
        <f>J220</f>
        <v>0</v>
      </c>
      <c r="K104" s="145"/>
      <c r="L104" s="149"/>
    </row>
    <row r="105" spans="2:12" s="9" customFormat="1" ht="24.9" customHeight="1">
      <c r="B105" s="144"/>
      <c r="C105" s="145"/>
      <c r="D105" s="146" t="s">
        <v>112</v>
      </c>
      <c r="E105" s="147"/>
      <c r="F105" s="147"/>
      <c r="G105" s="147"/>
      <c r="H105" s="147"/>
      <c r="I105" s="147"/>
      <c r="J105" s="148">
        <f>J222</f>
        <v>0</v>
      </c>
      <c r="K105" s="145"/>
      <c r="L105" s="149"/>
    </row>
    <row r="106" spans="2:12" s="9" customFormat="1" ht="24.9" customHeight="1">
      <c r="B106" s="144"/>
      <c r="C106" s="145"/>
      <c r="D106" s="146" t="s">
        <v>113</v>
      </c>
      <c r="E106" s="147"/>
      <c r="F106" s="147"/>
      <c r="G106" s="147"/>
      <c r="H106" s="147"/>
      <c r="I106" s="147"/>
      <c r="J106" s="148">
        <f>J228</f>
        <v>0</v>
      </c>
      <c r="K106" s="145"/>
      <c r="L106" s="149"/>
    </row>
    <row r="107" spans="2:12" s="9" customFormat="1" ht="24.9" customHeight="1">
      <c r="B107" s="144"/>
      <c r="C107" s="145"/>
      <c r="D107" s="146" t="s">
        <v>114</v>
      </c>
      <c r="E107" s="147"/>
      <c r="F107" s="147"/>
      <c r="G107" s="147"/>
      <c r="H107" s="147"/>
      <c r="I107" s="147"/>
      <c r="J107" s="148">
        <f>J239</f>
        <v>0</v>
      </c>
      <c r="K107" s="145"/>
      <c r="L107" s="149"/>
    </row>
    <row r="108" spans="2:12" s="9" customFormat="1" ht="24.9" customHeight="1">
      <c r="B108" s="144"/>
      <c r="C108" s="145"/>
      <c r="D108" s="146" t="s">
        <v>115</v>
      </c>
      <c r="E108" s="147"/>
      <c r="F108" s="147"/>
      <c r="G108" s="147"/>
      <c r="H108" s="147"/>
      <c r="I108" s="147"/>
      <c r="J108" s="148">
        <f>J246</f>
        <v>0</v>
      </c>
      <c r="K108" s="145"/>
      <c r="L108" s="149"/>
    </row>
    <row r="109" spans="2:12" s="9" customFormat="1" ht="24.9" customHeight="1">
      <c r="B109" s="144"/>
      <c r="C109" s="145"/>
      <c r="D109" s="146" t="s">
        <v>116</v>
      </c>
      <c r="E109" s="147"/>
      <c r="F109" s="147"/>
      <c r="G109" s="147"/>
      <c r="H109" s="147"/>
      <c r="I109" s="147"/>
      <c r="J109" s="148">
        <f>J249</f>
        <v>0</v>
      </c>
      <c r="K109" s="145"/>
      <c r="L109" s="149"/>
    </row>
    <row r="110" spans="2:12" s="9" customFormat="1" ht="24.9" customHeight="1">
      <c r="B110" s="144"/>
      <c r="C110" s="145"/>
      <c r="D110" s="146" t="s">
        <v>117</v>
      </c>
      <c r="E110" s="147"/>
      <c r="F110" s="147"/>
      <c r="G110" s="147"/>
      <c r="H110" s="147"/>
      <c r="I110" s="147"/>
      <c r="J110" s="148">
        <f>J271</f>
        <v>0</v>
      </c>
      <c r="K110" s="145"/>
      <c r="L110" s="149"/>
    </row>
    <row r="111" spans="2:12" s="9" customFormat="1" ht="24.9" customHeight="1">
      <c r="B111" s="144"/>
      <c r="C111" s="145"/>
      <c r="D111" s="146" t="s">
        <v>118</v>
      </c>
      <c r="E111" s="147"/>
      <c r="F111" s="147"/>
      <c r="G111" s="147"/>
      <c r="H111" s="147"/>
      <c r="I111" s="147"/>
      <c r="J111" s="148">
        <f>J282</f>
        <v>0</v>
      </c>
      <c r="K111" s="145"/>
      <c r="L111" s="149"/>
    </row>
    <row r="112" spans="2:12" s="9" customFormat="1" ht="24.9" customHeight="1">
      <c r="B112" s="144"/>
      <c r="C112" s="145"/>
      <c r="D112" s="146" t="s">
        <v>119</v>
      </c>
      <c r="E112" s="147"/>
      <c r="F112" s="147"/>
      <c r="G112" s="147"/>
      <c r="H112" s="147"/>
      <c r="I112" s="147"/>
      <c r="J112" s="148">
        <f>J315</f>
        <v>0</v>
      </c>
      <c r="K112" s="145"/>
      <c r="L112" s="149"/>
    </row>
    <row r="113" spans="1:31" s="9" customFormat="1" ht="24.9" customHeight="1">
      <c r="B113" s="144"/>
      <c r="C113" s="145"/>
      <c r="D113" s="146" t="s">
        <v>120</v>
      </c>
      <c r="E113" s="147"/>
      <c r="F113" s="147"/>
      <c r="G113" s="147"/>
      <c r="H113" s="147"/>
      <c r="I113" s="147"/>
      <c r="J113" s="148">
        <f>J322</f>
        <v>0</v>
      </c>
      <c r="K113" s="145"/>
      <c r="L113" s="149"/>
    </row>
    <row r="114" spans="1:31" s="10" customFormat="1" ht="19.95" customHeight="1">
      <c r="B114" s="150"/>
      <c r="C114" s="151"/>
      <c r="D114" s="152" t="s">
        <v>121</v>
      </c>
      <c r="E114" s="153"/>
      <c r="F114" s="153"/>
      <c r="G114" s="153"/>
      <c r="H114" s="153"/>
      <c r="I114" s="153"/>
      <c r="J114" s="154">
        <f>J323</f>
        <v>0</v>
      </c>
      <c r="K114" s="151"/>
      <c r="L114" s="155"/>
    </row>
    <row r="115" spans="1:31" s="2" customFormat="1" ht="21.7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6.9" customHeight="1">
      <c r="A116" s="31"/>
      <c r="B116" s="51"/>
      <c r="C116" s="52"/>
      <c r="D116" s="52"/>
      <c r="E116" s="52"/>
      <c r="F116" s="52"/>
      <c r="G116" s="52"/>
      <c r="H116" s="52"/>
      <c r="I116" s="52"/>
      <c r="J116" s="52"/>
      <c r="K116" s="52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20" spans="1:31" s="2" customFormat="1" ht="6.9" customHeight="1">
      <c r="A120" s="31"/>
      <c r="B120" s="53"/>
      <c r="C120" s="54"/>
      <c r="D120" s="54"/>
      <c r="E120" s="54"/>
      <c r="F120" s="54"/>
      <c r="G120" s="54"/>
      <c r="H120" s="54"/>
      <c r="I120" s="54"/>
      <c r="J120" s="54"/>
      <c r="K120" s="54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24.9" customHeight="1">
      <c r="A121" s="31"/>
      <c r="B121" s="32"/>
      <c r="C121" s="20" t="s">
        <v>122</v>
      </c>
      <c r="D121" s="33"/>
      <c r="E121" s="33"/>
      <c r="F121" s="33"/>
      <c r="G121" s="33"/>
      <c r="H121" s="33"/>
      <c r="I121" s="33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6.9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6" t="s">
        <v>16</v>
      </c>
      <c r="D123" s="33"/>
      <c r="E123" s="33"/>
      <c r="F123" s="33"/>
      <c r="G123" s="33"/>
      <c r="H123" s="33"/>
      <c r="I123" s="33"/>
      <c r="J123" s="33"/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26.25" customHeight="1">
      <c r="A124" s="31"/>
      <c r="B124" s="32"/>
      <c r="C124" s="33"/>
      <c r="D124" s="33"/>
      <c r="E124" s="264" t="str">
        <f>E7</f>
        <v>REKONSTRUKCE BYTŮ - ROZVODŮ VODY A KANALIZACE V BYTOVÉM DOMĚ Č. 4</v>
      </c>
      <c r="F124" s="265"/>
      <c r="G124" s="265"/>
      <c r="H124" s="265"/>
      <c r="I124" s="33"/>
      <c r="J124" s="33"/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>
      <c r="A125" s="31"/>
      <c r="B125" s="32"/>
      <c r="C125" s="26" t="s">
        <v>97</v>
      </c>
      <c r="D125" s="33"/>
      <c r="E125" s="33"/>
      <c r="F125" s="33"/>
      <c r="G125" s="33"/>
      <c r="H125" s="33"/>
      <c r="I125" s="33"/>
      <c r="J125" s="33"/>
      <c r="K125" s="33"/>
      <c r="L125" s="48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6.5" customHeight="1">
      <c r="A126" s="31"/>
      <c r="B126" s="32"/>
      <c r="C126" s="33"/>
      <c r="D126" s="33"/>
      <c r="E126" s="252" t="str">
        <f>E9</f>
        <v>01 - Architektonicko-stavební řešení</v>
      </c>
      <c r="F126" s="263"/>
      <c r="G126" s="263"/>
      <c r="H126" s="263"/>
      <c r="I126" s="33"/>
      <c r="J126" s="33"/>
      <c r="K126" s="33"/>
      <c r="L126" s="48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6.9" customHeight="1">
      <c r="A127" s="31"/>
      <c r="B127" s="32"/>
      <c r="C127" s="33"/>
      <c r="D127" s="33"/>
      <c r="E127" s="33"/>
      <c r="F127" s="33"/>
      <c r="G127" s="33"/>
      <c r="H127" s="33"/>
      <c r="I127" s="33"/>
      <c r="J127" s="33"/>
      <c r="K127" s="33"/>
      <c r="L127" s="48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2" customHeight="1">
      <c r="A128" s="31"/>
      <c r="B128" s="32"/>
      <c r="C128" s="26" t="s">
        <v>20</v>
      </c>
      <c r="D128" s="33"/>
      <c r="E128" s="33"/>
      <c r="F128" s="24" t="str">
        <f>F12</f>
        <v xml:space="preserve"> </v>
      </c>
      <c r="G128" s="33"/>
      <c r="H128" s="33"/>
      <c r="I128" s="26" t="s">
        <v>22</v>
      </c>
      <c r="J128" s="63" t="str">
        <f>IF(J12="","",J12)</f>
        <v>12. 1. 2026</v>
      </c>
      <c r="K128" s="33"/>
      <c r="L128" s="48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6.9" customHeight="1">
      <c r="A129" s="31"/>
      <c r="B129" s="32"/>
      <c r="C129" s="33"/>
      <c r="D129" s="33"/>
      <c r="E129" s="33"/>
      <c r="F129" s="33"/>
      <c r="G129" s="33"/>
      <c r="H129" s="33"/>
      <c r="I129" s="33"/>
      <c r="J129" s="33"/>
      <c r="K129" s="33"/>
      <c r="L129" s="48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5.15" customHeight="1">
      <c r="A130" s="31"/>
      <c r="B130" s="32"/>
      <c r="C130" s="26" t="s">
        <v>24</v>
      </c>
      <c r="D130" s="33"/>
      <c r="E130" s="33"/>
      <c r="F130" s="24" t="str">
        <f>E15</f>
        <v xml:space="preserve"> </v>
      </c>
      <c r="G130" s="33"/>
      <c r="H130" s="33"/>
      <c r="I130" s="26" t="s">
        <v>29</v>
      </c>
      <c r="J130" s="29" t="str">
        <f>E21</f>
        <v xml:space="preserve"> </v>
      </c>
      <c r="K130" s="33"/>
      <c r="L130" s="48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5.15" customHeight="1">
      <c r="A131" s="31"/>
      <c r="B131" s="32"/>
      <c r="C131" s="26" t="s">
        <v>27</v>
      </c>
      <c r="D131" s="33"/>
      <c r="E131" s="33"/>
      <c r="F131" s="24" t="str">
        <f>IF(E18="","",E18)</f>
        <v>Vyplň údaj</v>
      </c>
      <c r="G131" s="33"/>
      <c r="H131" s="33"/>
      <c r="I131" s="26" t="s">
        <v>31</v>
      </c>
      <c r="J131" s="29" t="str">
        <f>E24</f>
        <v xml:space="preserve"> </v>
      </c>
      <c r="K131" s="33"/>
      <c r="L131" s="48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0.35" customHeight="1">
      <c r="A132" s="31"/>
      <c r="B132" s="32"/>
      <c r="C132" s="33"/>
      <c r="D132" s="33"/>
      <c r="E132" s="33"/>
      <c r="F132" s="33"/>
      <c r="G132" s="33"/>
      <c r="H132" s="33"/>
      <c r="I132" s="33"/>
      <c r="J132" s="33"/>
      <c r="K132" s="33"/>
      <c r="L132" s="48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11" customFormat="1" ht="29.25" customHeight="1">
      <c r="A133" s="156"/>
      <c r="B133" s="157"/>
      <c r="C133" s="158" t="s">
        <v>123</v>
      </c>
      <c r="D133" s="159" t="s">
        <v>58</v>
      </c>
      <c r="E133" s="159" t="s">
        <v>54</v>
      </c>
      <c r="F133" s="159" t="s">
        <v>55</v>
      </c>
      <c r="G133" s="159" t="s">
        <v>124</v>
      </c>
      <c r="H133" s="159" t="s">
        <v>125</v>
      </c>
      <c r="I133" s="159" t="s">
        <v>126</v>
      </c>
      <c r="J133" s="160" t="s">
        <v>101</v>
      </c>
      <c r="K133" s="161" t="s">
        <v>127</v>
      </c>
      <c r="L133" s="162"/>
      <c r="M133" s="72" t="s">
        <v>1</v>
      </c>
      <c r="N133" s="73" t="s">
        <v>37</v>
      </c>
      <c r="O133" s="73" t="s">
        <v>128</v>
      </c>
      <c r="P133" s="73" t="s">
        <v>129</v>
      </c>
      <c r="Q133" s="73" t="s">
        <v>130</v>
      </c>
      <c r="R133" s="73" t="s">
        <v>131</v>
      </c>
      <c r="S133" s="73" t="s">
        <v>132</v>
      </c>
      <c r="T133" s="74" t="s">
        <v>133</v>
      </c>
      <c r="U133" s="156"/>
      <c r="V133" s="156"/>
      <c r="W133" s="156"/>
      <c r="X133" s="156"/>
      <c r="Y133" s="156"/>
      <c r="Z133" s="156"/>
      <c r="AA133" s="156"/>
      <c r="AB133" s="156"/>
      <c r="AC133" s="156"/>
      <c r="AD133" s="156"/>
      <c r="AE133" s="156"/>
    </row>
    <row r="134" spans="1:65" s="2" customFormat="1" ht="22.8" customHeight="1">
      <c r="A134" s="31"/>
      <c r="B134" s="32"/>
      <c r="C134" s="79" t="s">
        <v>134</v>
      </c>
      <c r="D134" s="33"/>
      <c r="E134" s="33"/>
      <c r="F134" s="33"/>
      <c r="G134" s="33"/>
      <c r="H134" s="33"/>
      <c r="I134" s="33"/>
      <c r="J134" s="163">
        <f>BK134</f>
        <v>0</v>
      </c>
      <c r="K134" s="33"/>
      <c r="L134" s="36"/>
      <c r="M134" s="75"/>
      <c r="N134" s="164"/>
      <c r="O134" s="76"/>
      <c r="P134" s="165">
        <f>P135+P154+P159+P188+P207+P212+P214+P220+P222+P228+P239+P246+P249+P271+P282+P315+P322</f>
        <v>0</v>
      </c>
      <c r="Q134" s="76"/>
      <c r="R134" s="165">
        <f>R135+R154+R159+R188+R207+R212+R214+R220+R222+R228+R239+R246+R249+R271+R282+R315+R322</f>
        <v>4.2407861999999996</v>
      </c>
      <c r="S134" s="76"/>
      <c r="T134" s="166">
        <f>T135+T154+T159+T188+T207+T212+T214+T220+T222+T228+T239+T246+T249+T271+T282+T315+T322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T134" s="14" t="s">
        <v>72</v>
      </c>
      <c r="AU134" s="14" t="s">
        <v>103</v>
      </c>
      <c r="BK134" s="167">
        <f>BK135+BK154+BK159+BK188+BK207+BK212+BK214+BK220+BK222+BK228+BK239+BK246+BK249+BK271+BK282+BK315+BK322</f>
        <v>0</v>
      </c>
    </row>
    <row r="135" spans="1:65" s="12" customFormat="1" ht="25.95" customHeight="1">
      <c r="B135" s="168"/>
      <c r="C135" s="169"/>
      <c r="D135" s="170" t="s">
        <v>72</v>
      </c>
      <c r="E135" s="171" t="s">
        <v>135</v>
      </c>
      <c r="F135" s="171" t="s">
        <v>136</v>
      </c>
      <c r="G135" s="169"/>
      <c r="H135" s="169"/>
      <c r="I135" s="172"/>
      <c r="J135" s="173">
        <f>BK135</f>
        <v>0</v>
      </c>
      <c r="K135" s="169"/>
      <c r="L135" s="174"/>
      <c r="M135" s="175"/>
      <c r="N135" s="176"/>
      <c r="O135" s="176"/>
      <c r="P135" s="177">
        <f>SUM(P136:P153)</f>
        <v>0</v>
      </c>
      <c r="Q135" s="176"/>
      <c r="R135" s="177">
        <f>SUM(R136:R153)</f>
        <v>0</v>
      </c>
      <c r="S135" s="176"/>
      <c r="T135" s="178">
        <f>SUM(T136:T153)</f>
        <v>0</v>
      </c>
      <c r="AR135" s="179" t="s">
        <v>81</v>
      </c>
      <c r="AT135" s="180" t="s">
        <v>72</v>
      </c>
      <c r="AU135" s="180" t="s">
        <v>73</v>
      </c>
      <c r="AY135" s="179" t="s">
        <v>137</v>
      </c>
      <c r="BK135" s="181">
        <f>SUM(BK136:BK153)</f>
        <v>0</v>
      </c>
    </row>
    <row r="136" spans="1:65" s="2" customFormat="1" ht="37.799999999999997" customHeight="1">
      <c r="A136" s="31"/>
      <c r="B136" s="32"/>
      <c r="C136" s="182" t="s">
        <v>81</v>
      </c>
      <c r="D136" s="182" t="s">
        <v>138</v>
      </c>
      <c r="E136" s="183" t="s">
        <v>139</v>
      </c>
      <c r="F136" s="184" t="s">
        <v>140</v>
      </c>
      <c r="G136" s="185" t="s">
        <v>141</v>
      </c>
      <c r="H136" s="186">
        <v>1.6</v>
      </c>
      <c r="I136" s="187"/>
      <c r="J136" s="188">
        <f>ROUND(I136*H136,2)</f>
        <v>0</v>
      </c>
      <c r="K136" s="189"/>
      <c r="L136" s="36"/>
      <c r="M136" s="190" t="s">
        <v>1</v>
      </c>
      <c r="N136" s="191" t="s">
        <v>38</v>
      </c>
      <c r="O136" s="68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4" t="s">
        <v>142</v>
      </c>
      <c r="AT136" s="194" t="s">
        <v>138</v>
      </c>
      <c r="AU136" s="194" t="s">
        <v>81</v>
      </c>
      <c r="AY136" s="14" t="s">
        <v>137</v>
      </c>
      <c r="BE136" s="195">
        <f>IF(N136="základní",J136,0)</f>
        <v>0</v>
      </c>
      <c r="BF136" s="195">
        <f>IF(N136="snížená",J136,0)</f>
        <v>0</v>
      </c>
      <c r="BG136" s="195">
        <f>IF(N136="zákl. přenesená",J136,0)</f>
        <v>0</v>
      </c>
      <c r="BH136" s="195">
        <f>IF(N136="sníž. přenesená",J136,0)</f>
        <v>0</v>
      </c>
      <c r="BI136" s="195">
        <f>IF(N136="nulová",J136,0)</f>
        <v>0</v>
      </c>
      <c r="BJ136" s="14" t="s">
        <v>81</v>
      </c>
      <c r="BK136" s="195">
        <f>ROUND(I136*H136,2)</f>
        <v>0</v>
      </c>
      <c r="BL136" s="14" t="s">
        <v>142</v>
      </c>
      <c r="BM136" s="194" t="s">
        <v>143</v>
      </c>
    </row>
    <row r="137" spans="1:65" s="2" customFormat="1" ht="19.2">
      <c r="A137" s="31"/>
      <c r="B137" s="32"/>
      <c r="C137" s="33"/>
      <c r="D137" s="196" t="s">
        <v>144</v>
      </c>
      <c r="E137" s="33"/>
      <c r="F137" s="197" t="s">
        <v>145</v>
      </c>
      <c r="G137" s="33"/>
      <c r="H137" s="33"/>
      <c r="I137" s="198"/>
      <c r="J137" s="33"/>
      <c r="K137" s="33"/>
      <c r="L137" s="36"/>
      <c r="M137" s="199"/>
      <c r="N137" s="200"/>
      <c r="O137" s="68"/>
      <c r="P137" s="68"/>
      <c r="Q137" s="68"/>
      <c r="R137" s="68"/>
      <c r="S137" s="68"/>
      <c r="T137" s="69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T137" s="14" t="s">
        <v>144</v>
      </c>
      <c r="AU137" s="14" t="s">
        <v>81</v>
      </c>
    </row>
    <row r="138" spans="1:65" s="2" customFormat="1" ht="66.75" customHeight="1">
      <c r="A138" s="31"/>
      <c r="B138" s="32"/>
      <c r="C138" s="182" t="s">
        <v>83</v>
      </c>
      <c r="D138" s="182" t="s">
        <v>138</v>
      </c>
      <c r="E138" s="183" t="s">
        <v>146</v>
      </c>
      <c r="F138" s="184" t="s">
        <v>147</v>
      </c>
      <c r="G138" s="185" t="s">
        <v>148</v>
      </c>
      <c r="H138" s="186">
        <v>2.4</v>
      </c>
      <c r="I138" s="187"/>
      <c r="J138" s="188">
        <f>ROUND(I138*H138,2)</f>
        <v>0</v>
      </c>
      <c r="K138" s="189"/>
      <c r="L138" s="36"/>
      <c r="M138" s="190" t="s">
        <v>1</v>
      </c>
      <c r="N138" s="191" t="s">
        <v>38</v>
      </c>
      <c r="O138" s="68"/>
      <c r="P138" s="192">
        <f>O138*H138</f>
        <v>0</v>
      </c>
      <c r="Q138" s="192">
        <v>0</v>
      </c>
      <c r="R138" s="192">
        <f>Q138*H138</f>
        <v>0</v>
      </c>
      <c r="S138" s="192">
        <v>0</v>
      </c>
      <c r="T138" s="193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4" t="s">
        <v>142</v>
      </c>
      <c r="AT138" s="194" t="s">
        <v>138</v>
      </c>
      <c r="AU138" s="194" t="s">
        <v>81</v>
      </c>
      <c r="AY138" s="14" t="s">
        <v>137</v>
      </c>
      <c r="BE138" s="195">
        <f>IF(N138="základní",J138,0)</f>
        <v>0</v>
      </c>
      <c r="BF138" s="195">
        <f>IF(N138="snížená",J138,0)</f>
        <v>0</v>
      </c>
      <c r="BG138" s="195">
        <f>IF(N138="zákl. přenesená",J138,0)</f>
        <v>0</v>
      </c>
      <c r="BH138" s="195">
        <f>IF(N138="sníž. přenesená",J138,0)</f>
        <v>0</v>
      </c>
      <c r="BI138" s="195">
        <f>IF(N138="nulová",J138,0)</f>
        <v>0</v>
      </c>
      <c r="BJ138" s="14" t="s">
        <v>81</v>
      </c>
      <c r="BK138" s="195">
        <f>ROUND(I138*H138,2)</f>
        <v>0</v>
      </c>
      <c r="BL138" s="14" t="s">
        <v>142</v>
      </c>
      <c r="BM138" s="194" t="s">
        <v>149</v>
      </c>
    </row>
    <row r="139" spans="1:65" s="2" customFormat="1" ht="19.2">
      <c r="A139" s="31"/>
      <c r="B139" s="32"/>
      <c r="C139" s="33"/>
      <c r="D139" s="196" t="s">
        <v>144</v>
      </c>
      <c r="E139" s="33"/>
      <c r="F139" s="197" t="s">
        <v>145</v>
      </c>
      <c r="G139" s="33"/>
      <c r="H139" s="33"/>
      <c r="I139" s="198"/>
      <c r="J139" s="33"/>
      <c r="K139" s="33"/>
      <c r="L139" s="36"/>
      <c r="M139" s="199"/>
      <c r="N139" s="200"/>
      <c r="O139" s="68"/>
      <c r="P139" s="68"/>
      <c r="Q139" s="68"/>
      <c r="R139" s="68"/>
      <c r="S139" s="68"/>
      <c r="T139" s="69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T139" s="14" t="s">
        <v>144</v>
      </c>
      <c r="AU139" s="14" t="s">
        <v>81</v>
      </c>
    </row>
    <row r="140" spans="1:65" s="2" customFormat="1" ht="33" customHeight="1">
      <c r="A140" s="31"/>
      <c r="B140" s="32"/>
      <c r="C140" s="182" t="s">
        <v>135</v>
      </c>
      <c r="D140" s="182" t="s">
        <v>138</v>
      </c>
      <c r="E140" s="183" t="s">
        <v>150</v>
      </c>
      <c r="F140" s="184" t="s">
        <v>151</v>
      </c>
      <c r="G140" s="185" t="s">
        <v>148</v>
      </c>
      <c r="H140" s="186">
        <v>6.3849999999999998</v>
      </c>
      <c r="I140" s="187"/>
      <c r="J140" s="188">
        <f>ROUND(I140*H140,2)</f>
        <v>0</v>
      </c>
      <c r="K140" s="189"/>
      <c r="L140" s="36"/>
      <c r="M140" s="190" t="s">
        <v>1</v>
      </c>
      <c r="N140" s="191" t="s">
        <v>38</v>
      </c>
      <c r="O140" s="68"/>
      <c r="P140" s="192">
        <f>O140*H140</f>
        <v>0</v>
      </c>
      <c r="Q140" s="192">
        <v>0</v>
      </c>
      <c r="R140" s="192">
        <f>Q140*H140</f>
        <v>0</v>
      </c>
      <c r="S140" s="192">
        <v>0</v>
      </c>
      <c r="T140" s="193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4" t="s">
        <v>142</v>
      </c>
      <c r="AT140" s="194" t="s">
        <v>138</v>
      </c>
      <c r="AU140" s="194" t="s">
        <v>81</v>
      </c>
      <c r="AY140" s="14" t="s">
        <v>137</v>
      </c>
      <c r="BE140" s="195">
        <f>IF(N140="základní",J140,0)</f>
        <v>0</v>
      </c>
      <c r="BF140" s="195">
        <f>IF(N140="snížená",J140,0)</f>
        <v>0</v>
      </c>
      <c r="BG140" s="195">
        <f>IF(N140="zákl. přenesená",J140,0)</f>
        <v>0</v>
      </c>
      <c r="BH140" s="195">
        <f>IF(N140="sníž. přenesená",J140,0)</f>
        <v>0</v>
      </c>
      <c r="BI140" s="195">
        <f>IF(N140="nulová",J140,0)</f>
        <v>0</v>
      </c>
      <c r="BJ140" s="14" t="s">
        <v>81</v>
      </c>
      <c r="BK140" s="195">
        <f>ROUND(I140*H140,2)</f>
        <v>0</v>
      </c>
      <c r="BL140" s="14" t="s">
        <v>142</v>
      </c>
      <c r="BM140" s="194" t="s">
        <v>152</v>
      </c>
    </row>
    <row r="141" spans="1:65" s="2" customFormat="1" ht="19.2">
      <c r="A141" s="31"/>
      <c r="B141" s="32"/>
      <c r="C141" s="33"/>
      <c r="D141" s="196" t="s">
        <v>144</v>
      </c>
      <c r="E141" s="33"/>
      <c r="F141" s="197" t="s">
        <v>145</v>
      </c>
      <c r="G141" s="33"/>
      <c r="H141" s="33"/>
      <c r="I141" s="198"/>
      <c r="J141" s="33"/>
      <c r="K141" s="33"/>
      <c r="L141" s="36"/>
      <c r="M141" s="199"/>
      <c r="N141" s="200"/>
      <c r="O141" s="68"/>
      <c r="P141" s="68"/>
      <c r="Q141" s="68"/>
      <c r="R141" s="68"/>
      <c r="S141" s="68"/>
      <c r="T141" s="69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T141" s="14" t="s">
        <v>144</v>
      </c>
      <c r="AU141" s="14" t="s">
        <v>81</v>
      </c>
    </row>
    <row r="142" spans="1:65" s="2" customFormat="1" ht="33" customHeight="1">
      <c r="A142" s="31"/>
      <c r="B142" s="32"/>
      <c r="C142" s="182" t="s">
        <v>142</v>
      </c>
      <c r="D142" s="182" t="s">
        <v>138</v>
      </c>
      <c r="E142" s="183" t="s">
        <v>153</v>
      </c>
      <c r="F142" s="184" t="s">
        <v>154</v>
      </c>
      <c r="G142" s="185" t="s">
        <v>148</v>
      </c>
      <c r="H142" s="186">
        <v>3.95</v>
      </c>
      <c r="I142" s="187"/>
      <c r="J142" s="188">
        <f>ROUND(I142*H142,2)</f>
        <v>0</v>
      </c>
      <c r="K142" s="189"/>
      <c r="L142" s="36"/>
      <c r="M142" s="190" t="s">
        <v>1</v>
      </c>
      <c r="N142" s="191" t="s">
        <v>38</v>
      </c>
      <c r="O142" s="68"/>
      <c r="P142" s="192">
        <f>O142*H142</f>
        <v>0</v>
      </c>
      <c r="Q142" s="192">
        <v>0</v>
      </c>
      <c r="R142" s="192">
        <f>Q142*H142</f>
        <v>0</v>
      </c>
      <c r="S142" s="192">
        <v>0</v>
      </c>
      <c r="T142" s="193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4" t="s">
        <v>142</v>
      </c>
      <c r="AT142" s="194" t="s">
        <v>138</v>
      </c>
      <c r="AU142" s="194" t="s">
        <v>81</v>
      </c>
      <c r="AY142" s="14" t="s">
        <v>137</v>
      </c>
      <c r="BE142" s="195">
        <f>IF(N142="základní",J142,0)</f>
        <v>0</v>
      </c>
      <c r="BF142" s="195">
        <f>IF(N142="snížená",J142,0)</f>
        <v>0</v>
      </c>
      <c r="BG142" s="195">
        <f>IF(N142="zákl. přenesená",J142,0)</f>
        <v>0</v>
      </c>
      <c r="BH142" s="195">
        <f>IF(N142="sníž. přenesená",J142,0)</f>
        <v>0</v>
      </c>
      <c r="BI142" s="195">
        <f>IF(N142="nulová",J142,0)</f>
        <v>0</v>
      </c>
      <c r="BJ142" s="14" t="s">
        <v>81</v>
      </c>
      <c r="BK142" s="195">
        <f>ROUND(I142*H142,2)</f>
        <v>0</v>
      </c>
      <c r="BL142" s="14" t="s">
        <v>142</v>
      </c>
      <c r="BM142" s="194" t="s">
        <v>155</v>
      </c>
    </row>
    <row r="143" spans="1:65" s="2" customFormat="1" ht="19.2">
      <c r="A143" s="31"/>
      <c r="B143" s="32"/>
      <c r="C143" s="33"/>
      <c r="D143" s="196" t="s">
        <v>144</v>
      </c>
      <c r="E143" s="33"/>
      <c r="F143" s="197" t="s">
        <v>145</v>
      </c>
      <c r="G143" s="33"/>
      <c r="H143" s="33"/>
      <c r="I143" s="198"/>
      <c r="J143" s="33"/>
      <c r="K143" s="33"/>
      <c r="L143" s="36"/>
      <c r="M143" s="199"/>
      <c r="N143" s="200"/>
      <c r="O143" s="68"/>
      <c r="P143" s="68"/>
      <c r="Q143" s="68"/>
      <c r="R143" s="68"/>
      <c r="S143" s="68"/>
      <c r="T143" s="69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T143" s="14" t="s">
        <v>144</v>
      </c>
      <c r="AU143" s="14" t="s">
        <v>81</v>
      </c>
    </row>
    <row r="144" spans="1:65" s="2" customFormat="1" ht="44.25" customHeight="1">
      <c r="A144" s="31"/>
      <c r="B144" s="32"/>
      <c r="C144" s="182" t="s">
        <v>156</v>
      </c>
      <c r="D144" s="182" t="s">
        <v>138</v>
      </c>
      <c r="E144" s="183" t="s">
        <v>157</v>
      </c>
      <c r="F144" s="184" t="s">
        <v>158</v>
      </c>
      <c r="G144" s="185" t="s">
        <v>148</v>
      </c>
      <c r="H144" s="186">
        <v>34.380000000000003</v>
      </c>
      <c r="I144" s="187"/>
      <c r="J144" s="188">
        <f>ROUND(I144*H144,2)</f>
        <v>0</v>
      </c>
      <c r="K144" s="189"/>
      <c r="L144" s="36"/>
      <c r="M144" s="190" t="s">
        <v>1</v>
      </c>
      <c r="N144" s="191" t="s">
        <v>38</v>
      </c>
      <c r="O144" s="68"/>
      <c r="P144" s="192">
        <f>O144*H144</f>
        <v>0</v>
      </c>
      <c r="Q144" s="192">
        <v>0</v>
      </c>
      <c r="R144" s="192">
        <f>Q144*H144</f>
        <v>0</v>
      </c>
      <c r="S144" s="192">
        <v>0</v>
      </c>
      <c r="T144" s="193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4" t="s">
        <v>142</v>
      </c>
      <c r="AT144" s="194" t="s">
        <v>138</v>
      </c>
      <c r="AU144" s="194" t="s">
        <v>81</v>
      </c>
      <c r="AY144" s="14" t="s">
        <v>137</v>
      </c>
      <c r="BE144" s="195">
        <f>IF(N144="základní",J144,0)</f>
        <v>0</v>
      </c>
      <c r="BF144" s="195">
        <f>IF(N144="snížená",J144,0)</f>
        <v>0</v>
      </c>
      <c r="BG144" s="195">
        <f>IF(N144="zákl. přenesená",J144,0)</f>
        <v>0</v>
      </c>
      <c r="BH144" s="195">
        <f>IF(N144="sníž. přenesená",J144,0)</f>
        <v>0</v>
      </c>
      <c r="BI144" s="195">
        <f>IF(N144="nulová",J144,0)</f>
        <v>0</v>
      </c>
      <c r="BJ144" s="14" t="s">
        <v>81</v>
      </c>
      <c r="BK144" s="195">
        <f>ROUND(I144*H144,2)</f>
        <v>0</v>
      </c>
      <c r="BL144" s="14" t="s">
        <v>142</v>
      </c>
      <c r="BM144" s="194" t="s">
        <v>159</v>
      </c>
    </row>
    <row r="145" spans="1:65" s="2" customFormat="1" ht="19.2">
      <c r="A145" s="31"/>
      <c r="B145" s="32"/>
      <c r="C145" s="33"/>
      <c r="D145" s="196" t="s">
        <v>144</v>
      </c>
      <c r="E145" s="33"/>
      <c r="F145" s="197" t="s">
        <v>145</v>
      </c>
      <c r="G145" s="33"/>
      <c r="H145" s="33"/>
      <c r="I145" s="198"/>
      <c r="J145" s="33"/>
      <c r="K145" s="33"/>
      <c r="L145" s="36"/>
      <c r="M145" s="199"/>
      <c r="N145" s="200"/>
      <c r="O145" s="68"/>
      <c r="P145" s="68"/>
      <c r="Q145" s="68"/>
      <c r="R145" s="68"/>
      <c r="S145" s="68"/>
      <c r="T145" s="69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T145" s="14" t="s">
        <v>144</v>
      </c>
      <c r="AU145" s="14" t="s">
        <v>81</v>
      </c>
    </row>
    <row r="146" spans="1:65" s="2" customFormat="1" ht="37.799999999999997" customHeight="1">
      <c r="A146" s="31"/>
      <c r="B146" s="32"/>
      <c r="C146" s="182" t="s">
        <v>160</v>
      </c>
      <c r="D146" s="182" t="s">
        <v>138</v>
      </c>
      <c r="E146" s="183" t="s">
        <v>161</v>
      </c>
      <c r="F146" s="184" t="s">
        <v>162</v>
      </c>
      <c r="G146" s="185" t="s">
        <v>148</v>
      </c>
      <c r="H146" s="186">
        <v>52.276000000000003</v>
      </c>
      <c r="I146" s="187"/>
      <c r="J146" s="188">
        <f>ROUND(I146*H146,2)</f>
        <v>0</v>
      </c>
      <c r="K146" s="189"/>
      <c r="L146" s="36"/>
      <c r="M146" s="190" t="s">
        <v>1</v>
      </c>
      <c r="N146" s="191" t="s">
        <v>38</v>
      </c>
      <c r="O146" s="68"/>
      <c r="P146" s="192">
        <f>O146*H146</f>
        <v>0</v>
      </c>
      <c r="Q146" s="192">
        <v>0</v>
      </c>
      <c r="R146" s="192">
        <f>Q146*H146</f>
        <v>0</v>
      </c>
      <c r="S146" s="192">
        <v>0</v>
      </c>
      <c r="T146" s="193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4" t="s">
        <v>142</v>
      </c>
      <c r="AT146" s="194" t="s">
        <v>138</v>
      </c>
      <c r="AU146" s="194" t="s">
        <v>81</v>
      </c>
      <c r="AY146" s="14" t="s">
        <v>137</v>
      </c>
      <c r="BE146" s="195">
        <f>IF(N146="základní",J146,0)</f>
        <v>0</v>
      </c>
      <c r="BF146" s="195">
        <f>IF(N146="snížená",J146,0)</f>
        <v>0</v>
      </c>
      <c r="BG146" s="195">
        <f>IF(N146="zákl. přenesená",J146,0)</f>
        <v>0</v>
      </c>
      <c r="BH146" s="195">
        <f>IF(N146="sníž. přenesená",J146,0)</f>
        <v>0</v>
      </c>
      <c r="BI146" s="195">
        <f>IF(N146="nulová",J146,0)</f>
        <v>0</v>
      </c>
      <c r="BJ146" s="14" t="s">
        <v>81</v>
      </c>
      <c r="BK146" s="195">
        <f>ROUND(I146*H146,2)</f>
        <v>0</v>
      </c>
      <c r="BL146" s="14" t="s">
        <v>142</v>
      </c>
      <c r="BM146" s="194" t="s">
        <v>163</v>
      </c>
    </row>
    <row r="147" spans="1:65" s="2" customFormat="1" ht="19.2">
      <c r="A147" s="31"/>
      <c r="B147" s="32"/>
      <c r="C147" s="33"/>
      <c r="D147" s="196" t="s">
        <v>144</v>
      </c>
      <c r="E147" s="33"/>
      <c r="F147" s="197" t="s">
        <v>145</v>
      </c>
      <c r="G147" s="33"/>
      <c r="H147" s="33"/>
      <c r="I147" s="198"/>
      <c r="J147" s="33"/>
      <c r="K147" s="33"/>
      <c r="L147" s="36"/>
      <c r="M147" s="199"/>
      <c r="N147" s="200"/>
      <c r="O147" s="68"/>
      <c r="P147" s="68"/>
      <c r="Q147" s="68"/>
      <c r="R147" s="68"/>
      <c r="S147" s="68"/>
      <c r="T147" s="69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T147" s="14" t="s">
        <v>144</v>
      </c>
      <c r="AU147" s="14" t="s">
        <v>81</v>
      </c>
    </row>
    <row r="148" spans="1:65" s="2" customFormat="1" ht="37.799999999999997" customHeight="1">
      <c r="A148" s="31"/>
      <c r="B148" s="32"/>
      <c r="C148" s="182" t="s">
        <v>164</v>
      </c>
      <c r="D148" s="182" t="s">
        <v>138</v>
      </c>
      <c r="E148" s="183" t="s">
        <v>165</v>
      </c>
      <c r="F148" s="184" t="s">
        <v>166</v>
      </c>
      <c r="G148" s="185" t="s">
        <v>148</v>
      </c>
      <c r="H148" s="186">
        <v>8.5719999999999992</v>
      </c>
      <c r="I148" s="187"/>
      <c r="J148" s="188">
        <f>ROUND(I148*H148,2)</f>
        <v>0</v>
      </c>
      <c r="K148" s="189"/>
      <c r="L148" s="36"/>
      <c r="M148" s="190" t="s">
        <v>1</v>
      </c>
      <c r="N148" s="191" t="s">
        <v>38</v>
      </c>
      <c r="O148" s="68"/>
      <c r="P148" s="192">
        <f>O148*H148</f>
        <v>0</v>
      </c>
      <c r="Q148" s="192">
        <v>0</v>
      </c>
      <c r="R148" s="192">
        <f>Q148*H148</f>
        <v>0</v>
      </c>
      <c r="S148" s="192">
        <v>0</v>
      </c>
      <c r="T148" s="193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4" t="s">
        <v>142</v>
      </c>
      <c r="AT148" s="194" t="s">
        <v>138</v>
      </c>
      <c r="AU148" s="194" t="s">
        <v>81</v>
      </c>
      <c r="AY148" s="14" t="s">
        <v>137</v>
      </c>
      <c r="BE148" s="195">
        <f>IF(N148="základní",J148,0)</f>
        <v>0</v>
      </c>
      <c r="BF148" s="195">
        <f>IF(N148="snížená",J148,0)</f>
        <v>0</v>
      </c>
      <c r="BG148" s="195">
        <f>IF(N148="zákl. přenesená",J148,0)</f>
        <v>0</v>
      </c>
      <c r="BH148" s="195">
        <f>IF(N148="sníž. přenesená",J148,0)</f>
        <v>0</v>
      </c>
      <c r="BI148" s="195">
        <f>IF(N148="nulová",J148,0)</f>
        <v>0</v>
      </c>
      <c r="BJ148" s="14" t="s">
        <v>81</v>
      </c>
      <c r="BK148" s="195">
        <f>ROUND(I148*H148,2)</f>
        <v>0</v>
      </c>
      <c r="BL148" s="14" t="s">
        <v>142</v>
      </c>
      <c r="BM148" s="194" t="s">
        <v>167</v>
      </c>
    </row>
    <row r="149" spans="1:65" s="2" customFormat="1" ht="19.2">
      <c r="A149" s="31"/>
      <c r="B149" s="32"/>
      <c r="C149" s="33"/>
      <c r="D149" s="196" t="s">
        <v>144</v>
      </c>
      <c r="E149" s="33"/>
      <c r="F149" s="197" t="s">
        <v>145</v>
      </c>
      <c r="G149" s="33"/>
      <c r="H149" s="33"/>
      <c r="I149" s="198"/>
      <c r="J149" s="33"/>
      <c r="K149" s="33"/>
      <c r="L149" s="36"/>
      <c r="M149" s="199"/>
      <c r="N149" s="200"/>
      <c r="O149" s="68"/>
      <c r="P149" s="68"/>
      <c r="Q149" s="68"/>
      <c r="R149" s="68"/>
      <c r="S149" s="68"/>
      <c r="T149" s="69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T149" s="14" t="s">
        <v>144</v>
      </c>
      <c r="AU149" s="14" t="s">
        <v>81</v>
      </c>
    </row>
    <row r="150" spans="1:65" s="2" customFormat="1" ht="24.15" customHeight="1">
      <c r="A150" s="31"/>
      <c r="B150" s="32"/>
      <c r="C150" s="182" t="s">
        <v>168</v>
      </c>
      <c r="D150" s="182" t="s">
        <v>138</v>
      </c>
      <c r="E150" s="183" t="s">
        <v>169</v>
      </c>
      <c r="F150" s="184" t="s">
        <v>170</v>
      </c>
      <c r="G150" s="185" t="s">
        <v>171</v>
      </c>
      <c r="H150" s="186">
        <v>188.48</v>
      </c>
      <c r="I150" s="187"/>
      <c r="J150" s="188">
        <f>ROUND(I150*H150,2)</f>
        <v>0</v>
      </c>
      <c r="K150" s="189"/>
      <c r="L150" s="36"/>
      <c r="M150" s="190" t="s">
        <v>1</v>
      </c>
      <c r="N150" s="191" t="s">
        <v>38</v>
      </c>
      <c r="O150" s="68"/>
      <c r="P150" s="192">
        <f>O150*H150</f>
        <v>0</v>
      </c>
      <c r="Q150" s="192">
        <v>0</v>
      </c>
      <c r="R150" s="192">
        <f>Q150*H150</f>
        <v>0</v>
      </c>
      <c r="S150" s="192">
        <v>0</v>
      </c>
      <c r="T150" s="193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4" t="s">
        <v>142</v>
      </c>
      <c r="AT150" s="194" t="s">
        <v>138</v>
      </c>
      <c r="AU150" s="194" t="s">
        <v>81</v>
      </c>
      <c r="AY150" s="14" t="s">
        <v>137</v>
      </c>
      <c r="BE150" s="195">
        <f>IF(N150="základní",J150,0)</f>
        <v>0</v>
      </c>
      <c r="BF150" s="195">
        <f>IF(N150="snížená",J150,0)</f>
        <v>0</v>
      </c>
      <c r="BG150" s="195">
        <f>IF(N150="zákl. přenesená",J150,0)</f>
        <v>0</v>
      </c>
      <c r="BH150" s="195">
        <f>IF(N150="sníž. přenesená",J150,0)</f>
        <v>0</v>
      </c>
      <c r="BI150" s="195">
        <f>IF(N150="nulová",J150,0)</f>
        <v>0</v>
      </c>
      <c r="BJ150" s="14" t="s">
        <v>81</v>
      </c>
      <c r="BK150" s="195">
        <f>ROUND(I150*H150,2)</f>
        <v>0</v>
      </c>
      <c r="BL150" s="14" t="s">
        <v>142</v>
      </c>
      <c r="BM150" s="194" t="s">
        <v>172</v>
      </c>
    </row>
    <row r="151" spans="1:65" s="2" customFormat="1" ht="19.2">
      <c r="A151" s="31"/>
      <c r="B151" s="32"/>
      <c r="C151" s="33"/>
      <c r="D151" s="196" t="s">
        <v>144</v>
      </c>
      <c r="E151" s="33"/>
      <c r="F151" s="197" t="s">
        <v>145</v>
      </c>
      <c r="G151" s="33"/>
      <c r="H151" s="33"/>
      <c r="I151" s="198"/>
      <c r="J151" s="33"/>
      <c r="K151" s="33"/>
      <c r="L151" s="36"/>
      <c r="M151" s="199"/>
      <c r="N151" s="200"/>
      <c r="O151" s="68"/>
      <c r="P151" s="68"/>
      <c r="Q151" s="68"/>
      <c r="R151" s="68"/>
      <c r="S151" s="68"/>
      <c r="T151" s="69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T151" s="14" t="s">
        <v>144</v>
      </c>
      <c r="AU151" s="14" t="s">
        <v>81</v>
      </c>
    </row>
    <row r="152" spans="1:65" s="2" customFormat="1" ht="24.15" customHeight="1">
      <c r="A152" s="31"/>
      <c r="B152" s="32"/>
      <c r="C152" s="182" t="s">
        <v>173</v>
      </c>
      <c r="D152" s="182" t="s">
        <v>138</v>
      </c>
      <c r="E152" s="183" t="s">
        <v>174</v>
      </c>
      <c r="F152" s="184" t="s">
        <v>175</v>
      </c>
      <c r="G152" s="185" t="s">
        <v>171</v>
      </c>
      <c r="H152" s="186">
        <v>30.86</v>
      </c>
      <c r="I152" s="187"/>
      <c r="J152" s="188">
        <f>ROUND(I152*H152,2)</f>
        <v>0</v>
      </c>
      <c r="K152" s="189"/>
      <c r="L152" s="36"/>
      <c r="M152" s="190" t="s">
        <v>1</v>
      </c>
      <c r="N152" s="191" t="s">
        <v>38</v>
      </c>
      <c r="O152" s="68"/>
      <c r="P152" s="192">
        <f>O152*H152</f>
        <v>0</v>
      </c>
      <c r="Q152" s="192">
        <v>0</v>
      </c>
      <c r="R152" s="192">
        <f>Q152*H152</f>
        <v>0</v>
      </c>
      <c r="S152" s="192">
        <v>0</v>
      </c>
      <c r="T152" s="193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4" t="s">
        <v>142</v>
      </c>
      <c r="AT152" s="194" t="s">
        <v>138</v>
      </c>
      <c r="AU152" s="194" t="s">
        <v>81</v>
      </c>
      <c r="AY152" s="14" t="s">
        <v>137</v>
      </c>
      <c r="BE152" s="195">
        <f>IF(N152="základní",J152,0)</f>
        <v>0</v>
      </c>
      <c r="BF152" s="195">
        <f>IF(N152="snížená",J152,0)</f>
        <v>0</v>
      </c>
      <c r="BG152" s="195">
        <f>IF(N152="zákl. přenesená",J152,0)</f>
        <v>0</v>
      </c>
      <c r="BH152" s="195">
        <f>IF(N152="sníž. přenesená",J152,0)</f>
        <v>0</v>
      </c>
      <c r="BI152" s="195">
        <f>IF(N152="nulová",J152,0)</f>
        <v>0</v>
      </c>
      <c r="BJ152" s="14" t="s">
        <v>81</v>
      </c>
      <c r="BK152" s="195">
        <f>ROUND(I152*H152,2)</f>
        <v>0</v>
      </c>
      <c r="BL152" s="14" t="s">
        <v>142</v>
      </c>
      <c r="BM152" s="194" t="s">
        <v>176</v>
      </c>
    </row>
    <row r="153" spans="1:65" s="2" customFormat="1" ht="19.2">
      <c r="A153" s="31"/>
      <c r="B153" s="32"/>
      <c r="C153" s="33"/>
      <c r="D153" s="196" t="s">
        <v>144</v>
      </c>
      <c r="E153" s="33"/>
      <c r="F153" s="197" t="s">
        <v>145</v>
      </c>
      <c r="G153" s="33"/>
      <c r="H153" s="33"/>
      <c r="I153" s="198"/>
      <c r="J153" s="33"/>
      <c r="K153" s="33"/>
      <c r="L153" s="36"/>
      <c r="M153" s="199"/>
      <c r="N153" s="200"/>
      <c r="O153" s="68"/>
      <c r="P153" s="68"/>
      <c r="Q153" s="68"/>
      <c r="R153" s="68"/>
      <c r="S153" s="68"/>
      <c r="T153" s="69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T153" s="14" t="s">
        <v>144</v>
      </c>
      <c r="AU153" s="14" t="s">
        <v>81</v>
      </c>
    </row>
    <row r="154" spans="1:65" s="12" customFormat="1" ht="25.95" customHeight="1">
      <c r="B154" s="168"/>
      <c r="C154" s="169"/>
      <c r="D154" s="170" t="s">
        <v>72</v>
      </c>
      <c r="E154" s="171" t="s">
        <v>142</v>
      </c>
      <c r="F154" s="171" t="s">
        <v>177</v>
      </c>
      <c r="G154" s="169"/>
      <c r="H154" s="169"/>
      <c r="I154" s="172"/>
      <c r="J154" s="173">
        <f>BK154</f>
        <v>0</v>
      </c>
      <c r="K154" s="169"/>
      <c r="L154" s="174"/>
      <c r="M154" s="175"/>
      <c r="N154" s="176"/>
      <c r="O154" s="176"/>
      <c r="P154" s="177">
        <f>SUM(P155:P158)</f>
        <v>0</v>
      </c>
      <c r="Q154" s="176"/>
      <c r="R154" s="177">
        <f>SUM(R155:R158)</f>
        <v>0</v>
      </c>
      <c r="S154" s="176"/>
      <c r="T154" s="178">
        <f>SUM(T155:T158)</f>
        <v>0</v>
      </c>
      <c r="AR154" s="179" t="s">
        <v>81</v>
      </c>
      <c r="AT154" s="180" t="s">
        <v>72</v>
      </c>
      <c r="AU154" s="180" t="s">
        <v>73</v>
      </c>
      <c r="AY154" s="179" t="s">
        <v>137</v>
      </c>
      <c r="BK154" s="181">
        <f>SUM(BK155:BK158)</f>
        <v>0</v>
      </c>
    </row>
    <row r="155" spans="1:65" s="2" customFormat="1" ht="55.5" customHeight="1">
      <c r="A155" s="31"/>
      <c r="B155" s="32"/>
      <c r="C155" s="182" t="s">
        <v>178</v>
      </c>
      <c r="D155" s="182" t="s">
        <v>138</v>
      </c>
      <c r="E155" s="183" t="s">
        <v>179</v>
      </c>
      <c r="F155" s="184" t="s">
        <v>180</v>
      </c>
      <c r="G155" s="185" t="s">
        <v>181</v>
      </c>
      <c r="H155" s="186">
        <v>64</v>
      </c>
      <c r="I155" s="187"/>
      <c r="J155" s="188">
        <f>ROUND(I155*H155,2)</f>
        <v>0</v>
      </c>
      <c r="K155" s="189"/>
      <c r="L155" s="36"/>
      <c r="M155" s="190" t="s">
        <v>1</v>
      </c>
      <c r="N155" s="191" t="s">
        <v>38</v>
      </c>
      <c r="O155" s="68"/>
      <c r="P155" s="192">
        <f>O155*H155</f>
        <v>0</v>
      </c>
      <c r="Q155" s="192">
        <v>0</v>
      </c>
      <c r="R155" s="192">
        <f>Q155*H155</f>
        <v>0</v>
      </c>
      <c r="S155" s="192">
        <v>0</v>
      </c>
      <c r="T155" s="193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4" t="s">
        <v>142</v>
      </c>
      <c r="AT155" s="194" t="s">
        <v>138</v>
      </c>
      <c r="AU155" s="194" t="s">
        <v>81</v>
      </c>
      <c r="AY155" s="14" t="s">
        <v>137</v>
      </c>
      <c r="BE155" s="195">
        <f>IF(N155="základní",J155,0)</f>
        <v>0</v>
      </c>
      <c r="BF155" s="195">
        <f>IF(N155="snížená",J155,0)</f>
        <v>0</v>
      </c>
      <c r="BG155" s="195">
        <f>IF(N155="zákl. přenesená",J155,0)</f>
        <v>0</v>
      </c>
      <c r="BH155" s="195">
        <f>IF(N155="sníž. přenesená",J155,0)</f>
        <v>0</v>
      </c>
      <c r="BI155" s="195">
        <f>IF(N155="nulová",J155,0)</f>
        <v>0</v>
      </c>
      <c r="BJ155" s="14" t="s">
        <v>81</v>
      </c>
      <c r="BK155" s="195">
        <f>ROUND(I155*H155,2)</f>
        <v>0</v>
      </c>
      <c r="BL155" s="14" t="s">
        <v>142</v>
      </c>
      <c r="BM155" s="194" t="s">
        <v>182</v>
      </c>
    </row>
    <row r="156" spans="1:65" s="2" customFormat="1" ht="19.2">
      <c r="A156" s="31"/>
      <c r="B156" s="32"/>
      <c r="C156" s="33"/>
      <c r="D156" s="196" t="s">
        <v>144</v>
      </c>
      <c r="E156" s="33"/>
      <c r="F156" s="197" t="s">
        <v>145</v>
      </c>
      <c r="G156" s="33"/>
      <c r="H156" s="33"/>
      <c r="I156" s="198"/>
      <c r="J156" s="33"/>
      <c r="K156" s="33"/>
      <c r="L156" s="36"/>
      <c r="M156" s="199"/>
      <c r="N156" s="200"/>
      <c r="O156" s="68"/>
      <c r="P156" s="68"/>
      <c r="Q156" s="68"/>
      <c r="R156" s="68"/>
      <c r="S156" s="68"/>
      <c r="T156" s="69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T156" s="14" t="s">
        <v>144</v>
      </c>
      <c r="AU156" s="14" t="s">
        <v>81</v>
      </c>
    </row>
    <row r="157" spans="1:65" s="2" customFormat="1" ht="62.7" customHeight="1">
      <c r="A157" s="31"/>
      <c r="B157" s="32"/>
      <c r="C157" s="182" t="s">
        <v>183</v>
      </c>
      <c r="D157" s="182" t="s">
        <v>138</v>
      </c>
      <c r="E157" s="183" t="s">
        <v>184</v>
      </c>
      <c r="F157" s="184" t="s">
        <v>185</v>
      </c>
      <c r="G157" s="185" t="s">
        <v>181</v>
      </c>
      <c r="H157" s="186">
        <v>4</v>
      </c>
      <c r="I157" s="187"/>
      <c r="J157" s="188">
        <f>ROUND(I157*H157,2)</f>
        <v>0</v>
      </c>
      <c r="K157" s="189"/>
      <c r="L157" s="36"/>
      <c r="M157" s="190" t="s">
        <v>1</v>
      </c>
      <c r="N157" s="191" t="s">
        <v>38</v>
      </c>
      <c r="O157" s="68"/>
      <c r="P157" s="192">
        <f>O157*H157</f>
        <v>0</v>
      </c>
      <c r="Q157" s="192">
        <v>0</v>
      </c>
      <c r="R157" s="192">
        <f>Q157*H157</f>
        <v>0</v>
      </c>
      <c r="S157" s="192">
        <v>0</v>
      </c>
      <c r="T157" s="193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4" t="s">
        <v>142</v>
      </c>
      <c r="AT157" s="194" t="s">
        <v>138</v>
      </c>
      <c r="AU157" s="194" t="s">
        <v>81</v>
      </c>
      <c r="AY157" s="14" t="s">
        <v>137</v>
      </c>
      <c r="BE157" s="195">
        <f>IF(N157="základní",J157,0)</f>
        <v>0</v>
      </c>
      <c r="BF157" s="195">
        <f>IF(N157="snížená",J157,0)</f>
        <v>0</v>
      </c>
      <c r="BG157" s="195">
        <f>IF(N157="zákl. přenesená",J157,0)</f>
        <v>0</v>
      </c>
      <c r="BH157" s="195">
        <f>IF(N157="sníž. přenesená",J157,0)</f>
        <v>0</v>
      </c>
      <c r="BI157" s="195">
        <f>IF(N157="nulová",J157,0)</f>
        <v>0</v>
      </c>
      <c r="BJ157" s="14" t="s">
        <v>81</v>
      </c>
      <c r="BK157" s="195">
        <f>ROUND(I157*H157,2)</f>
        <v>0</v>
      </c>
      <c r="BL157" s="14" t="s">
        <v>142</v>
      </c>
      <c r="BM157" s="194" t="s">
        <v>186</v>
      </c>
    </row>
    <row r="158" spans="1:65" s="2" customFormat="1" ht="19.2">
      <c r="A158" s="31"/>
      <c r="B158" s="32"/>
      <c r="C158" s="33"/>
      <c r="D158" s="196" t="s">
        <v>144</v>
      </c>
      <c r="E158" s="33"/>
      <c r="F158" s="197" t="s">
        <v>145</v>
      </c>
      <c r="G158" s="33"/>
      <c r="H158" s="33"/>
      <c r="I158" s="198"/>
      <c r="J158" s="33"/>
      <c r="K158" s="33"/>
      <c r="L158" s="36"/>
      <c r="M158" s="199"/>
      <c r="N158" s="200"/>
      <c r="O158" s="68"/>
      <c r="P158" s="68"/>
      <c r="Q158" s="68"/>
      <c r="R158" s="68"/>
      <c r="S158" s="68"/>
      <c r="T158" s="69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T158" s="14" t="s">
        <v>144</v>
      </c>
      <c r="AU158" s="14" t="s">
        <v>81</v>
      </c>
    </row>
    <row r="159" spans="1:65" s="12" customFormat="1" ht="25.95" customHeight="1">
      <c r="B159" s="168"/>
      <c r="C159" s="169"/>
      <c r="D159" s="170" t="s">
        <v>72</v>
      </c>
      <c r="E159" s="171" t="s">
        <v>160</v>
      </c>
      <c r="F159" s="171" t="s">
        <v>187</v>
      </c>
      <c r="G159" s="169"/>
      <c r="H159" s="169"/>
      <c r="I159" s="172"/>
      <c r="J159" s="173">
        <f>BK159</f>
        <v>0</v>
      </c>
      <c r="K159" s="169"/>
      <c r="L159" s="174"/>
      <c r="M159" s="175"/>
      <c r="N159" s="176"/>
      <c r="O159" s="176"/>
      <c r="P159" s="177">
        <f>SUM(P160:P187)</f>
        <v>0</v>
      </c>
      <c r="Q159" s="176"/>
      <c r="R159" s="177">
        <f>SUM(R160:R187)</f>
        <v>0</v>
      </c>
      <c r="S159" s="176"/>
      <c r="T159" s="178">
        <f>SUM(T160:T187)</f>
        <v>0</v>
      </c>
      <c r="AR159" s="179" t="s">
        <v>81</v>
      </c>
      <c r="AT159" s="180" t="s">
        <v>72</v>
      </c>
      <c r="AU159" s="180" t="s">
        <v>73</v>
      </c>
      <c r="AY159" s="179" t="s">
        <v>137</v>
      </c>
      <c r="BK159" s="181">
        <f>SUM(BK160:BK187)</f>
        <v>0</v>
      </c>
    </row>
    <row r="160" spans="1:65" s="2" customFormat="1" ht="33" customHeight="1">
      <c r="A160" s="31"/>
      <c r="B160" s="32"/>
      <c r="C160" s="182" t="s">
        <v>8</v>
      </c>
      <c r="D160" s="182" t="s">
        <v>138</v>
      </c>
      <c r="E160" s="183" t="s">
        <v>188</v>
      </c>
      <c r="F160" s="184" t="s">
        <v>189</v>
      </c>
      <c r="G160" s="185" t="s">
        <v>148</v>
      </c>
      <c r="H160" s="186">
        <v>968.74</v>
      </c>
      <c r="I160" s="187"/>
      <c r="J160" s="188">
        <f>ROUND(I160*H160,2)</f>
        <v>0</v>
      </c>
      <c r="K160" s="189"/>
      <c r="L160" s="36"/>
      <c r="M160" s="190" t="s">
        <v>1</v>
      </c>
      <c r="N160" s="191" t="s">
        <v>38</v>
      </c>
      <c r="O160" s="68"/>
      <c r="P160" s="192">
        <f>O160*H160</f>
        <v>0</v>
      </c>
      <c r="Q160" s="192">
        <v>0</v>
      </c>
      <c r="R160" s="192">
        <f>Q160*H160</f>
        <v>0</v>
      </c>
      <c r="S160" s="192">
        <v>0</v>
      </c>
      <c r="T160" s="193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4" t="s">
        <v>142</v>
      </c>
      <c r="AT160" s="194" t="s">
        <v>138</v>
      </c>
      <c r="AU160" s="194" t="s">
        <v>81</v>
      </c>
      <c r="AY160" s="14" t="s">
        <v>137</v>
      </c>
      <c r="BE160" s="195">
        <f>IF(N160="základní",J160,0)</f>
        <v>0</v>
      </c>
      <c r="BF160" s="195">
        <f>IF(N160="snížená",J160,0)</f>
        <v>0</v>
      </c>
      <c r="BG160" s="195">
        <f>IF(N160="zákl. přenesená",J160,0)</f>
        <v>0</v>
      </c>
      <c r="BH160" s="195">
        <f>IF(N160="sníž. přenesená",J160,0)</f>
        <v>0</v>
      </c>
      <c r="BI160" s="195">
        <f>IF(N160="nulová",J160,0)</f>
        <v>0</v>
      </c>
      <c r="BJ160" s="14" t="s">
        <v>81</v>
      </c>
      <c r="BK160" s="195">
        <f>ROUND(I160*H160,2)</f>
        <v>0</v>
      </c>
      <c r="BL160" s="14" t="s">
        <v>142</v>
      </c>
      <c r="BM160" s="194" t="s">
        <v>190</v>
      </c>
    </row>
    <row r="161" spans="1:65" s="2" customFormat="1" ht="19.2">
      <c r="A161" s="31"/>
      <c r="B161" s="32"/>
      <c r="C161" s="33"/>
      <c r="D161" s="196" t="s">
        <v>144</v>
      </c>
      <c r="E161" s="33"/>
      <c r="F161" s="197" t="s">
        <v>145</v>
      </c>
      <c r="G161" s="33"/>
      <c r="H161" s="33"/>
      <c r="I161" s="198"/>
      <c r="J161" s="33"/>
      <c r="K161" s="33"/>
      <c r="L161" s="36"/>
      <c r="M161" s="199"/>
      <c r="N161" s="200"/>
      <c r="O161" s="68"/>
      <c r="P161" s="68"/>
      <c r="Q161" s="68"/>
      <c r="R161" s="68"/>
      <c r="S161" s="68"/>
      <c r="T161" s="69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T161" s="14" t="s">
        <v>144</v>
      </c>
      <c r="AU161" s="14" t="s">
        <v>81</v>
      </c>
    </row>
    <row r="162" spans="1:65" s="2" customFormat="1" ht="44.25" customHeight="1">
      <c r="A162" s="31"/>
      <c r="B162" s="32"/>
      <c r="C162" s="182" t="s">
        <v>191</v>
      </c>
      <c r="D162" s="182" t="s">
        <v>138</v>
      </c>
      <c r="E162" s="183" t="s">
        <v>192</v>
      </c>
      <c r="F162" s="184" t="s">
        <v>193</v>
      </c>
      <c r="G162" s="185" t="s">
        <v>148</v>
      </c>
      <c r="H162" s="186">
        <v>968.74</v>
      </c>
      <c r="I162" s="187"/>
      <c r="J162" s="188">
        <f>ROUND(I162*H162,2)</f>
        <v>0</v>
      </c>
      <c r="K162" s="189"/>
      <c r="L162" s="36"/>
      <c r="M162" s="190" t="s">
        <v>1</v>
      </c>
      <c r="N162" s="191" t="s">
        <v>38</v>
      </c>
      <c r="O162" s="68"/>
      <c r="P162" s="192">
        <f>O162*H162</f>
        <v>0</v>
      </c>
      <c r="Q162" s="192">
        <v>0</v>
      </c>
      <c r="R162" s="192">
        <f>Q162*H162</f>
        <v>0</v>
      </c>
      <c r="S162" s="192">
        <v>0</v>
      </c>
      <c r="T162" s="193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4" t="s">
        <v>142</v>
      </c>
      <c r="AT162" s="194" t="s">
        <v>138</v>
      </c>
      <c r="AU162" s="194" t="s">
        <v>81</v>
      </c>
      <c r="AY162" s="14" t="s">
        <v>137</v>
      </c>
      <c r="BE162" s="195">
        <f>IF(N162="základní",J162,0)</f>
        <v>0</v>
      </c>
      <c r="BF162" s="195">
        <f>IF(N162="snížená",J162,0)</f>
        <v>0</v>
      </c>
      <c r="BG162" s="195">
        <f>IF(N162="zákl. přenesená",J162,0)</f>
        <v>0</v>
      </c>
      <c r="BH162" s="195">
        <f>IF(N162="sníž. přenesená",J162,0)</f>
        <v>0</v>
      </c>
      <c r="BI162" s="195">
        <f>IF(N162="nulová",J162,0)</f>
        <v>0</v>
      </c>
      <c r="BJ162" s="14" t="s">
        <v>81</v>
      </c>
      <c r="BK162" s="195">
        <f>ROUND(I162*H162,2)</f>
        <v>0</v>
      </c>
      <c r="BL162" s="14" t="s">
        <v>142</v>
      </c>
      <c r="BM162" s="194" t="s">
        <v>194</v>
      </c>
    </row>
    <row r="163" spans="1:65" s="2" customFormat="1" ht="19.2">
      <c r="A163" s="31"/>
      <c r="B163" s="32"/>
      <c r="C163" s="33"/>
      <c r="D163" s="196" t="s">
        <v>144</v>
      </c>
      <c r="E163" s="33"/>
      <c r="F163" s="197" t="s">
        <v>195</v>
      </c>
      <c r="G163" s="33"/>
      <c r="H163" s="33"/>
      <c r="I163" s="198"/>
      <c r="J163" s="33"/>
      <c r="K163" s="33"/>
      <c r="L163" s="36"/>
      <c r="M163" s="199"/>
      <c r="N163" s="200"/>
      <c r="O163" s="68"/>
      <c r="P163" s="68"/>
      <c r="Q163" s="68"/>
      <c r="R163" s="68"/>
      <c r="S163" s="68"/>
      <c r="T163" s="69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T163" s="14" t="s">
        <v>144</v>
      </c>
      <c r="AU163" s="14" t="s">
        <v>81</v>
      </c>
    </row>
    <row r="164" spans="1:65" s="2" customFormat="1" ht="37.799999999999997" customHeight="1">
      <c r="A164" s="31"/>
      <c r="B164" s="32"/>
      <c r="C164" s="182" t="s">
        <v>196</v>
      </c>
      <c r="D164" s="182" t="s">
        <v>138</v>
      </c>
      <c r="E164" s="183" t="s">
        <v>197</v>
      </c>
      <c r="F164" s="184" t="s">
        <v>198</v>
      </c>
      <c r="G164" s="185" t="s">
        <v>148</v>
      </c>
      <c r="H164" s="186">
        <v>111.75</v>
      </c>
      <c r="I164" s="187"/>
      <c r="J164" s="188">
        <f>ROUND(I164*H164,2)</f>
        <v>0</v>
      </c>
      <c r="K164" s="189"/>
      <c r="L164" s="36"/>
      <c r="M164" s="190" t="s">
        <v>1</v>
      </c>
      <c r="N164" s="191" t="s">
        <v>38</v>
      </c>
      <c r="O164" s="68"/>
      <c r="P164" s="192">
        <f>O164*H164</f>
        <v>0</v>
      </c>
      <c r="Q164" s="192">
        <v>0</v>
      </c>
      <c r="R164" s="192">
        <f>Q164*H164</f>
        <v>0</v>
      </c>
      <c r="S164" s="192">
        <v>0</v>
      </c>
      <c r="T164" s="193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4" t="s">
        <v>142</v>
      </c>
      <c r="AT164" s="194" t="s">
        <v>138</v>
      </c>
      <c r="AU164" s="194" t="s">
        <v>81</v>
      </c>
      <c r="AY164" s="14" t="s">
        <v>137</v>
      </c>
      <c r="BE164" s="195">
        <f>IF(N164="základní",J164,0)</f>
        <v>0</v>
      </c>
      <c r="BF164" s="195">
        <f>IF(N164="snížená",J164,0)</f>
        <v>0</v>
      </c>
      <c r="BG164" s="195">
        <f>IF(N164="zákl. přenesená",J164,0)</f>
        <v>0</v>
      </c>
      <c r="BH164" s="195">
        <f>IF(N164="sníž. přenesená",J164,0)</f>
        <v>0</v>
      </c>
      <c r="BI164" s="195">
        <f>IF(N164="nulová",J164,0)</f>
        <v>0</v>
      </c>
      <c r="BJ164" s="14" t="s">
        <v>81</v>
      </c>
      <c r="BK164" s="195">
        <f>ROUND(I164*H164,2)</f>
        <v>0</v>
      </c>
      <c r="BL164" s="14" t="s">
        <v>142</v>
      </c>
      <c r="BM164" s="194" t="s">
        <v>199</v>
      </c>
    </row>
    <row r="165" spans="1:65" s="2" customFormat="1" ht="19.2">
      <c r="A165" s="31"/>
      <c r="B165" s="32"/>
      <c r="C165" s="33"/>
      <c r="D165" s="196" t="s">
        <v>144</v>
      </c>
      <c r="E165" s="33"/>
      <c r="F165" s="197" t="s">
        <v>195</v>
      </c>
      <c r="G165" s="33"/>
      <c r="H165" s="33"/>
      <c r="I165" s="198"/>
      <c r="J165" s="33"/>
      <c r="K165" s="33"/>
      <c r="L165" s="36"/>
      <c r="M165" s="199"/>
      <c r="N165" s="200"/>
      <c r="O165" s="68"/>
      <c r="P165" s="68"/>
      <c r="Q165" s="68"/>
      <c r="R165" s="68"/>
      <c r="S165" s="68"/>
      <c r="T165" s="69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T165" s="14" t="s">
        <v>144</v>
      </c>
      <c r="AU165" s="14" t="s">
        <v>81</v>
      </c>
    </row>
    <row r="166" spans="1:65" s="2" customFormat="1" ht="37.799999999999997" customHeight="1">
      <c r="A166" s="31"/>
      <c r="B166" s="32"/>
      <c r="C166" s="182" t="s">
        <v>200</v>
      </c>
      <c r="D166" s="182" t="s">
        <v>138</v>
      </c>
      <c r="E166" s="183" t="s">
        <v>201</v>
      </c>
      <c r="F166" s="184" t="s">
        <v>202</v>
      </c>
      <c r="G166" s="185" t="s">
        <v>148</v>
      </c>
      <c r="H166" s="186">
        <v>476.74</v>
      </c>
      <c r="I166" s="187"/>
      <c r="J166" s="188">
        <f>ROUND(I166*H166,2)</f>
        <v>0</v>
      </c>
      <c r="K166" s="189"/>
      <c r="L166" s="36"/>
      <c r="M166" s="190" t="s">
        <v>1</v>
      </c>
      <c r="N166" s="191" t="s">
        <v>38</v>
      </c>
      <c r="O166" s="68"/>
      <c r="P166" s="192">
        <f>O166*H166</f>
        <v>0</v>
      </c>
      <c r="Q166" s="192">
        <v>0</v>
      </c>
      <c r="R166" s="192">
        <f>Q166*H166</f>
        <v>0</v>
      </c>
      <c r="S166" s="192">
        <v>0</v>
      </c>
      <c r="T166" s="193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4" t="s">
        <v>142</v>
      </c>
      <c r="AT166" s="194" t="s">
        <v>138</v>
      </c>
      <c r="AU166" s="194" t="s">
        <v>81</v>
      </c>
      <c r="AY166" s="14" t="s">
        <v>137</v>
      </c>
      <c r="BE166" s="195">
        <f>IF(N166="základní",J166,0)</f>
        <v>0</v>
      </c>
      <c r="BF166" s="195">
        <f>IF(N166="snížená",J166,0)</f>
        <v>0</v>
      </c>
      <c r="BG166" s="195">
        <f>IF(N166="zákl. přenesená",J166,0)</f>
        <v>0</v>
      </c>
      <c r="BH166" s="195">
        <f>IF(N166="sníž. přenesená",J166,0)</f>
        <v>0</v>
      </c>
      <c r="BI166" s="195">
        <f>IF(N166="nulová",J166,0)</f>
        <v>0</v>
      </c>
      <c r="BJ166" s="14" t="s">
        <v>81</v>
      </c>
      <c r="BK166" s="195">
        <f>ROUND(I166*H166,2)</f>
        <v>0</v>
      </c>
      <c r="BL166" s="14" t="s">
        <v>142</v>
      </c>
      <c r="BM166" s="194" t="s">
        <v>203</v>
      </c>
    </row>
    <row r="167" spans="1:65" s="2" customFormat="1" ht="19.2">
      <c r="A167" s="31"/>
      <c r="B167" s="32"/>
      <c r="C167" s="33"/>
      <c r="D167" s="196" t="s">
        <v>144</v>
      </c>
      <c r="E167" s="33"/>
      <c r="F167" s="197" t="s">
        <v>195</v>
      </c>
      <c r="G167" s="33"/>
      <c r="H167" s="33"/>
      <c r="I167" s="198"/>
      <c r="J167" s="33"/>
      <c r="K167" s="33"/>
      <c r="L167" s="36"/>
      <c r="M167" s="199"/>
      <c r="N167" s="200"/>
      <c r="O167" s="68"/>
      <c r="P167" s="68"/>
      <c r="Q167" s="68"/>
      <c r="R167" s="68"/>
      <c r="S167" s="68"/>
      <c r="T167" s="69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T167" s="14" t="s">
        <v>144</v>
      </c>
      <c r="AU167" s="14" t="s">
        <v>81</v>
      </c>
    </row>
    <row r="168" spans="1:65" s="2" customFormat="1" ht="24.15" customHeight="1">
      <c r="A168" s="31"/>
      <c r="B168" s="32"/>
      <c r="C168" s="182" t="s">
        <v>204</v>
      </c>
      <c r="D168" s="182" t="s">
        <v>138</v>
      </c>
      <c r="E168" s="183" t="s">
        <v>205</v>
      </c>
      <c r="F168" s="184" t="s">
        <v>206</v>
      </c>
      <c r="G168" s="185" t="s">
        <v>148</v>
      </c>
      <c r="H168" s="186">
        <v>98.835999999999999</v>
      </c>
      <c r="I168" s="187"/>
      <c r="J168" s="188">
        <f>ROUND(I168*H168,2)</f>
        <v>0</v>
      </c>
      <c r="K168" s="189"/>
      <c r="L168" s="36"/>
      <c r="M168" s="190" t="s">
        <v>1</v>
      </c>
      <c r="N168" s="191" t="s">
        <v>38</v>
      </c>
      <c r="O168" s="68"/>
      <c r="P168" s="192">
        <f>O168*H168</f>
        <v>0</v>
      </c>
      <c r="Q168" s="192">
        <v>0</v>
      </c>
      <c r="R168" s="192">
        <f>Q168*H168</f>
        <v>0</v>
      </c>
      <c r="S168" s="192">
        <v>0</v>
      </c>
      <c r="T168" s="193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4" t="s">
        <v>142</v>
      </c>
      <c r="AT168" s="194" t="s">
        <v>138</v>
      </c>
      <c r="AU168" s="194" t="s">
        <v>81</v>
      </c>
      <c r="AY168" s="14" t="s">
        <v>137</v>
      </c>
      <c r="BE168" s="195">
        <f>IF(N168="základní",J168,0)</f>
        <v>0</v>
      </c>
      <c r="BF168" s="195">
        <f>IF(N168="snížená",J168,0)</f>
        <v>0</v>
      </c>
      <c r="BG168" s="195">
        <f>IF(N168="zákl. přenesená",J168,0)</f>
        <v>0</v>
      </c>
      <c r="BH168" s="195">
        <f>IF(N168="sníž. přenesená",J168,0)</f>
        <v>0</v>
      </c>
      <c r="BI168" s="195">
        <f>IF(N168="nulová",J168,0)</f>
        <v>0</v>
      </c>
      <c r="BJ168" s="14" t="s">
        <v>81</v>
      </c>
      <c r="BK168" s="195">
        <f>ROUND(I168*H168,2)</f>
        <v>0</v>
      </c>
      <c r="BL168" s="14" t="s">
        <v>142</v>
      </c>
      <c r="BM168" s="194" t="s">
        <v>207</v>
      </c>
    </row>
    <row r="169" spans="1:65" s="2" customFormat="1" ht="19.2">
      <c r="A169" s="31"/>
      <c r="B169" s="32"/>
      <c r="C169" s="33"/>
      <c r="D169" s="196" t="s">
        <v>144</v>
      </c>
      <c r="E169" s="33"/>
      <c r="F169" s="197" t="s">
        <v>195</v>
      </c>
      <c r="G169" s="33"/>
      <c r="H169" s="33"/>
      <c r="I169" s="198"/>
      <c r="J169" s="33"/>
      <c r="K169" s="33"/>
      <c r="L169" s="36"/>
      <c r="M169" s="199"/>
      <c r="N169" s="200"/>
      <c r="O169" s="68"/>
      <c r="P169" s="68"/>
      <c r="Q169" s="68"/>
      <c r="R169" s="68"/>
      <c r="S169" s="68"/>
      <c r="T169" s="69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T169" s="14" t="s">
        <v>144</v>
      </c>
      <c r="AU169" s="14" t="s">
        <v>81</v>
      </c>
    </row>
    <row r="170" spans="1:65" s="2" customFormat="1" ht="44.25" customHeight="1">
      <c r="A170" s="31"/>
      <c r="B170" s="32"/>
      <c r="C170" s="182" t="s">
        <v>208</v>
      </c>
      <c r="D170" s="182" t="s">
        <v>138</v>
      </c>
      <c r="E170" s="183" t="s">
        <v>209</v>
      </c>
      <c r="F170" s="184" t="s">
        <v>210</v>
      </c>
      <c r="G170" s="185" t="s">
        <v>148</v>
      </c>
      <c r="H170" s="186">
        <v>69.42</v>
      </c>
      <c r="I170" s="187"/>
      <c r="J170" s="188">
        <f>ROUND(I170*H170,2)</f>
        <v>0</v>
      </c>
      <c r="K170" s="189"/>
      <c r="L170" s="36"/>
      <c r="M170" s="190" t="s">
        <v>1</v>
      </c>
      <c r="N170" s="191" t="s">
        <v>38</v>
      </c>
      <c r="O170" s="68"/>
      <c r="P170" s="192">
        <f>O170*H170</f>
        <v>0</v>
      </c>
      <c r="Q170" s="192">
        <v>0</v>
      </c>
      <c r="R170" s="192">
        <f>Q170*H170</f>
        <v>0</v>
      </c>
      <c r="S170" s="192">
        <v>0</v>
      </c>
      <c r="T170" s="193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4" t="s">
        <v>142</v>
      </c>
      <c r="AT170" s="194" t="s">
        <v>138</v>
      </c>
      <c r="AU170" s="194" t="s">
        <v>81</v>
      </c>
      <c r="AY170" s="14" t="s">
        <v>137</v>
      </c>
      <c r="BE170" s="195">
        <f>IF(N170="základní",J170,0)</f>
        <v>0</v>
      </c>
      <c r="BF170" s="195">
        <f>IF(N170="snížená",J170,0)</f>
        <v>0</v>
      </c>
      <c r="BG170" s="195">
        <f>IF(N170="zákl. přenesená",J170,0)</f>
        <v>0</v>
      </c>
      <c r="BH170" s="195">
        <f>IF(N170="sníž. přenesená",J170,0)</f>
        <v>0</v>
      </c>
      <c r="BI170" s="195">
        <f>IF(N170="nulová",J170,0)</f>
        <v>0</v>
      </c>
      <c r="BJ170" s="14" t="s">
        <v>81</v>
      </c>
      <c r="BK170" s="195">
        <f>ROUND(I170*H170,2)</f>
        <v>0</v>
      </c>
      <c r="BL170" s="14" t="s">
        <v>142</v>
      </c>
      <c r="BM170" s="194" t="s">
        <v>211</v>
      </c>
    </row>
    <row r="171" spans="1:65" s="2" customFormat="1" ht="19.2">
      <c r="A171" s="31"/>
      <c r="B171" s="32"/>
      <c r="C171" s="33"/>
      <c r="D171" s="196" t="s">
        <v>144</v>
      </c>
      <c r="E171" s="33"/>
      <c r="F171" s="197" t="s">
        <v>195</v>
      </c>
      <c r="G171" s="33"/>
      <c r="H171" s="33"/>
      <c r="I171" s="198"/>
      <c r="J171" s="33"/>
      <c r="K171" s="33"/>
      <c r="L171" s="36"/>
      <c r="M171" s="199"/>
      <c r="N171" s="200"/>
      <c r="O171" s="68"/>
      <c r="P171" s="68"/>
      <c r="Q171" s="68"/>
      <c r="R171" s="68"/>
      <c r="S171" s="68"/>
      <c r="T171" s="69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T171" s="14" t="s">
        <v>144</v>
      </c>
      <c r="AU171" s="14" t="s">
        <v>81</v>
      </c>
    </row>
    <row r="172" spans="1:65" s="2" customFormat="1" ht="44.25" customHeight="1">
      <c r="A172" s="31"/>
      <c r="B172" s="32"/>
      <c r="C172" s="182" t="s">
        <v>212</v>
      </c>
      <c r="D172" s="182" t="s">
        <v>138</v>
      </c>
      <c r="E172" s="183" t="s">
        <v>213</v>
      </c>
      <c r="F172" s="184" t="s">
        <v>214</v>
      </c>
      <c r="G172" s="185" t="s">
        <v>148</v>
      </c>
      <c r="H172" s="186">
        <v>144.72999999999999</v>
      </c>
      <c r="I172" s="187"/>
      <c r="J172" s="188">
        <f>ROUND(I172*H172,2)</f>
        <v>0</v>
      </c>
      <c r="K172" s="189"/>
      <c r="L172" s="36"/>
      <c r="M172" s="190" t="s">
        <v>1</v>
      </c>
      <c r="N172" s="191" t="s">
        <v>38</v>
      </c>
      <c r="O172" s="68"/>
      <c r="P172" s="192">
        <f>O172*H172</f>
        <v>0</v>
      </c>
      <c r="Q172" s="192">
        <v>0</v>
      </c>
      <c r="R172" s="192">
        <f>Q172*H172</f>
        <v>0</v>
      </c>
      <c r="S172" s="192">
        <v>0</v>
      </c>
      <c r="T172" s="193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4" t="s">
        <v>142</v>
      </c>
      <c r="AT172" s="194" t="s">
        <v>138</v>
      </c>
      <c r="AU172" s="194" t="s">
        <v>81</v>
      </c>
      <c r="AY172" s="14" t="s">
        <v>137</v>
      </c>
      <c r="BE172" s="195">
        <f>IF(N172="základní",J172,0)</f>
        <v>0</v>
      </c>
      <c r="BF172" s="195">
        <f>IF(N172="snížená",J172,0)</f>
        <v>0</v>
      </c>
      <c r="BG172" s="195">
        <f>IF(N172="zákl. přenesená",J172,0)</f>
        <v>0</v>
      </c>
      <c r="BH172" s="195">
        <f>IF(N172="sníž. přenesená",J172,0)</f>
        <v>0</v>
      </c>
      <c r="BI172" s="195">
        <f>IF(N172="nulová",J172,0)</f>
        <v>0</v>
      </c>
      <c r="BJ172" s="14" t="s">
        <v>81</v>
      </c>
      <c r="BK172" s="195">
        <f>ROUND(I172*H172,2)</f>
        <v>0</v>
      </c>
      <c r="BL172" s="14" t="s">
        <v>142</v>
      </c>
      <c r="BM172" s="194" t="s">
        <v>215</v>
      </c>
    </row>
    <row r="173" spans="1:65" s="2" customFormat="1" ht="19.2">
      <c r="A173" s="31"/>
      <c r="B173" s="32"/>
      <c r="C173" s="33"/>
      <c r="D173" s="196" t="s">
        <v>144</v>
      </c>
      <c r="E173" s="33"/>
      <c r="F173" s="197" t="s">
        <v>195</v>
      </c>
      <c r="G173" s="33"/>
      <c r="H173" s="33"/>
      <c r="I173" s="198"/>
      <c r="J173" s="33"/>
      <c r="K173" s="33"/>
      <c r="L173" s="36"/>
      <c r="M173" s="199"/>
      <c r="N173" s="200"/>
      <c r="O173" s="68"/>
      <c r="P173" s="68"/>
      <c r="Q173" s="68"/>
      <c r="R173" s="68"/>
      <c r="S173" s="68"/>
      <c r="T173" s="69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T173" s="14" t="s">
        <v>144</v>
      </c>
      <c r="AU173" s="14" t="s">
        <v>81</v>
      </c>
    </row>
    <row r="174" spans="1:65" s="2" customFormat="1" ht="49.05" customHeight="1">
      <c r="A174" s="31"/>
      <c r="B174" s="32"/>
      <c r="C174" s="182" t="s">
        <v>216</v>
      </c>
      <c r="D174" s="182" t="s">
        <v>138</v>
      </c>
      <c r="E174" s="183" t="s">
        <v>217</v>
      </c>
      <c r="F174" s="184" t="s">
        <v>218</v>
      </c>
      <c r="G174" s="185" t="s">
        <v>148</v>
      </c>
      <c r="H174" s="186">
        <v>162.12</v>
      </c>
      <c r="I174" s="187"/>
      <c r="J174" s="188">
        <f>ROUND(I174*H174,2)</f>
        <v>0</v>
      </c>
      <c r="K174" s="189"/>
      <c r="L174" s="36"/>
      <c r="M174" s="190" t="s">
        <v>1</v>
      </c>
      <c r="N174" s="191" t="s">
        <v>38</v>
      </c>
      <c r="O174" s="68"/>
      <c r="P174" s="192">
        <f>O174*H174</f>
        <v>0</v>
      </c>
      <c r="Q174" s="192">
        <v>0</v>
      </c>
      <c r="R174" s="192">
        <f>Q174*H174</f>
        <v>0</v>
      </c>
      <c r="S174" s="192">
        <v>0</v>
      </c>
      <c r="T174" s="193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4" t="s">
        <v>142</v>
      </c>
      <c r="AT174" s="194" t="s">
        <v>138</v>
      </c>
      <c r="AU174" s="194" t="s">
        <v>81</v>
      </c>
      <c r="AY174" s="14" t="s">
        <v>137</v>
      </c>
      <c r="BE174" s="195">
        <f>IF(N174="základní",J174,0)</f>
        <v>0</v>
      </c>
      <c r="BF174" s="195">
        <f>IF(N174="snížená",J174,0)</f>
        <v>0</v>
      </c>
      <c r="BG174" s="195">
        <f>IF(N174="zákl. přenesená",J174,0)</f>
        <v>0</v>
      </c>
      <c r="BH174" s="195">
        <f>IF(N174="sníž. přenesená",J174,0)</f>
        <v>0</v>
      </c>
      <c r="BI174" s="195">
        <f>IF(N174="nulová",J174,0)</f>
        <v>0</v>
      </c>
      <c r="BJ174" s="14" t="s">
        <v>81</v>
      </c>
      <c r="BK174" s="195">
        <f>ROUND(I174*H174,2)</f>
        <v>0</v>
      </c>
      <c r="BL174" s="14" t="s">
        <v>142</v>
      </c>
      <c r="BM174" s="194" t="s">
        <v>219</v>
      </c>
    </row>
    <row r="175" spans="1:65" s="2" customFormat="1" ht="19.2">
      <c r="A175" s="31"/>
      <c r="B175" s="32"/>
      <c r="C175" s="33"/>
      <c r="D175" s="196" t="s">
        <v>144</v>
      </c>
      <c r="E175" s="33"/>
      <c r="F175" s="197" t="s">
        <v>195</v>
      </c>
      <c r="G175" s="33"/>
      <c r="H175" s="33"/>
      <c r="I175" s="198"/>
      <c r="J175" s="33"/>
      <c r="K175" s="33"/>
      <c r="L175" s="36"/>
      <c r="M175" s="199"/>
      <c r="N175" s="200"/>
      <c r="O175" s="68"/>
      <c r="P175" s="68"/>
      <c r="Q175" s="68"/>
      <c r="R175" s="68"/>
      <c r="S175" s="68"/>
      <c r="T175" s="69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T175" s="14" t="s">
        <v>144</v>
      </c>
      <c r="AU175" s="14" t="s">
        <v>81</v>
      </c>
    </row>
    <row r="176" spans="1:65" s="2" customFormat="1" ht="49.05" customHeight="1">
      <c r="A176" s="31"/>
      <c r="B176" s="32"/>
      <c r="C176" s="182" t="s">
        <v>220</v>
      </c>
      <c r="D176" s="182" t="s">
        <v>138</v>
      </c>
      <c r="E176" s="183" t="s">
        <v>221</v>
      </c>
      <c r="F176" s="184" t="s">
        <v>222</v>
      </c>
      <c r="G176" s="185" t="s">
        <v>148</v>
      </c>
      <c r="H176" s="186">
        <v>324.77</v>
      </c>
      <c r="I176" s="187"/>
      <c r="J176" s="188">
        <f>ROUND(I176*H176,2)</f>
        <v>0</v>
      </c>
      <c r="K176" s="189"/>
      <c r="L176" s="36"/>
      <c r="M176" s="190" t="s">
        <v>1</v>
      </c>
      <c r="N176" s="191" t="s">
        <v>38</v>
      </c>
      <c r="O176" s="68"/>
      <c r="P176" s="192">
        <f>O176*H176</f>
        <v>0</v>
      </c>
      <c r="Q176" s="192">
        <v>0</v>
      </c>
      <c r="R176" s="192">
        <f>Q176*H176</f>
        <v>0</v>
      </c>
      <c r="S176" s="192">
        <v>0</v>
      </c>
      <c r="T176" s="193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4" t="s">
        <v>142</v>
      </c>
      <c r="AT176" s="194" t="s">
        <v>138</v>
      </c>
      <c r="AU176" s="194" t="s">
        <v>81</v>
      </c>
      <c r="AY176" s="14" t="s">
        <v>137</v>
      </c>
      <c r="BE176" s="195">
        <f>IF(N176="základní",J176,0)</f>
        <v>0</v>
      </c>
      <c r="BF176" s="195">
        <f>IF(N176="snížená",J176,0)</f>
        <v>0</v>
      </c>
      <c r="BG176" s="195">
        <f>IF(N176="zákl. přenesená",J176,0)</f>
        <v>0</v>
      </c>
      <c r="BH176" s="195">
        <f>IF(N176="sníž. přenesená",J176,0)</f>
        <v>0</v>
      </c>
      <c r="BI176" s="195">
        <f>IF(N176="nulová",J176,0)</f>
        <v>0</v>
      </c>
      <c r="BJ176" s="14" t="s">
        <v>81</v>
      </c>
      <c r="BK176" s="195">
        <f>ROUND(I176*H176,2)</f>
        <v>0</v>
      </c>
      <c r="BL176" s="14" t="s">
        <v>142</v>
      </c>
      <c r="BM176" s="194" t="s">
        <v>223</v>
      </c>
    </row>
    <row r="177" spans="1:65" s="2" customFormat="1" ht="19.2">
      <c r="A177" s="31"/>
      <c r="B177" s="32"/>
      <c r="C177" s="33"/>
      <c r="D177" s="196" t="s">
        <v>144</v>
      </c>
      <c r="E177" s="33"/>
      <c r="F177" s="197" t="s">
        <v>195</v>
      </c>
      <c r="G177" s="33"/>
      <c r="H177" s="33"/>
      <c r="I177" s="198"/>
      <c r="J177" s="33"/>
      <c r="K177" s="33"/>
      <c r="L177" s="36"/>
      <c r="M177" s="199"/>
      <c r="N177" s="200"/>
      <c r="O177" s="68"/>
      <c r="P177" s="68"/>
      <c r="Q177" s="68"/>
      <c r="R177" s="68"/>
      <c r="S177" s="68"/>
      <c r="T177" s="69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T177" s="14" t="s">
        <v>144</v>
      </c>
      <c r="AU177" s="14" t="s">
        <v>81</v>
      </c>
    </row>
    <row r="178" spans="1:65" s="2" customFormat="1" ht="33" customHeight="1">
      <c r="A178" s="31"/>
      <c r="B178" s="32"/>
      <c r="C178" s="182" t="s">
        <v>7</v>
      </c>
      <c r="D178" s="182" t="s">
        <v>138</v>
      </c>
      <c r="E178" s="183" t="s">
        <v>224</v>
      </c>
      <c r="F178" s="184" t="s">
        <v>225</v>
      </c>
      <c r="G178" s="185" t="s">
        <v>148</v>
      </c>
      <c r="H178" s="186">
        <v>821.41</v>
      </c>
      <c r="I178" s="187"/>
      <c r="J178" s="188">
        <f>ROUND(I178*H178,2)</f>
        <v>0</v>
      </c>
      <c r="K178" s="189"/>
      <c r="L178" s="36"/>
      <c r="M178" s="190" t="s">
        <v>1</v>
      </c>
      <c r="N178" s="191" t="s">
        <v>38</v>
      </c>
      <c r="O178" s="68"/>
      <c r="P178" s="192">
        <f>O178*H178</f>
        <v>0</v>
      </c>
      <c r="Q178" s="192">
        <v>0</v>
      </c>
      <c r="R178" s="192">
        <f>Q178*H178</f>
        <v>0</v>
      </c>
      <c r="S178" s="192">
        <v>0</v>
      </c>
      <c r="T178" s="193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94" t="s">
        <v>142</v>
      </c>
      <c r="AT178" s="194" t="s">
        <v>138</v>
      </c>
      <c r="AU178" s="194" t="s">
        <v>81</v>
      </c>
      <c r="AY178" s="14" t="s">
        <v>137</v>
      </c>
      <c r="BE178" s="195">
        <f>IF(N178="základní",J178,0)</f>
        <v>0</v>
      </c>
      <c r="BF178" s="195">
        <f>IF(N178="snížená",J178,0)</f>
        <v>0</v>
      </c>
      <c r="BG178" s="195">
        <f>IF(N178="zákl. přenesená",J178,0)</f>
        <v>0</v>
      </c>
      <c r="BH178" s="195">
        <f>IF(N178="sníž. přenesená",J178,0)</f>
        <v>0</v>
      </c>
      <c r="BI178" s="195">
        <f>IF(N178="nulová",J178,0)</f>
        <v>0</v>
      </c>
      <c r="BJ178" s="14" t="s">
        <v>81</v>
      </c>
      <c r="BK178" s="195">
        <f>ROUND(I178*H178,2)</f>
        <v>0</v>
      </c>
      <c r="BL178" s="14" t="s">
        <v>142</v>
      </c>
      <c r="BM178" s="194" t="s">
        <v>226</v>
      </c>
    </row>
    <row r="179" spans="1:65" s="2" customFormat="1" ht="19.2">
      <c r="A179" s="31"/>
      <c r="B179" s="32"/>
      <c r="C179" s="33"/>
      <c r="D179" s="196" t="s">
        <v>144</v>
      </c>
      <c r="E179" s="33"/>
      <c r="F179" s="197" t="s">
        <v>195</v>
      </c>
      <c r="G179" s="33"/>
      <c r="H179" s="33"/>
      <c r="I179" s="198"/>
      <c r="J179" s="33"/>
      <c r="K179" s="33"/>
      <c r="L179" s="36"/>
      <c r="M179" s="199"/>
      <c r="N179" s="200"/>
      <c r="O179" s="68"/>
      <c r="P179" s="68"/>
      <c r="Q179" s="68"/>
      <c r="R179" s="68"/>
      <c r="S179" s="68"/>
      <c r="T179" s="69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T179" s="14" t="s">
        <v>144</v>
      </c>
      <c r="AU179" s="14" t="s">
        <v>81</v>
      </c>
    </row>
    <row r="180" spans="1:65" s="2" customFormat="1" ht="37.799999999999997" customHeight="1">
      <c r="A180" s="31"/>
      <c r="B180" s="32"/>
      <c r="C180" s="182" t="s">
        <v>227</v>
      </c>
      <c r="D180" s="182" t="s">
        <v>138</v>
      </c>
      <c r="E180" s="183" t="s">
        <v>228</v>
      </c>
      <c r="F180" s="184" t="s">
        <v>229</v>
      </c>
      <c r="G180" s="185" t="s">
        <v>148</v>
      </c>
      <c r="H180" s="186">
        <v>742.11</v>
      </c>
      <c r="I180" s="187"/>
      <c r="J180" s="188">
        <f>ROUND(I180*H180,2)</f>
        <v>0</v>
      </c>
      <c r="K180" s="189"/>
      <c r="L180" s="36"/>
      <c r="M180" s="190" t="s">
        <v>1</v>
      </c>
      <c r="N180" s="191" t="s">
        <v>38</v>
      </c>
      <c r="O180" s="68"/>
      <c r="P180" s="192">
        <f>O180*H180</f>
        <v>0</v>
      </c>
      <c r="Q180" s="192">
        <v>0</v>
      </c>
      <c r="R180" s="192">
        <f>Q180*H180</f>
        <v>0</v>
      </c>
      <c r="S180" s="192">
        <v>0</v>
      </c>
      <c r="T180" s="193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94" t="s">
        <v>142</v>
      </c>
      <c r="AT180" s="194" t="s">
        <v>138</v>
      </c>
      <c r="AU180" s="194" t="s">
        <v>81</v>
      </c>
      <c r="AY180" s="14" t="s">
        <v>137</v>
      </c>
      <c r="BE180" s="195">
        <f>IF(N180="základní",J180,0)</f>
        <v>0</v>
      </c>
      <c r="BF180" s="195">
        <f>IF(N180="snížená",J180,0)</f>
        <v>0</v>
      </c>
      <c r="BG180" s="195">
        <f>IF(N180="zákl. přenesená",J180,0)</f>
        <v>0</v>
      </c>
      <c r="BH180" s="195">
        <f>IF(N180="sníž. přenesená",J180,0)</f>
        <v>0</v>
      </c>
      <c r="BI180" s="195">
        <f>IF(N180="nulová",J180,0)</f>
        <v>0</v>
      </c>
      <c r="BJ180" s="14" t="s">
        <v>81</v>
      </c>
      <c r="BK180" s="195">
        <f>ROUND(I180*H180,2)</f>
        <v>0</v>
      </c>
      <c r="BL180" s="14" t="s">
        <v>142</v>
      </c>
      <c r="BM180" s="194" t="s">
        <v>230</v>
      </c>
    </row>
    <row r="181" spans="1:65" s="2" customFormat="1" ht="19.2">
      <c r="A181" s="31"/>
      <c r="B181" s="32"/>
      <c r="C181" s="33"/>
      <c r="D181" s="196" t="s">
        <v>144</v>
      </c>
      <c r="E181" s="33"/>
      <c r="F181" s="197" t="s">
        <v>195</v>
      </c>
      <c r="G181" s="33"/>
      <c r="H181" s="33"/>
      <c r="I181" s="198"/>
      <c r="J181" s="33"/>
      <c r="K181" s="33"/>
      <c r="L181" s="36"/>
      <c r="M181" s="199"/>
      <c r="N181" s="200"/>
      <c r="O181" s="68"/>
      <c r="P181" s="68"/>
      <c r="Q181" s="68"/>
      <c r="R181" s="68"/>
      <c r="S181" s="68"/>
      <c r="T181" s="69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T181" s="14" t="s">
        <v>144</v>
      </c>
      <c r="AU181" s="14" t="s">
        <v>81</v>
      </c>
    </row>
    <row r="182" spans="1:65" s="2" customFormat="1" ht="37.799999999999997" customHeight="1">
      <c r="A182" s="31"/>
      <c r="B182" s="32"/>
      <c r="C182" s="182" t="s">
        <v>231</v>
      </c>
      <c r="D182" s="182" t="s">
        <v>138</v>
      </c>
      <c r="E182" s="183" t="s">
        <v>232</v>
      </c>
      <c r="F182" s="184" t="s">
        <v>233</v>
      </c>
      <c r="G182" s="185" t="s">
        <v>148</v>
      </c>
      <c r="H182" s="186">
        <v>1</v>
      </c>
      <c r="I182" s="187"/>
      <c r="J182" s="188">
        <f>ROUND(I182*H182,2)</f>
        <v>0</v>
      </c>
      <c r="K182" s="189"/>
      <c r="L182" s="36"/>
      <c r="M182" s="190" t="s">
        <v>1</v>
      </c>
      <c r="N182" s="191" t="s">
        <v>38</v>
      </c>
      <c r="O182" s="68"/>
      <c r="P182" s="192">
        <f>O182*H182</f>
        <v>0</v>
      </c>
      <c r="Q182" s="192">
        <v>0</v>
      </c>
      <c r="R182" s="192">
        <f>Q182*H182</f>
        <v>0</v>
      </c>
      <c r="S182" s="192">
        <v>0</v>
      </c>
      <c r="T182" s="193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94" t="s">
        <v>142</v>
      </c>
      <c r="AT182" s="194" t="s">
        <v>138</v>
      </c>
      <c r="AU182" s="194" t="s">
        <v>81</v>
      </c>
      <c r="AY182" s="14" t="s">
        <v>137</v>
      </c>
      <c r="BE182" s="195">
        <f>IF(N182="základní",J182,0)</f>
        <v>0</v>
      </c>
      <c r="BF182" s="195">
        <f>IF(N182="snížená",J182,0)</f>
        <v>0</v>
      </c>
      <c r="BG182" s="195">
        <f>IF(N182="zákl. přenesená",J182,0)</f>
        <v>0</v>
      </c>
      <c r="BH182" s="195">
        <f>IF(N182="sníž. přenesená",J182,0)</f>
        <v>0</v>
      </c>
      <c r="BI182" s="195">
        <f>IF(N182="nulová",J182,0)</f>
        <v>0</v>
      </c>
      <c r="BJ182" s="14" t="s">
        <v>81</v>
      </c>
      <c r="BK182" s="195">
        <f>ROUND(I182*H182,2)</f>
        <v>0</v>
      </c>
      <c r="BL182" s="14" t="s">
        <v>142</v>
      </c>
      <c r="BM182" s="194" t="s">
        <v>234</v>
      </c>
    </row>
    <row r="183" spans="1:65" s="2" customFormat="1" ht="19.2">
      <c r="A183" s="31"/>
      <c r="B183" s="32"/>
      <c r="C183" s="33"/>
      <c r="D183" s="196" t="s">
        <v>144</v>
      </c>
      <c r="E183" s="33"/>
      <c r="F183" s="197" t="s">
        <v>145</v>
      </c>
      <c r="G183" s="33"/>
      <c r="H183" s="33"/>
      <c r="I183" s="198"/>
      <c r="J183" s="33"/>
      <c r="K183" s="33"/>
      <c r="L183" s="36"/>
      <c r="M183" s="199"/>
      <c r="N183" s="200"/>
      <c r="O183" s="68"/>
      <c r="P183" s="68"/>
      <c r="Q183" s="68"/>
      <c r="R183" s="68"/>
      <c r="S183" s="68"/>
      <c r="T183" s="69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T183" s="14" t="s">
        <v>144</v>
      </c>
      <c r="AU183" s="14" t="s">
        <v>81</v>
      </c>
    </row>
    <row r="184" spans="1:65" s="2" customFormat="1" ht="37.799999999999997" customHeight="1">
      <c r="A184" s="31"/>
      <c r="B184" s="32"/>
      <c r="C184" s="182" t="s">
        <v>235</v>
      </c>
      <c r="D184" s="182" t="s">
        <v>138</v>
      </c>
      <c r="E184" s="183" t="s">
        <v>236</v>
      </c>
      <c r="F184" s="184" t="s">
        <v>237</v>
      </c>
      <c r="G184" s="185" t="s">
        <v>148</v>
      </c>
      <c r="H184" s="186">
        <v>10</v>
      </c>
      <c r="I184" s="187"/>
      <c r="J184" s="188">
        <f>ROUND(I184*H184,2)</f>
        <v>0</v>
      </c>
      <c r="K184" s="189"/>
      <c r="L184" s="36"/>
      <c r="M184" s="190" t="s">
        <v>1</v>
      </c>
      <c r="N184" s="191" t="s">
        <v>38</v>
      </c>
      <c r="O184" s="68"/>
      <c r="P184" s="192">
        <f>O184*H184</f>
        <v>0</v>
      </c>
      <c r="Q184" s="192">
        <v>0</v>
      </c>
      <c r="R184" s="192">
        <f>Q184*H184</f>
        <v>0</v>
      </c>
      <c r="S184" s="192">
        <v>0</v>
      </c>
      <c r="T184" s="193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94" t="s">
        <v>142</v>
      </c>
      <c r="AT184" s="194" t="s">
        <v>138</v>
      </c>
      <c r="AU184" s="194" t="s">
        <v>81</v>
      </c>
      <c r="AY184" s="14" t="s">
        <v>137</v>
      </c>
      <c r="BE184" s="195">
        <f>IF(N184="základní",J184,0)</f>
        <v>0</v>
      </c>
      <c r="BF184" s="195">
        <f>IF(N184="snížená",J184,0)</f>
        <v>0</v>
      </c>
      <c r="BG184" s="195">
        <f>IF(N184="zákl. přenesená",J184,0)</f>
        <v>0</v>
      </c>
      <c r="BH184" s="195">
        <f>IF(N184="sníž. přenesená",J184,0)</f>
        <v>0</v>
      </c>
      <c r="BI184" s="195">
        <f>IF(N184="nulová",J184,0)</f>
        <v>0</v>
      </c>
      <c r="BJ184" s="14" t="s">
        <v>81</v>
      </c>
      <c r="BK184" s="195">
        <f>ROUND(I184*H184,2)</f>
        <v>0</v>
      </c>
      <c r="BL184" s="14" t="s">
        <v>142</v>
      </c>
      <c r="BM184" s="194" t="s">
        <v>238</v>
      </c>
    </row>
    <row r="185" spans="1:65" s="2" customFormat="1" ht="19.2">
      <c r="A185" s="31"/>
      <c r="B185" s="32"/>
      <c r="C185" s="33"/>
      <c r="D185" s="196" t="s">
        <v>144</v>
      </c>
      <c r="E185" s="33"/>
      <c r="F185" s="197" t="s">
        <v>145</v>
      </c>
      <c r="G185" s="33"/>
      <c r="H185" s="33"/>
      <c r="I185" s="198"/>
      <c r="J185" s="33"/>
      <c r="K185" s="33"/>
      <c r="L185" s="36"/>
      <c r="M185" s="199"/>
      <c r="N185" s="200"/>
      <c r="O185" s="68"/>
      <c r="P185" s="68"/>
      <c r="Q185" s="68"/>
      <c r="R185" s="68"/>
      <c r="S185" s="68"/>
      <c r="T185" s="69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T185" s="14" t="s">
        <v>144</v>
      </c>
      <c r="AU185" s="14" t="s">
        <v>81</v>
      </c>
    </row>
    <row r="186" spans="1:65" s="2" customFormat="1" ht="37.799999999999997" customHeight="1">
      <c r="A186" s="31"/>
      <c r="B186" s="32"/>
      <c r="C186" s="182" t="s">
        <v>239</v>
      </c>
      <c r="D186" s="182" t="s">
        <v>138</v>
      </c>
      <c r="E186" s="183" t="s">
        <v>240</v>
      </c>
      <c r="F186" s="184" t="s">
        <v>241</v>
      </c>
      <c r="G186" s="185" t="s">
        <v>141</v>
      </c>
      <c r="H186" s="186">
        <v>1.8</v>
      </c>
      <c r="I186" s="187"/>
      <c r="J186" s="188">
        <f>ROUND(I186*H186,2)</f>
        <v>0</v>
      </c>
      <c r="K186" s="189"/>
      <c r="L186" s="36"/>
      <c r="M186" s="190" t="s">
        <v>1</v>
      </c>
      <c r="N186" s="191" t="s">
        <v>38</v>
      </c>
      <c r="O186" s="68"/>
      <c r="P186" s="192">
        <f>O186*H186</f>
        <v>0</v>
      </c>
      <c r="Q186" s="192">
        <v>0</v>
      </c>
      <c r="R186" s="192">
        <f>Q186*H186</f>
        <v>0</v>
      </c>
      <c r="S186" s="192">
        <v>0</v>
      </c>
      <c r="T186" s="193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4" t="s">
        <v>142</v>
      </c>
      <c r="AT186" s="194" t="s">
        <v>138</v>
      </c>
      <c r="AU186" s="194" t="s">
        <v>81</v>
      </c>
      <c r="AY186" s="14" t="s">
        <v>137</v>
      </c>
      <c r="BE186" s="195">
        <f>IF(N186="základní",J186,0)</f>
        <v>0</v>
      </c>
      <c r="BF186" s="195">
        <f>IF(N186="snížená",J186,0)</f>
        <v>0</v>
      </c>
      <c r="BG186" s="195">
        <f>IF(N186="zákl. přenesená",J186,0)</f>
        <v>0</v>
      </c>
      <c r="BH186" s="195">
        <f>IF(N186="sníž. přenesená",J186,0)</f>
        <v>0</v>
      </c>
      <c r="BI186" s="195">
        <f>IF(N186="nulová",J186,0)</f>
        <v>0</v>
      </c>
      <c r="BJ186" s="14" t="s">
        <v>81</v>
      </c>
      <c r="BK186" s="195">
        <f>ROUND(I186*H186,2)</f>
        <v>0</v>
      </c>
      <c r="BL186" s="14" t="s">
        <v>142</v>
      </c>
      <c r="BM186" s="194" t="s">
        <v>242</v>
      </c>
    </row>
    <row r="187" spans="1:65" s="2" customFormat="1" ht="28.8">
      <c r="A187" s="31"/>
      <c r="B187" s="32"/>
      <c r="C187" s="33"/>
      <c r="D187" s="196" t="s">
        <v>144</v>
      </c>
      <c r="E187" s="33"/>
      <c r="F187" s="197" t="s">
        <v>243</v>
      </c>
      <c r="G187" s="33"/>
      <c r="H187" s="33"/>
      <c r="I187" s="198"/>
      <c r="J187" s="33"/>
      <c r="K187" s="33"/>
      <c r="L187" s="36"/>
      <c r="M187" s="199"/>
      <c r="N187" s="200"/>
      <c r="O187" s="68"/>
      <c r="P187" s="68"/>
      <c r="Q187" s="68"/>
      <c r="R187" s="68"/>
      <c r="S187" s="68"/>
      <c r="T187" s="69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T187" s="14" t="s">
        <v>144</v>
      </c>
      <c r="AU187" s="14" t="s">
        <v>81</v>
      </c>
    </row>
    <row r="188" spans="1:65" s="12" customFormat="1" ht="25.95" customHeight="1">
      <c r="B188" s="168"/>
      <c r="C188" s="169"/>
      <c r="D188" s="170" t="s">
        <v>72</v>
      </c>
      <c r="E188" s="171" t="s">
        <v>173</v>
      </c>
      <c r="F188" s="171" t="s">
        <v>244</v>
      </c>
      <c r="G188" s="169"/>
      <c r="H188" s="169"/>
      <c r="I188" s="172"/>
      <c r="J188" s="173">
        <f>BK188</f>
        <v>0</v>
      </c>
      <c r="K188" s="169"/>
      <c r="L188" s="174"/>
      <c r="M188" s="175"/>
      <c r="N188" s="176"/>
      <c r="O188" s="176"/>
      <c r="P188" s="177">
        <f>SUM(P189:P206)</f>
        <v>0</v>
      </c>
      <c r="Q188" s="176"/>
      <c r="R188" s="177">
        <f>SUM(R189:R206)</f>
        <v>0</v>
      </c>
      <c r="S188" s="176"/>
      <c r="T188" s="178">
        <f>SUM(T189:T206)</f>
        <v>0</v>
      </c>
      <c r="AR188" s="179" t="s">
        <v>81</v>
      </c>
      <c r="AT188" s="180" t="s">
        <v>72</v>
      </c>
      <c r="AU188" s="180" t="s">
        <v>73</v>
      </c>
      <c r="AY188" s="179" t="s">
        <v>137</v>
      </c>
      <c r="BK188" s="181">
        <f>SUM(BK189:BK206)</f>
        <v>0</v>
      </c>
    </row>
    <row r="189" spans="1:65" s="2" customFormat="1" ht="37.799999999999997" customHeight="1">
      <c r="A189" s="31"/>
      <c r="B189" s="32"/>
      <c r="C189" s="182" t="s">
        <v>245</v>
      </c>
      <c r="D189" s="182" t="s">
        <v>138</v>
      </c>
      <c r="E189" s="183" t="s">
        <v>246</v>
      </c>
      <c r="F189" s="184" t="s">
        <v>247</v>
      </c>
      <c r="G189" s="185" t="s">
        <v>148</v>
      </c>
      <c r="H189" s="186">
        <v>896.41</v>
      </c>
      <c r="I189" s="187"/>
      <c r="J189" s="188">
        <f>ROUND(I189*H189,2)</f>
        <v>0</v>
      </c>
      <c r="K189" s="189"/>
      <c r="L189" s="36"/>
      <c r="M189" s="190" t="s">
        <v>1</v>
      </c>
      <c r="N189" s="191" t="s">
        <v>38</v>
      </c>
      <c r="O189" s="68"/>
      <c r="P189" s="192">
        <f>O189*H189</f>
        <v>0</v>
      </c>
      <c r="Q189" s="192">
        <v>0</v>
      </c>
      <c r="R189" s="192">
        <f>Q189*H189</f>
        <v>0</v>
      </c>
      <c r="S189" s="192">
        <v>0</v>
      </c>
      <c r="T189" s="193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4" t="s">
        <v>142</v>
      </c>
      <c r="AT189" s="194" t="s">
        <v>138</v>
      </c>
      <c r="AU189" s="194" t="s">
        <v>81</v>
      </c>
      <c r="AY189" s="14" t="s">
        <v>137</v>
      </c>
      <c r="BE189" s="195">
        <f>IF(N189="základní",J189,0)</f>
        <v>0</v>
      </c>
      <c r="BF189" s="195">
        <f>IF(N189="snížená",J189,0)</f>
        <v>0</v>
      </c>
      <c r="BG189" s="195">
        <f>IF(N189="zákl. přenesená",J189,0)</f>
        <v>0</v>
      </c>
      <c r="BH189" s="195">
        <f>IF(N189="sníž. přenesená",J189,0)</f>
        <v>0</v>
      </c>
      <c r="BI189" s="195">
        <f>IF(N189="nulová",J189,0)</f>
        <v>0</v>
      </c>
      <c r="BJ189" s="14" t="s">
        <v>81</v>
      </c>
      <c r="BK189" s="195">
        <f>ROUND(I189*H189,2)</f>
        <v>0</v>
      </c>
      <c r="BL189" s="14" t="s">
        <v>142</v>
      </c>
      <c r="BM189" s="194" t="s">
        <v>248</v>
      </c>
    </row>
    <row r="190" spans="1:65" s="2" customFormat="1" ht="19.2">
      <c r="A190" s="31"/>
      <c r="B190" s="32"/>
      <c r="C190" s="33"/>
      <c r="D190" s="196" t="s">
        <v>144</v>
      </c>
      <c r="E190" s="33"/>
      <c r="F190" s="197" t="s">
        <v>195</v>
      </c>
      <c r="G190" s="33"/>
      <c r="H190" s="33"/>
      <c r="I190" s="198"/>
      <c r="J190" s="33"/>
      <c r="K190" s="33"/>
      <c r="L190" s="36"/>
      <c r="M190" s="199"/>
      <c r="N190" s="200"/>
      <c r="O190" s="68"/>
      <c r="P190" s="68"/>
      <c r="Q190" s="68"/>
      <c r="R190" s="68"/>
      <c r="S190" s="68"/>
      <c r="T190" s="69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T190" s="14" t="s">
        <v>144</v>
      </c>
      <c r="AU190" s="14" t="s">
        <v>81</v>
      </c>
    </row>
    <row r="191" spans="1:65" s="2" customFormat="1" ht="37.799999999999997" customHeight="1">
      <c r="A191" s="31"/>
      <c r="B191" s="32"/>
      <c r="C191" s="182" t="s">
        <v>249</v>
      </c>
      <c r="D191" s="182" t="s">
        <v>138</v>
      </c>
      <c r="E191" s="183" t="s">
        <v>250</v>
      </c>
      <c r="F191" s="184" t="s">
        <v>251</v>
      </c>
      <c r="G191" s="185" t="s">
        <v>148</v>
      </c>
      <c r="H191" s="186">
        <v>1415.24</v>
      </c>
      <c r="I191" s="187"/>
      <c r="J191" s="188">
        <f>ROUND(I191*H191,2)</f>
        <v>0</v>
      </c>
      <c r="K191" s="189"/>
      <c r="L191" s="36"/>
      <c r="M191" s="190" t="s">
        <v>1</v>
      </c>
      <c r="N191" s="191" t="s">
        <v>38</v>
      </c>
      <c r="O191" s="68"/>
      <c r="P191" s="192">
        <f>O191*H191</f>
        <v>0</v>
      </c>
      <c r="Q191" s="192">
        <v>0</v>
      </c>
      <c r="R191" s="192">
        <f>Q191*H191</f>
        <v>0</v>
      </c>
      <c r="S191" s="192">
        <v>0</v>
      </c>
      <c r="T191" s="193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94" t="s">
        <v>142</v>
      </c>
      <c r="AT191" s="194" t="s">
        <v>138</v>
      </c>
      <c r="AU191" s="194" t="s">
        <v>81</v>
      </c>
      <c r="AY191" s="14" t="s">
        <v>137</v>
      </c>
      <c r="BE191" s="195">
        <f>IF(N191="základní",J191,0)</f>
        <v>0</v>
      </c>
      <c r="BF191" s="195">
        <f>IF(N191="snížená",J191,0)</f>
        <v>0</v>
      </c>
      <c r="BG191" s="195">
        <f>IF(N191="zákl. přenesená",J191,0)</f>
        <v>0</v>
      </c>
      <c r="BH191" s="195">
        <f>IF(N191="sníž. přenesená",J191,0)</f>
        <v>0</v>
      </c>
      <c r="BI191" s="195">
        <f>IF(N191="nulová",J191,0)</f>
        <v>0</v>
      </c>
      <c r="BJ191" s="14" t="s">
        <v>81</v>
      </c>
      <c r="BK191" s="195">
        <f>ROUND(I191*H191,2)</f>
        <v>0</v>
      </c>
      <c r="BL191" s="14" t="s">
        <v>142</v>
      </c>
      <c r="BM191" s="194" t="s">
        <v>252</v>
      </c>
    </row>
    <row r="192" spans="1:65" s="2" customFormat="1" ht="19.2">
      <c r="A192" s="31"/>
      <c r="B192" s="32"/>
      <c r="C192" s="33"/>
      <c r="D192" s="196" t="s">
        <v>144</v>
      </c>
      <c r="E192" s="33"/>
      <c r="F192" s="197" t="s">
        <v>195</v>
      </c>
      <c r="G192" s="33"/>
      <c r="H192" s="33"/>
      <c r="I192" s="198"/>
      <c r="J192" s="33"/>
      <c r="K192" s="33"/>
      <c r="L192" s="36"/>
      <c r="M192" s="199"/>
      <c r="N192" s="200"/>
      <c r="O192" s="68"/>
      <c r="P192" s="68"/>
      <c r="Q192" s="68"/>
      <c r="R192" s="68"/>
      <c r="S192" s="68"/>
      <c r="T192" s="69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T192" s="14" t="s">
        <v>144</v>
      </c>
      <c r="AU192" s="14" t="s">
        <v>81</v>
      </c>
    </row>
    <row r="193" spans="1:65" s="2" customFormat="1" ht="44.25" customHeight="1">
      <c r="A193" s="31"/>
      <c r="B193" s="32"/>
      <c r="C193" s="182" t="s">
        <v>253</v>
      </c>
      <c r="D193" s="182" t="s">
        <v>138</v>
      </c>
      <c r="E193" s="183" t="s">
        <v>254</v>
      </c>
      <c r="F193" s="184" t="s">
        <v>255</v>
      </c>
      <c r="G193" s="185" t="s">
        <v>148</v>
      </c>
      <c r="H193" s="186">
        <v>27.126000000000001</v>
      </c>
      <c r="I193" s="187"/>
      <c r="J193" s="188">
        <f>ROUND(I193*H193,2)</f>
        <v>0</v>
      </c>
      <c r="K193" s="189"/>
      <c r="L193" s="36"/>
      <c r="M193" s="190" t="s">
        <v>1</v>
      </c>
      <c r="N193" s="191" t="s">
        <v>38</v>
      </c>
      <c r="O193" s="68"/>
      <c r="P193" s="192">
        <f>O193*H193</f>
        <v>0</v>
      </c>
      <c r="Q193" s="192">
        <v>0</v>
      </c>
      <c r="R193" s="192">
        <f>Q193*H193</f>
        <v>0</v>
      </c>
      <c r="S193" s="192">
        <v>0</v>
      </c>
      <c r="T193" s="193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94" t="s">
        <v>142</v>
      </c>
      <c r="AT193" s="194" t="s">
        <v>138</v>
      </c>
      <c r="AU193" s="194" t="s">
        <v>81</v>
      </c>
      <c r="AY193" s="14" t="s">
        <v>137</v>
      </c>
      <c r="BE193" s="195">
        <f>IF(N193="základní",J193,0)</f>
        <v>0</v>
      </c>
      <c r="BF193" s="195">
        <f>IF(N193="snížená",J193,0)</f>
        <v>0</v>
      </c>
      <c r="BG193" s="195">
        <f>IF(N193="zákl. přenesená",J193,0)</f>
        <v>0</v>
      </c>
      <c r="BH193" s="195">
        <f>IF(N193="sníž. přenesená",J193,0)</f>
        <v>0</v>
      </c>
      <c r="BI193" s="195">
        <f>IF(N193="nulová",J193,0)</f>
        <v>0</v>
      </c>
      <c r="BJ193" s="14" t="s">
        <v>81</v>
      </c>
      <c r="BK193" s="195">
        <f>ROUND(I193*H193,2)</f>
        <v>0</v>
      </c>
      <c r="BL193" s="14" t="s">
        <v>142</v>
      </c>
      <c r="BM193" s="194" t="s">
        <v>256</v>
      </c>
    </row>
    <row r="194" spans="1:65" s="2" customFormat="1" ht="19.2">
      <c r="A194" s="31"/>
      <c r="B194" s="32"/>
      <c r="C194" s="33"/>
      <c r="D194" s="196" t="s">
        <v>144</v>
      </c>
      <c r="E194" s="33"/>
      <c r="F194" s="197" t="s">
        <v>195</v>
      </c>
      <c r="G194" s="33"/>
      <c r="H194" s="33"/>
      <c r="I194" s="198"/>
      <c r="J194" s="33"/>
      <c r="K194" s="33"/>
      <c r="L194" s="36"/>
      <c r="M194" s="199"/>
      <c r="N194" s="200"/>
      <c r="O194" s="68"/>
      <c r="P194" s="68"/>
      <c r="Q194" s="68"/>
      <c r="R194" s="68"/>
      <c r="S194" s="68"/>
      <c r="T194" s="69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T194" s="14" t="s">
        <v>144</v>
      </c>
      <c r="AU194" s="14" t="s">
        <v>81</v>
      </c>
    </row>
    <row r="195" spans="1:65" s="2" customFormat="1" ht="44.25" customHeight="1">
      <c r="A195" s="31"/>
      <c r="B195" s="32"/>
      <c r="C195" s="182" t="s">
        <v>257</v>
      </c>
      <c r="D195" s="182" t="s">
        <v>138</v>
      </c>
      <c r="E195" s="183" t="s">
        <v>258</v>
      </c>
      <c r="F195" s="184" t="s">
        <v>259</v>
      </c>
      <c r="G195" s="185" t="s">
        <v>141</v>
      </c>
      <c r="H195" s="186">
        <v>1.6</v>
      </c>
      <c r="I195" s="187"/>
      <c r="J195" s="188">
        <f>ROUND(I195*H195,2)</f>
        <v>0</v>
      </c>
      <c r="K195" s="189"/>
      <c r="L195" s="36"/>
      <c r="M195" s="190" t="s">
        <v>1</v>
      </c>
      <c r="N195" s="191" t="s">
        <v>38</v>
      </c>
      <c r="O195" s="68"/>
      <c r="P195" s="192">
        <f>O195*H195</f>
        <v>0</v>
      </c>
      <c r="Q195" s="192">
        <v>0</v>
      </c>
      <c r="R195" s="192">
        <f>Q195*H195</f>
        <v>0</v>
      </c>
      <c r="S195" s="192">
        <v>0</v>
      </c>
      <c r="T195" s="193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94" t="s">
        <v>142</v>
      </c>
      <c r="AT195" s="194" t="s">
        <v>138</v>
      </c>
      <c r="AU195" s="194" t="s">
        <v>81</v>
      </c>
      <c r="AY195" s="14" t="s">
        <v>137</v>
      </c>
      <c r="BE195" s="195">
        <f>IF(N195="základní",J195,0)</f>
        <v>0</v>
      </c>
      <c r="BF195" s="195">
        <f>IF(N195="snížená",J195,0)</f>
        <v>0</v>
      </c>
      <c r="BG195" s="195">
        <f>IF(N195="zákl. přenesená",J195,0)</f>
        <v>0</v>
      </c>
      <c r="BH195" s="195">
        <f>IF(N195="sníž. přenesená",J195,0)</f>
        <v>0</v>
      </c>
      <c r="BI195" s="195">
        <f>IF(N195="nulová",J195,0)</f>
        <v>0</v>
      </c>
      <c r="BJ195" s="14" t="s">
        <v>81</v>
      </c>
      <c r="BK195" s="195">
        <f>ROUND(I195*H195,2)</f>
        <v>0</v>
      </c>
      <c r="BL195" s="14" t="s">
        <v>142</v>
      </c>
      <c r="BM195" s="194" t="s">
        <v>260</v>
      </c>
    </row>
    <row r="196" spans="1:65" s="2" customFormat="1" ht="19.2">
      <c r="A196" s="31"/>
      <c r="B196" s="32"/>
      <c r="C196" s="33"/>
      <c r="D196" s="196" t="s">
        <v>144</v>
      </c>
      <c r="E196" s="33"/>
      <c r="F196" s="197" t="s">
        <v>195</v>
      </c>
      <c r="G196" s="33"/>
      <c r="H196" s="33"/>
      <c r="I196" s="198"/>
      <c r="J196" s="33"/>
      <c r="K196" s="33"/>
      <c r="L196" s="36"/>
      <c r="M196" s="199"/>
      <c r="N196" s="200"/>
      <c r="O196" s="68"/>
      <c r="P196" s="68"/>
      <c r="Q196" s="68"/>
      <c r="R196" s="68"/>
      <c r="S196" s="68"/>
      <c r="T196" s="69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T196" s="14" t="s">
        <v>144</v>
      </c>
      <c r="AU196" s="14" t="s">
        <v>81</v>
      </c>
    </row>
    <row r="197" spans="1:65" s="2" customFormat="1" ht="24.15" customHeight="1">
      <c r="A197" s="31"/>
      <c r="B197" s="32"/>
      <c r="C197" s="182" t="s">
        <v>261</v>
      </c>
      <c r="D197" s="182" t="s">
        <v>138</v>
      </c>
      <c r="E197" s="183" t="s">
        <v>262</v>
      </c>
      <c r="F197" s="184" t="s">
        <v>263</v>
      </c>
      <c r="G197" s="185" t="s">
        <v>141</v>
      </c>
      <c r="H197" s="186">
        <v>1.8</v>
      </c>
      <c r="I197" s="187"/>
      <c r="J197" s="188">
        <f>ROUND(I197*H197,2)</f>
        <v>0</v>
      </c>
      <c r="K197" s="189"/>
      <c r="L197" s="36"/>
      <c r="M197" s="190" t="s">
        <v>1</v>
      </c>
      <c r="N197" s="191" t="s">
        <v>38</v>
      </c>
      <c r="O197" s="68"/>
      <c r="P197" s="192">
        <f>O197*H197</f>
        <v>0</v>
      </c>
      <c r="Q197" s="192">
        <v>0</v>
      </c>
      <c r="R197" s="192">
        <f>Q197*H197</f>
        <v>0</v>
      </c>
      <c r="S197" s="192">
        <v>0</v>
      </c>
      <c r="T197" s="193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94" t="s">
        <v>142</v>
      </c>
      <c r="AT197" s="194" t="s">
        <v>138</v>
      </c>
      <c r="AU197" s="194" t="s">
        <v>81</v>
      </c>
      <c r="AY197" s="14" t="s">
        <v>137</v>
      </c>
      <c r="BE197" s="195">
        <f>IF(N197="základní",J197,0)</f>
        <v>0</v>
      </c>
      <c r="BF197" s="195">
        <f>IF(N197="snížená",J197,0)</f>
        <v>0</v>
      </c>
      <c r="BG197" s="195">
        <f>IF(N197="zákl. přenesená",J197,0)</f>
        <v>0</v>
      </c>
      <c r="BH197" s="195">
        <f>IF(N197="sníž. přenesená",J197,0)</f>
        <v>0</v>
      </c>
      <c r="BI197" s="195">
        <f>IF(N197="nulová",J197,0)</f>
        <v>0</v>
      </c>
      <c r="BJ197" s="14" t="s">
        <v>81</v>
      </c>
      <c r="BK197" s="195">
        <f>ROUND(I197*H197,2)</f>
        <v>0</v>
      </c>
      <c r="BL197" s="14" t="s">
        <v>142</v>
      </c>
      <c r="BM197" s="194" t="s">
        <v>264</v>
      </c>
    </row>
    <row r="198" spans="1:65" s="2" customFormat="1" ht="28.8">
      <c r="A198" s="31"/>
      <c r="B198" s="32"/>
      <c r="C198" s="33"/>
      <c r="D198" s="196" t="s">
        <v>144</v>
      </c>
      <c r="E198" s="33"/>
      <c r="F198" s="197" t="s">
        <v>265</v>
      </c>
      <c r="G198" s="33"/>
      <c r="H198" s="33"/>
      <c r="I198" s="198"/>
      <c r="J198" s="33"/>
      <c r="K198" s="33"/>
      <c r="L198" s="36"/>
      <c r="M198" s="199"/>
      <c r="N198" s="200"/>
      <c r="O198" s="68"/>
      <c r="P198" s="68"/>
      <c r="Q198" s="68"/>
      <c r="R198" s="68"/>
      <c r="S198" s="68"/>
      <c r="T198" s="69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T198" s="14" t="s">
        <v>144</v>
      </c>
      <c r="AU198" s="14" t="s">
        <v>81</v>
      </c>
    </row>
    <row r="199" spans="1:65" s="2" customFormat="1" ht="37.799999999999997" customHeight="1">
      <c r="A199" s="31"/>
      <c r="B199" s="32"/>
      <c r="C199" s="182" t="s">
        <v>266</v>
      </c>
      <c r="D199" s="182" t="s">
        <v>138</v>
      </c>
      <c r="E199" s="183" t="s">
        <v>267</v>
      </c>
      <c r="F199" s="184" t="s">
        <v>268</v>
      </c>
      <c r="G199" s="185" t="s">
        <v>181</v>
      </c>
      <c r="H199" s="186">
        <v>63</v>
      </c>
      <c r="I199" s="187"/>
      <c r="J199" s="188">
        <f>ROUND(I199*H199,2)</f>
        <v>0</v>
      </c>
      <c r="K199" s="189"/>
      <c r="L199" s="36"/>
      <c r="M199" s="190" t="s">
        <v>1</v>
      </c>
      <c r="N199" s="191" t="s">
        <v>38</v>
      </c>
      <c r="O199" s="68"/>
      <c r="P199" s="192">
        <f>O199*H199</f>
        <v>0</v>
      </c>
      <c r="Q199" s="192">
        <v>0</v>
      </c>
      <c r="R199" s="192">
        <f>Q199*H199</f>
        <v>0</v>
      </c>
      <c r="S199" s="192">
        <v>0</v>
      </c>
      <c r="T199" s="193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94" t="s">
        <v>142</v>
      </c>
      <c r="AT199" s="194" t="s">
        <v>138</v>
      </c>
      <c r="AU199" s="194" t="s">
        <v>81</v>
      </c>
      <c r="AY199" s="14" t="s">
        <v>137</v>
      </c>
      <c r="BE199" s="195">
        <f>IF(N199="základní",J199,0)</f>
        <v>0</v>
      </c>
      <c r="BF199" s="195">
        <f>IF(N199="snížená",J199,0)</f>
        <v>0</v>
      </c>
      <c r="BG199" s="195">
        <f>IF(N199="zákl. přenesená",J199,0)</f>
        <v>0</v>
      </c>
      <c r="BH199" s="195">
        <f>IF(N199="sníž. přenesená",J199,0)</f>
        <v>0</v>
      </c>
      <c r="BI199" s="195">
        <f>IF(N199="nulová",J199,0)</f>
        <v>0</v>
      </c>
      <c r="BJ199" s="14" t="s">
        <v>81</v>
      </c>
      <c r="BK199" s="195">
        <f>ROUND(I199*H199,2)</f>
        <v>0</v>
      </c>
      <c r="BL199" s="14" t="s">
        <v>142</v>
      </c>
      <c r="BM199" s="194" t="s">
        <v>269</v>
      </c>
    </row>
    <row r="200" spans="1:65" s="2" customFormat="1" ht="19.2">
      <c r="A200" s="31"/>
      <c r="B200" s="32"/>
      <c r="C200" s="33"/>
      <c r="D200" s="196" t="s">
        <v>144</v>
      </c>
      <c r="E200" s="33"/>
      <c r="F200" s="197" t="s">
        <v>195</v>
      </c>
      <c r="G200" s="33"/>
      <c r="H200" s="33"/>
      <c r="I200" s="198"/>
      <c r="J200" s="33"/>
      <c r="K200" s="33"/>
      <c r="L200" s="36"/>
      <c r="M200" s="199"/>
      <c r="N200" s="200"/>
      <c r="O200" s="68"/>
      <c r="P200" s="68"/>
      <c r="Q200" s="68"/>
      <c r="R200" s="68"/>
      <c r="S200" s="68"/>
      <c r="T200" s="69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T200" s="14" t="s">
        <v>144</v>
      </c>
      <c r="AU200" s="14" t="s">
        <v>81</v>
      </c>
    </row>
    <row r="201" spans="1:65" s="2" customFormat="1" ht="37.799999999999997" customHeight="1">
      <c r="A201" s="31"/>
      <c r="B201" s="32"/>
      <c r="C201" s="182" t="s">
        <v>270</v>
      </c>
      <c r="D201" s="182" t="s">
        <v>138</v>
      </c>
      <c r="E201" s="183" t="s">
        <v>271</v>
      </c>
      <c r="F201" s="184" t="s">
        <v>272</v>
      </c>
      <c r="G201" s="185" t="s">
        <v>181</v>
      </c>
      <c r="H201" s="186">
        <v>8</v>
      </c>
      <c r="I201" s="187"/>
      <c r="J201" s="188">
        <f>ROUND(I201*H201,2)</f>
        <v>0</v>
      </c>
      <c r="K201" s="189"/>
      <c r="L201" s="36"/>
      <c r="M201" s="190" t="s">
        <v>1</v>
      </c>
      <c r="N201" s="191" t="s">
        <v>38</v>
      </c>
      <c r="O201" s="68"/>
      <c r="P201" s="192">
        <f>O201*H201</f>
        <v>0</v>
      </c>
      <c r="Q201" s="192">
        <v>0</v>
      </c>
      <c r="R201" s="192">
        <f>Q201*H201</f>
        <v>0</v>
      </c>
      <c r="S201" s="192">
        <v>0</v>
      </c>
      <c r="T201" s="193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94" t="s">
        <v>142</v>
      </c>
      <c r="AT201" s="194" t="s">
        <v>138</v>
      </c>
      <c r="AU201" s="194" t="s">
        <v>81</v>
      </c>
      <c r="AY201" s="14" t="s">
        <v>137</v>
      </c>
      <c r="BE201" s="195">
        <f>IF(N201="základní",J201,0)</f>
        <v>0</v>
      </c>
      <c r="BF201" s="195">
        <f>IF(N201="snížená",J201,0)</f>
        <v>0</v>
      </c>
      <c r="BG201" s="195">
        <f>IF(N201="zákl. přenesená",J201,0)</f>
        <v>0</v>
      </c>
      <c r="BH201" s="195">
        <f>IF(N201="sníž. přenesená",J201,0)</f>
        <v>0</v>
      </c>
      <c r="BI201" s="195">
        <f>IF(N201="nulová",J201,0)</f>
        <v>0</v>
      </c>
      <c r="BJ201" s="14" t="s">
        <v>81</v>
      </c>
      <c r="BK201" s="195">
        <f>ROUND(I201*H201,2)</f>
        <v>0</v>
      </c>
      <c r="BL201" s="14" t="s">
        <v>142</v>
      </c>
      <c r="BM201" s="194" t="s">
        <v>273</v>
      </c>
    </row>
    <row r="202" spans="1:65" s="2" customFormat="1" ht="19.2">
      <c r="A202" s="31"/>
      <c r="B202" s="32"/>
      <c r="C202" s="33"/>
      <c r="D202" s="196" t="s">
        <v>144</v>
      </c>
      <c r="E202" s="33"/>
      <c r="F202" s="197" t="s">
        <v>195</v>
      </c>
      <c r="G202" s="33"/>
      <c r="H202" s="33"/>
      <c r="I202" s="198"/>
      <c r="J202" s="33"/>
      <c r="K202" s="33"/>
      <c r="L202" s="36"/>
      <c r="M202" s="199"/>
      <c r="N202" s="200"/>
      <c r="O202" s="68"/>
      <c r="P202" s="68"/>
      <c r="Q202" s="68"/>
      <c r="R202" s="68"/>
      <c r="S202" s="68"/>
      <c r="T202" s="69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T202" s="14" t="s">
        <v>144</v>
      </c>
      <c r="AU202" s="14" t="s">
        <v>81</v>
      </c>
    </row>
    <row r="203" spans="1:65" s="2" customFormat="1" ht="37.799999999999997" customHeight="1">
      <c r="A203" s="31"/>
      <c r="B203" s="32"/>
      <c r="C203" s="182" t="s">
        <v>274</v>
      </c>
      <c r="D203" s="182" t="s">
        <v>138</v>
      </c>
      <c r="E203" s="183" t="s">
        <v>275</v>
      </c>
      <c r="F203" s="184" t="s">
        <v>276</v>
      </c>
      <c r="G203" s="185" t="s">
        <v>141</v>
      </c>
      <c r="H203" s="186">
        <v>0.42</v>
      </c>
      <c r="I203" s="187"/>
      <c r="J203" s="188">
        <f>ROUND(I203*H203,2)</f>
        <v>0</v>
      </c>
      <c r="K203" s="189"/>
      <c r="L203" s="36"/>
      <c r="M203" s="190" t="s">
        <v>1</v>
      </c>
      <c r="N203" s="191" t="s">
        <v>38</v>
      </c>
      <c r="O203" s="68"/>
      <c r="P203" s="192">
        <f>O203*H203</f>
        <v>0</v>
      </c>
      <c r="Q203" s="192">
        <v>0</v>
      </c>
      <c r="R203" s="192">
        <f>Q203*H203</f>
        <v>0</v>
      </c>
      <c r="S203" s="192">
        <v>0</v>
      </c>
      <c r="T203" s="193">
        <f>S203*H203</f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94" t="s">
        <v>142</v>
      </c>
      <c r="AT203" s="194" t="s">
        <v>138</v>
      </c>
      <c r="AU203" s="194" t="s">
        <v>81</v>
      </c>
      <c r="AY203" s="14" t="s">
        <v>137</v>
      </c>
      <c r="BE203" s="195">
        <f>IF(N203="základní",J203,0)</f>
        <v>0</v>
      </c>
      <c r="BF203" s="195">
        <f>IF(N203="snížená",J203,0)</f>
        <v>0</v>
      </c>
      <c r="BG203" s="195">
        <f>IF(N203="zákl. přenesená",J203,0)</f>
        <v>0</v>
      </c>
      <c r="BH203" s="195">
        <f>IF(N203="sníž. přenesená",J203,0)</f>
        <v>0</v>
      </c>
      <c r="BI203" s="195">
        <f>IF(N203="nulová",J203,0)</f>
        <v>0</v>
      </c>
      <c r="BJ203" s="14" t="s">
        <v>81</v>
      </c>
      <c r="BK203" s="195">
        <f>ROUND(I203*H203,2)</f>
        <v>0</v>
      </c>
      <c r="BL203" s="14" t="s">
        <v>142</v>
      </c>
      <c r="BM203" s="194" t="s">
        <v>277</v>
      </c>
    </row>
    <row r="204" spans="1:65" s="2" customFormat="1" ht="19.2">
      <c r="A204" s="31"/>
      <c r="B204" s="32"/>
      <c r="C204" s="33"/>
      <c r="D204" s="196" t="s">
        <v>144</v>
      </c>
      <c r="E204" s="33"/>
      <c r="F204" s="197" t="s">
        <v>195</v>
      </c>
      <c r="G204" s="33"/>
      <c r="H204" s="33"/>
      <c r="I204" s="198"/>
      <c r="J204" s="33"/>
      <c r="K204" s="33"/>
      <c r="L204" s="36"/>
      <c r="M204" s="199"/>
      <c r="N204" s="200"/>
      <c r="O204" s="68"/>
      <c r="P204" s="68"/>
      <c r="Q204" s="68"/>
      <c r="R204" s="68"/>
      <c r="S204" s="68"/>
      <c r="T204" s="69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T204" s="14" t="s">
        <v>144</v>
      </c>
      <c r="AU204" s="14" t="s">
        <v>81</v>
      </c>
    </row>
    <row r="205" spans="1:65" s="2" customFormat="1" ht="37.799999999999997" customHeight="1">
      <c r="A205" s="31"/>
      <c r="B205" s="32"/>
      <c r="C205" s="182" t="s">
        <v>278</v>
      </c>
      <c r="D205" s="182" t="s">
        <v>138</v>
      </c>
      <c r="E205" s="183" t="s">
        <v>279</v>
      </c>
      <c r="F205" s="184" t="s">
        <v>280</v>
      </c>
      <c r="G205" s="185" t="s">
        <v>148</v>
      </c>
      <c r="H205" s="186">
        <v>341.68400000000003</v>
      </c>
      <c r="I205" s="187"/>
      <c r="J205" s="188">
        <f>ROUND(I205*H205,2)</f>
        <v>0</v>
      </c>
      <c r="K205" s="189"/>
      <c r="L205" s="36"/>
      <c r="M205" s="190" t="s">
        <v>1</v>
      </c>
      <c r="N205" s="191" t="s">
        <v>38</v>
      </c>
      <c r="O205" s="68"/>
      <c r="P205" s="192">
        <f>O205*H205</f>
        <v>0</v>
      </c>
      <c r="Q205" s="192">
        <v>0</v>
      </c>
      <c r="R205" s="192">
        <f>Q205*H205</f>
        <v>0</v>
      </c>
      <c r="S205" s="192">
        <v>0</v>
      </c>
      <c r="T205" s="193">
        <f>S205*H205</f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94" t="s">
        <v>142</v>
      </c>
      <c r="AT205" s="194" t="s">
        <v>138</v>
      </c>
      <c r="AU205" s="194" t="s">
        <v>81</v>
      </c>
      <c r="AY205" s="14" t="s">
        <v>137</v>
      </c>
      <c r="BE205" s="195">
        <f>IF(N205="základní",J205,0)</f>
        <v>0</v>
      </c>
      <c r="BF205" s="195">
        <f>IF(N205="snížená",J205,0)</f>
        <v>0</v>
      </c>
      <c r="BG205" s="195">
        <f>IF(N205="zákl. přenesená",J205,0)</f>
        <v>0</v>
      </c>
      <c r="BH205" s="195">
        <f>IF(N205="sníž. přenesená",J205,0)</f>
        <v>0</v>
      </c>
      <c r="BI205" s="195">
        <f>IF(N205="nulová",J205,0)</f>
        <v>0</v>
      </c>
      <c r="BJ205" s="14" t="s">
        <v>81</v>
      </c>
      <c r="BK205" s="195">
        <f>ROUND(I205*H205,2)</f>
        <v>0</v>
      </c>
      <c r="BL205" s="14" t="s">
        <v>142</v>
      </c>
      <c r="BM205" s="194" t="s">
        <v>281</v>
      </c>
    </row>
    <row r="206" spans="1:65" s="2" customFormat="1" ht="19.2">
      <c r="A206" s="31"/>
      <c r="B206" s="32"/>
      <c r="C206" s="33"/>
      <c r="D206" s="196" t="s">
        <v>144</v>
      </c>
      <c r="E206" s="33"/>
      <c r="F206" s="197" t="s">
        <v>195</v>
      </c>
      <c r="G206" s="33"/>
      <c r="H206" s="33"/>
      <c r="I206" s="198"/>
      <c r="J206" s="33"/>
      <c r="K206" s="33"/>
      <c r="L206" s="36"/>
      <c r="M206" s="199"/>
      <c r="N206" s="200"/>
      <c r="O206" s="68"/>
      <c r="P206" s="68"/>
      <c r="Q206" s="68"/>
      <c r="R206" s="68"/>
      <c r="S206" s="68"/>
      <c r="T206" s="69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T206" s="14" t="s">
        <v>144</v>
      </c>
      <c r="AU206" s="14" t="s">
        <v>81</v>
      </c>
    </row>
    <row r="207" spans="1:65" s="12" customFormat="1" ht="25.95" customHeight="1">
      <c r="B207" s="168"/>
      <c r="C207" s="169"/>
      <c r="D207" s="170" t="s">
        <v>72</v>
      </c>
      <c r="E207" s="171" t="s">
        <v>282</v>
      </c>
      <c r="F207" s="171" t="s">
        <v>283</v>
      </c>
      <c r="G207" s="169"/>
      <c r="H207" s="169"/>
      <c r="I207" s="172"/>
      <c r="J207" s="173">
        <f>BK207</f>
        <v>0</v>
      </c>
      <c r="K207" s="169"/>
      <c r="L207" s="174"/>
      <c r="M207" s="175"/>
      <c r="N207" s="176"/>
      <c r="O207" s="176"/>
      <c r="P207" s="177">
        <f>SUM(P208:P211)</f>
        <v>0</v>
      </c>
      <c r="Q207" s="176"/>
      <c r="R207" s="177">
        <f>SUM(R208:R211)</f>
        <v>0</v>
      </c>
      <c r="S207" s="176"/>
      <c r="T207" s="178">
        <f>SUM(T208:T211)</f>
        <v>0</v>
      </c>
      <c r="AR207" s="179" t="s">
        <v>81</v>
      </c>
      <c r="AT207" s="180" t="s">
        <v>72</v>
      </c>
      <c r="AU207" s="180" t="s">
        <v>73</v>
      </c>
      <c r="AY207" s="179" t="s">
        <v>137</v>
      </c>
      <c r="BK207" s="181">
        <f>SUM(BK208:BK211)</f>
        <v>0</v>
      </c>
    </row>
    <row r="208" spans="1:65" s="2" customFormat="1" ht="37.799999999999997" customHeight="1">
      <c r="A208" s="31"/>
      <c r="B208" s="32"/>
      <c r="C208" s="182" t="s">
        <v>284</v>
      </c>
      <c r="D208" s="182" t="s">
        <v>138</v>
      </c>
      <c r="E208" s="183" t="s">
        <v>285</v>
      </c>
      <c r="F208" s="184" t="s">
        <v>286</v>
      </c>
      <c r="G208" s="185" t="s">
        <v>287</v>
      </c>
      <c r="H208" s="186">
        <v>65.12</v>
      </c>
      <c r="I208" s="187"/>
      <c r="J208" s="188">
        <f>ROUND(I208*H208,2)</f>
        <v>0</v>
      </c>
      <c r="K208" s="189"/>
      <c r="L208" s="36"/>
      <c r="M208" s="190" t="s">
        <v>1</v>
      </c>
      <c r="N208" s="191" t="s">
        <v>38</v>
      </c>
      <c r="O208" s="68"/>
      <c r="P208" s="192">
        <f>O208*H208</f>
        <v>0</v>
      </c>
      <c r="Q208" s="192">
        <v>0</v>
      </c>
      <c r="R208" s="192">
        <f>Q208*H208</f>
        <v>0</v>
      </c>
      <c r="S208" s="192">
        <v>0</v>
      </c>
      <c r="T208" s="193">
        <f>S208*H208</f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94" t="s">
        <v>142</v>
      </c>
      <c r="AT208" s="194" t="s">
        <v>138</v>
      </c>
      <c r="AU208" s="194" t="s">
        <v>81</v>
      </c>
      <c r="AY208" s="14" t="s">
        <v>137</v>
      </c>
      <c r="BE208" s="195">
        <f>IF(N208="základní",J208,0)</f>
        <v>0</v>
      </c>
      <c r="BF208" s="195">
        <f>IF(N208="snížená",J208,0)</f>
        <v>0</v>
      </c>
      <c r="BG208" s="195">
        <f>IF(N208="zákl. přenesená",J208,0)</f>
        <v>0</v>
      </c>
      <c r="BH208" s="195">
        <f>IF(N208="sníž. přenesená",J208,0)</f>
        <v>0</v>
      </c>
      <c r="BI208" s="195">
        <f>IF(N208="nulová",J208,0)</f>
        <v>0</v>
      </c>
      <c r="BJ208" s="14" t="s">
        <v>81</v>
      </c>
      <c r="BK208" s="195">
        <f>ROUND(I208*H208,2)</f>
        <v>0</v>
      </c>
      <c r="BL208" s="14" t="s">
        <v>142</v>
      </c>
      <c r="BM208" s="194" t="s">
        <v>288</v>
      </c>
    </row>
    <row r="209" spans="1:65" s="2" customFormat="1" ht="33" customHeight="1">
      <c r="A209" s="31"/>
      <c r="B209" s="32"/>
      <c r="C209" s="182" t="s">
        <v>289</v>
      </c>
      <c r="D209" s="182" t="s">
        <v>138</v>
      </c>
      <c r="E209" s="183" t="s">
        <v>290</v>
      </c>
      <c r="F209" s="184" t="s">
        <v>291</v>
      </c>
      <c r="G209" s="185" t="s">
        <v>287</v>
      </c>
      <c r="H209" s="186">
        <v>65.12</v>
      </c>
      <c r="I209" s="187"/>
      <c r="J209" s="188">
        <f>ROUND(I209*H209,2)</f>
        <v>0</v>
      </c>
      <c r="K209" s="189"/>
      <c r="L209" s="36"/>
      <c r="M209" s="190" t="s">
        <v>1</v>
      </c>
      <c r="N209" s="191" t="s">
        <v>38</v>
      </c>
      <c r="O209" s="68"/>
      <c r="P209" s="192">
        <f>O209*H209</f>
        <v>0</v>
      </c>
      <c r="Q209" s="192">
        <v>0</v>
      </c>
      <c r="R209" s="192">
        <f>Q209*H209</f>
        <v>0</v>
      </c>
      <c r="S209" s="192">
        <v>0</v>
      </c>
      <c r="T209" s="193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94" t="s">
        <v>142</v>
      </c>
      <c r="AT209" s="194" t="s">
        <v>138</v>
      </c>
      <c r="AU209" s="194" t="s">
        <v>81</v>
      </c>
      <c r="AY209" s="14" t="s">
        <v>137</v>
      </c>
      <c r="BE209" s="195">
        <f>IF(N209="základní",J209,0)</f>
        <v>0</v>
      </c>
      <c r="BF209" s="195">
        <f>IF(N209="snížená",J209,0)</f>
        <v>0</v>
      </c>
      <c r="BG209" s="195">
        <f>IF(N209="zákl. přenesená",J209,0)</f>
        <v>0</v>
      </c>
      <c r="BH209" s="195">
        <f>IF(N209="sníž. přenesená",J209,0)</f>
        <v>0</v>
      </c>
      <c r="BI209" s="195">
        <f>IF(N209="nulová",J209,0)</f>
        <v>0</v>
      </c>
      <c r="BJ209" s="14" t="s">
        <v>81</v>
      </c>
      <c r="BK209" s="195">
        <f>ROUND(I209*H209,2)</f>
        <v>0</v>
      </c>
      <c r="BL209" s="14" t="s">
        <v>142</v>
      </c>
      <c r="BM209" s="194" t="s">
        <v>292</v>
      </c>
    </row>
    <row r="210" spans="1:65" s="2" customFormat="1" ht="44.25" customHeight="1">
      <c r="A210" s="31"/>
      <c r="B210" s="32"/>
      <c r="C210" s="182" t="s">
        <v>293</v>
      </c>
      <c r="D210" s="182" t="s">
        <v>138</v>
      </c>
      <c r="E210" s="183" t="s">
        <v>294</v>
      </c>
      <c r="F210" s="184" t="s">
        <v>295</v>
      </c>
      <c r="G210" s="185" t="s">
        <v>287</v>
      </c>
      <c r="H210" s="186">
        <v>1302.4000000000001</v>
      </c>
      <c r="I210" s="187"/>
      <c r="J210" s="188">
        <f>ROUND(I210*H210,2)</f>
        <v>0</v>
      </c>
      <c r="K210" s="189"/>
      <c r="L210" s="36"/>
      <c r="M210" s="190" t="s">
        <v>1</v>
      </c>
      <c r="N210" s="191" t="s">
        <v>38</v>
      </c>
      <c r="O210" s="68"/>
      <c r="P210" s="192">
        <f>O210*H210</f>
        <v>0</v>
      </c>
      <c r="Q210" s="192">
        <v>0</v>
      </c>
      <c r="R210" s="192">
        <f>Q210*H210</f>
        <v>0</v>
      </c>
      <c r="S210" s="192">
        <v>0</v>
      </c>
      <c r="T210" s="193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94" t="s">
        <v>142</v>
      </c>
      <c r="AT210" s="194" t="s">
        <v>138</v>
      </c>
      <c r="AU210" s="194" t="s">
        <v>81</v>
      </c>
      <c r="AY210" s="14" t="s">
        <v>137</v>
      </c>
      <c r="BE210" s="195">
        <f>IF(N210="základní",J210,0)</f>
        <v>0</v>
      </c>
      <c r="BF210" s="195">
        <f>IF(N210="snížená",J210,0)</f>
        <v>0</v>
      </c>
      <c r="BG210" s="195">
        <f>IF(N210="zákl. přenesená",J210,0)</f>
        <v>0</v>
      </c>
      <c r="BH210" s="195">
        <f>IF(N210="sníž. přenesená",J210,0)</f>
        <v>0</v>
      </c>
      <c r="BI210" s="195">
        <f>IF(N210="nulová",J210,0)</f>
        <v>0</v>
      </c>
      <c r="BJ210" s="14" t="s">
        <v>81</v>
      </c>
      <c r="BK210" s="195">
        <f>ROUND(I210*H210,2)</f>
        <v>0</v>
      </c>
      <c r="BL210" s="14" t="s">
        <v>142</v>
      </c>
      <c r="BM210" s="194" t="s">
        <v>296</v>
      </c>
    </row>
    <row r="211" spans="1:65" s="2" customFormat="1" ht="44.25" customHeight="1">
      <c r="A211" s="31"/>
      <c r="B211" s="32"/>
      <c r="C211" s="182" t="s">
        <v>297</v>
      </c>
      <c r="D211" s="182" t="s">
        <v>138</v>
      </c>
      <c r="E211" s="183" t="s">
        <v>298</v>
      </c>
      <c r="F211" s="184" t="s">
        <v>299</v>
      </c>
      <c r="G211" s="185" t="s">
        <v>287</v>
      </c>
      <c r="H211" s="186">
        <v>65.12</v>
      </c>
      <c r="I211" s="187"/>
      <c r="J211" s="188">
        <f>ROUND(I211*H211,2)</f>
        <v>0</v>
      </c>
      <c r="K211" s="189"/>
      <c r="L211" s="36"/>
      <c r="M211" s="190" t="s">
        <v>1</v>
      </c>
      <c r="N211" s="191" t="s">
        <v>38</v>
      </c>
      <c r="O211" s="68"/>
      <c r="P211" s="192">
        <f>O211*H211</f>
        <v>0</v>
      </c>
      <c r="Q211" s="192">
        <v>0</v>
      </c>
      <c r="R211" s="192">
        <f>Q211*H211</f>
        <v>0</v>
      </c>
      <c r="S211" s="192">
        <v>0</v>
      </c>
      <c r="T211" s="193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94" t="s">
        <v>142</v>
      </c>
      <c r="AT211" s="194" t="s">
        <v>138</v>
      </c>
      <c r="AU211" s="194" t="s">
        <v>81</v>
      </c>
      <c r="AY211" s="14" t="s">
        <v>137</v>
      </c>
      <c r="BE211" s="195">
        <f>IF(N211="základní",J211,0)</f>
        <v>0</v>
      </c>
      <c r="BF211" s="195">
        <f>IF(N211="snížená",J211,0)</f>
        <v>0</v>
      </c>
      <c r="BG211" s="195">
        <f>IF(N211="zákl. přenesená",J211,0)</f>
        <v>0</v>
      </c>
      <c r="BH211" s="195">
        <f>IF(N211="sníž. přenesená",J211,0)</f>
        <v>0</v>
      </c>
      <c r="BI211" s="195">
        <f>IF(N211="nulová",J211,0)</f>
        <v>0</v>
      </c>
      <c r="BJ211" s="14" t="s">
        <v>81</v>
      </c>
      <c r="BK211" s="195">
        <f>ROUND(I211*H211,2)</f>
        <v>0</v>
      </c>
      <c r="BL211" s="14" t="s">
        <v>142</v>
      </c>
      <c r="BM211" s="194" t="s">
        <v>300</v>
      </c>
    </row>
    <row r="212" spans="1:65" s="12" customFormat="1" ht="25.95" customHeight="1">
      <c r="B212" s="168"/>
      <c r="C212" s="169"/>
      <c r="D212" s="170" t="s">
        <v>72</v>
      </c>
      <c r="E212" s="171" t="s">
        <v>301</v>
      </c>
      <c r="F212" s="171" t="s">
        <v>302</v>
      </c>
      <c r="G212" s="169"/>
      <c r="H212" s="169"/>
      <c r="I212" s="172"/>
      <c r="J212" s="173">
        <f>BK212</f>
        <v>0</v>
      </c>
      <c r="K212" s="169"/>
      <c r="L212" s="174"/>
      <c r="M212" s="175"/>
      <c r="N212" s="176"/>
      <c r="O212" s="176"/>
      <c r="P212" s="177">
        <f>P213</f>
        <v>0</v>
      </c>
      <c r="Q212" s="176"/>
      <c r="R212" s="177">
        <f>R213</f>
        <v>0</v>
      </c>
      <c r="S212" s="176"/>
      <c r="T212" s="178">
        <f>T213</f>
        <v>0</v>
      </c>
      <c r="AR212" s="179" t="s">
        <v>81</v>
      </c>
      <c r="AT212" s="180" t="s">
        <v>72</v>
      </c>
      <c r="AU212" s="180" t="s">
        <v>73</v>
      </c>
      <c r="AY212" s="179" t="s">
        <v>137</v>
      </c>
      <c r="BK212" s="181">
        <f>BK213</f>
        <v>0</v>
      </c>
    </row>
    <row r="213" spans="1:65" s="2" customFormat="1" ht="55.5" customHeight="1">
      <c r="A213" s="31"/>
      <c r="B213" s="32"/>
      <c r="C213" s="182" t="s">
        <v>303</v>
      </c>
      <c r="D213" s="182" t="s">
        <v>138</v>
      </c>
      <c r="E213" s="183" t="s">
        <v>304</v>
      </c>
      <c r="F213" s="184" t="s">
        <v>305</v>
      </c>
      <c r="G213" s="185" t="s">
        <v>287</v>
      </c>
      <c r="H213" s="186">
        <v>48.35</v>
      </c>
      <c r="I213" s="187"/>
      <c r="J213" s="188">
        <f>ROUND(I213*H213,2)</f>
        <v>0</v>
      </c>
      <c r="K213" s="189"/>
      <c r="L213" s="36"/>
      <c r="M213" s="190" t="s">
        <v>1</v>
      </c>
      <c r="N213" s="191" t="s">
        <v>38</v>
      </c>
      <c r="O213" s="68"/>
      <c r="P213" s="192">
        <f>O213*H213</f>
        <v>0</v>
      </c>
      <c r="Q213" s="192">
        <v>0</v>
      </c>
      <c r="R213" s="192">
        <f>Q213*H213</f>
        <v>0</v>
      </c>
      <c r="S213" s="192">
        <v>0</v>
      </c>
      <c r="T213" s="193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94" t="s">
        <v>142</v>
      </c>
      <c r="AT213" s="194" t="s">
        <v>138</v>
      </c>
      <c r="AU213" s="194" t="s">
        <v>81</v>
      </c>
      <c r="AY213" s="14" t="s">
        <v>137</v>
      </c>
      <c r="BE213" s="195">
        <f>IF(N213="základní",J213,0)</f>
        <v>0</v>
      </c>
      <c r="BF213" s="195">
        <f>IF(N213="snížená",J213,0)</f>
        <v>0</v>
      </c>
      <c r="BG213" s="195">
        <f>IF(N213="zákl. přenesená",J213,0)</f>
        <v>0</v>
      </c>
      <c r="BH213" s="195">
        <f>IF(N213="sníž. přenesená",J213,0)</f>
        <v>0</v>
      </c>
      <c r="BI213" s="195">
        <f>IF(N213="nulová",J213,0)</f>
        <v>0</v>
      </c>
      <c r="BJ213" s="14" t="s">
        <v>81</v>
      </c>
      <c r="BK213" s="195">
        <f>ROUND(I213*H213,2)</f>
        <v>0</v>
      </c>
      <c r="BL213" s="14" t="s">
        <v>142</v>
      </c>
      <c r="BM213" s="194" t="s">
        <v>306</v>
      </c>
    </row>
    <row r="214" spans="1:65" s="12" customFormat="1" ht="25.95" customHeight="1">
      <c r="B214" s="168"/>
      <c r="C214" s="169"/>
      <c r="D214" s="170" t="s">
        <v>72</v>
      </c>
      <c r="E214" s="171" t="s">
        <v>307</v>
      </c>
      <c r="F214" s="171" t="s">
        <v>308</v>
      </c>
      <c r="G214" s="169"/>
      <c r="H214" s="169"/>
      <c r="I214" s="172"/>
      <c r="J214" s="173">
        <f>BK214</f>
        <v>0</v>
      </c>
      <c r="K214" s="169"/>
      <c r="L214" s="174"/>
      <c r="M214" s="175"/>
      <c r="N214" s="176"/>
      <c r="O214" s="176"/>
      <c r="P214" s="177">
        <f>SUM(P215:P219)</f>
        <v>0</v>
      </c>
      <c r="Q214" s="176"/>
      <c r="R214" s="177">
        <f>SUM(R215:R219)</f>
        <v>0</v>
      </c>
      <c r="S214" s="176"/>
      <c r="T214" s="178">
        <f>SUM(T215:T219)</f>
        <v>0</v>
      </c>
      <c r="AR214" s="179" t="s">
        <v>83</v>
      </c>
      <c r="AT214" s="180" t="s">
        <v>72</v>
      </c>
      <c r="AU214" s="180" t="s">
        <v>73</v>
      </c>
      <c r="AY214" s="179" t="s">
        <v>137</v>
      </c>
      <c r="BK214" s="181">
        <f>SUM(BK215:BK219)</f>
        <v>0</v>
      </c>
    </row>
    <row r="215" spans="1:65" s="2" customFormat="1" ht="33" customHeight="1">
      <c r="A215" s="31"/>
      <c r="B215" s="32"/>
      <c r="C215" s="182" t="s">
        <v>309</v>
      </c>
      <c r="D215" s="182" t="s">
        <v>138</v>
      </c>
      <c r="E215" s="183" t="s">
        <v>310</v>
      </c>
      <c r="F215" s="184" t="s">
        <v>311</v>
      </c>
      <c r="G215" s="185" t="s">
        <v>181</v>
      </c>
      <c r="H215" s="186">
        <v>4</v>
      </c>
      <c r="I215" s="187"/>
      <c r="J215" s="188">
        <f>ROUND(I215*H215,2)</f>
        <v>0</v>
      </c>
      <c r="K215" s="189"/>
      <c r="L215" s="36"/>
      <c r="M215" s="190" t="s">
        <v>1</v>
      </c>
      <c r="N215" s="191" t="s">
        <v>38</v>
      </c>
      <c r="O215" s="68"/>
      <c r="P215" s="192">
        <f>O215*H215</f>
        <v>0</v>
      </c>
      <c r="Q215" s="192">
        <v>0</v>
      </c>
      <c r="R215" s="192">
        <f>Q215*H215</f>
        <v>0</v>
      </c>
      <c r="S215" s="192">
        <v>0</v>
      </c>
      <c r="T215" s="193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94" t="s">
        <v>204</v>
      </c>
      <c r="AT215" s="194" t="s">
        <v>138</v>
      </c>
      <c r="AU215" s="194" t="s">
        <v>81</v>
      </c>
      <c r="AY215" s="14" t="s">
        <v>137</v>
      </c>
      <c r="BE215" s="195">
        <f>IF(N215="základní",J215,0)</f>
        <v>0</v>
      </c>
      <c r="BF215" s="195">
        <f>IF(N215="snížená",J215,0)</f>
        <v>0</v>
      </c>
      <c r="BG215" s="195">
        <f>IF(N215="zákl. přenesená",J215,0)</f>
        <v>0</v>
      </c>
      <c r="BH215" s="195">
        <f>IF(N215="sníž. přenesená",J215,0)</f>
        <v>0</v>
      </c>
      <c r="BI215" s="195">
        <f>IF(N215="nulová",J215,0)</f>
        <v>0</v>
      </c>
      <c r="BJ215" s="14" t="s">
        <v>81</v>
      </c>
      <c r="BK215" s="195">
        <f>ROUND(I215*H215,2)</f>
        <v>0</v>
      </c>
      <c r="BL215" s="14" t="s">
        <v>204</v>
      </c>
      <c r="BM215" s="194" t="s">
        <v>312</v>
      </c>
    </row>
    <row r="216" spans="1:65" s="2" customFormat="1" ht="33" customHeight="1">
      <c r="A216" s="31"/>
      <c r="B216" s="32"/>
      <c r="C216" s="182" t="s">
        <v>313</v>
      </c>
      <c r="D216" s="182" t="s">
        <v>138</v>
      </c>
      <c r="E216" s="183" t="s">
        <v>314</v>
      </c>
      <c r="F216" s="184" t="s">
        <v>315</v>
      </c>
      <c r="G216" s="185" t="s">
        <v>181</v>
      </c>
      <c r="H216" s="186">
        <v>2</v>
      </c>
      <c r="I216" s="187"/>
      <c r="J216" s="188">
        <f>ROUND(I216*H216,2)</f>
        <v>0</v>
      </c>
      <c r="K216" s="189"/>
      <c r="L216" s="36"/>
      <c r="M216" s="190" t="s">
        <v>1</v>
      </c>
      <c r="N216" s="191" t="s">
        <v>38</v>
      </c>
      <c r="O216" s="68"/>
      <c r="P216" s="192">
        <f>O216*H216</f>
        <v>0</v>
      </c>
      <c r="Q216" s="192">
        <v>0</v>
      </c>
      <c r="R216" s="192">
        <f>Q216*H216</f>
        <v>0</v>
      </c>
      <c r="S216" s="192">
        <v>0</v>
      </c>
      <c r="T216" s="193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94" t="s">
        <v>204</v>
      </c>
      <c r="AT216" s="194" t="s">
        <v>138</v>
      </c>
      <c r="AU216" s="194" t="s">
        <v>81</v>
      </c>
      <c r="AY216" s="14" t="s">
        <v>137</v>
      </c>
      <c r="BE216" s="195">
        <f>IF(N216="základní",J216,0)</f>
        <v>0</v>
      </c>
      <c r="BF216" s="195">
        <f>IF(N216="snížená",J216,0)</f>
        <v>0</v>
      </c>
      <c r="BG216" s="195">
        <f>IF(N216="zákl. přenesená",J216,0)</f>
        <v>0</v>
      </c>
      <c r="BH216" s="195">
        <f>IF(N216="sníž. přenesená",J216,0)</f>
        <v>0</v>
      </c>
      <c r="BI216" s="195">
        <f>IF(N216="nulová",J216,0)</f>
        <v>0</v>
      </c>
      <c r="BJ216" s="14" t="s">
        <v>81</v>
      </c>
      <c r="BK216" s="195">
        <f>ROUND(I216*H216,2)</f>
        <v>0</v>
      </c>
      <c r="BL216" s="14" t="s">
        <v>204</v>
      </c>
      <c r="BM216" s="194" t="s">
        <v>316</v>
      </c>
    </row>
    <row r="217" spans="1:65" s="2" customFormat="1" ht="49.05" customHeight="1">
      <c r="A217" s="31"/>
      <c r="B217" s="32"/>
      <c r="C217" s="201" t="s">
        <v>317</v>
      </c>
      <c r="D217" s="201" t="s">
        <v>318</v>
      </c>
      <c r="E217" s="202" t="s">
        <v>319</v>
      </c>
      <c r="F217" s="203" t="s">
        <v>320</v>
      </c>
      <c r="G217" s="204" t="s">
        <v>148</v>
      </c>
      <c r="H217" s="205">
        <v>2</v>
      </c>
      <c r="I217" s="206"/>
      <c r="J217" s="207">
        <f>ROUND(I217*H217,2)</f>
        <v>0</v>
      </c>
      <c r="K217" s="208"/>
      <c r="L217" s="209"/>
      <c r="M217" s="210" t="s">
        <v>1</v>
      </c>
      <c r="N217" s="211" t="s">
        <v>38</v>
      </c>
      <c r="O217" s="68"/>
      <c r="P217" s="192">
        <f>O217*H217</f>
        <v>0</v>
      </c>
      <c r="Q217" s="192">
        <v>0</v>
      </c>
      <c r="R217" s="192">
        <f>Q217*H217</f>
        <v>0</v>
      </c>
      <c r="S217" s="192">
        <v>0</v>
      </c>
      <c r="T217" s="193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94" t="s">
        <v>270</v>
      </c>
      <c r="AT217" s="194" t="s">
        <v>318</v>
      </c>
      <c r="AU217" s="194" t="s">
        <v>81</v>
      </c>
      <c r="AY217" s="14" t="s">
        <v>137</v>
      </c>
      <c r="BE217" s="195">
        <f>IF(N217="základní",J217,0)</f>
        <v>0</v>
      </c>
      <c r="BF217" s="195">
        <f>IF(N217="snížená",J217,0)</f>
        <v>0</v>
      </c>
      <c r="BG217" s="195">
        <f>IF(N217="zákl. přenesená",J217,0)</f>
        <v>0</v>
      </c>
      <c r="BH217" s="195">
        <f>IF(N217="sníž. přenesená",J217,0)</f>
        <v>0</v>
      </c>
      <c r="BI217" s="195">
        <f>IF(N217="nulová",J217,0)</f>
        <v>0</v>
      </c>
      <c r="BJ217" s="14" t="s">
        <v>81</v>
      </c>
      <c r="BK217" s="195">
        <f>ROUND(I217*H217,2)</f>
        <v>0</v>
      </c>
      <c r="BL217" s="14" t="s">
        <v>204</v>
      </c>
      <c r="BM217" s="194" t="s">
        <v>321</v>
      </c>
    </row>
    <row r="218" spans="1:65" s="2" customFormat="1" ht="49.05" customHeight="1">
      <c r="A218" s="31"/>
      <c r="B218" s="32"/>
      <c r="C218" s="182" t="s">
        <v>322</v>
      </c>
      <c r="D218" s="182" t="s">
        <v>138</v>
      </c>
      <c r="E218" s="183" t="s">
        <v>323</v>
      </c>
      <c r="F218" s="184" t="s">
        <v>324</v>
      </c>
      <c r="G218" s="185" t="s">
        <v>287</v>
      </c>
      <c r="H218" s="186">
        <v>1.2999999999999999E-2</v>
      </c>
      <c r="I218" s="187"/>
      <c r="J218" s="188">
        <f>ROUND(I218*H218,2)</f>
        <v>0</v>
      </c>
      <c r="K218" s="189"/>
      <c r="L218" s="36"/>
      <c r="M218" s="190" t="s">
        <v>1</v>
      </c>
      <c r="N218" s="191" t="s">
        <v>38</v>
      </c>
      <c r="O218" s="68"/>
      <c r="P218" s="192">
        <f>O218*H218</f>
        <v>0</v>
      </c>
      <c r="Q218" s="192">
        <v>0</v>
      </c>
      <c r="R218" s="192">
        <f>Q218*H218</f>
        <v>0</v>
      </c>
      <c r="S218" s="192">
        <v>0</v>
      </c>
      <c r="T218" s="193">
        <f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94" t="s">
        <v>204</v>
      </c>
      <c r="AT218" s="194" t="s">
        <v>138</v>
      </c>
      <c r="AU218" s="194" t="s">
        <v>81</v>
      </c>
      <c r="AY218" s="14" t="s">
        <v>137</v>
      </c>
      <c r="BE218" s="195">
        <f>IF(N218="základní",J218,0)</f>
        <v>0</v>
      </c>
      <c r="BF218" s="195">
        <f>IF(N218="snížená",J218,0)</f>
        <v>0</v>
      </c>
      <c r="BG218" s="195">
        <f>IF(N218="zákl. přenesená",J218,0)</f>
        <v>0</v>
      </c>
      <c r="BH218" s="195">
        <f>IF(N218="sníž. přenesená",J218,0)</f>
        <v>0</v>
      </c>
      <c r="BI218" s="195">
        <f>IF(N218="nulová",J218,0)</f>
        <v>0</v>
      </c>
      <c r="BJ218" s="14" t="s">
        <v>81</v>
      </c>
      <c r="BK218" s="195">
        <f>ROUND(I218*H218,2)</f>
        <v>0</v>
      </c>
      <c r="BL218" s="14" t="s">
        <v>204</v>
      </c>
      <c r="BM218" s="194" t="s">
        <v>325</v>
      </c>
    </row>
    <row r="219" spans="1:65" s="2" customFormat="1" ht="49.05" customHeight="1">
      <c r="A219" s="31"/>
      <c r="B219" s="32"/>
      <c r="C219" s="182" t="s">
        <v>326</v>
      </c>
      <c r="D219" s="182" t="s">
        <v>138</v>
      </c>
      <c r="E219" s="183" t="s">
        <v>327</v>
      </c>
      <c r="F219" s="184" t="s">
        <v>328</v>
      </c>
      <c r="G219" s="185" t="s">
        <v>287</v>
      </c>
      <c r="H219" s="186">
        <v>1.2999999999999999E-2</v>
      </c>
      <c r="I219" s="187"/>
      <c r="J219" s="188">
        <f>ROUND(I219*H219,2)</f>
        <v>0</v>
      </c>
      <c r="K219" s="189"/>
      <c r="L219" s="36"/>
      <c r="M219" s="190" t="s">
        <v>1</v>
      </c>
      <c r="N219" s="191" t="s">
        <v>38</v>
      </c>
      <c r="O219" s="68"/>
      <c r="P219" s="192">
        <f>O219*H219</f>
        <v>0</v>
      </c>
      <c r="Q219" s="192">
        <v>0</v>
      </c>
      <c r="R219" s="192">
        <f>Q219*H219</f>
        <v>0</v>
      </c>
      <c r="S219" s="192">
        <v>0</v>
      </c>
      <c r="T219" s="193">
        <f>S219*H219</f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94" t="s">
        <v>204</v>
      </c>
      <c r="AT219" s="194" t="s">
        <v>138</v>
      </c>
      <c r="AU219" s="194" t="s">
        <v>81</v>
      </c>
      <c r="AY219" s="14" t="s">
        <v>137</v>
      </c>
      <c r="BE219" s="195">
        <f>IF(N219="základní",J219,0)</f>
        <v>0</v>
      </c>
      <c r="BF219" s="195">
        <f>IF(N219="snížená",J219,0)</f>
        <v>0</v>
      </c>
      <c r="BG219" s="195">
        <f>IF(N219="zákl. přenesená",J219,0)</f>
        <v>0</v>
      </c>
      <c r="BH219" s="195">
        <f>IF(N219="sníž. přenesená",J219,0)</f>
        <v>0</v>
      </c>
      <c r="BI219" s="195">
        <f>IF(N219="nulová",J219,0)</f>
        <v>0</v>
      </c>
      <c r="BJ219" s="14" t="s">
        <v>81</v>
      </c>
      <c r="BK219" s="195">
        <f>ROUND(I219*H219,2)</f>
        <v>0</v>
      </c>
      <c r="BL219" s="14" t="s">
        <v>204</v>
      </c>
      <c r="BM219" s="194" t="s">
        <v>329</v>
      </c>
    </row>
    <row r="220" spans="1:65" s="12" customFormat="1" ht="25.95" customHeight="1">
      <c r="B220" s="168"/>
      <c r="C220" s="169"/>
      <c r="D220" s="170" t="s">
        <v>72</v>
      </c>
      <c r="E220" s="171" t="s">
        <v>330</v>
      </c>
      <c r="F220" s="171" t="s">
        <v>331</v>
      </c>
      <c r="G220" s="169"/>
      <c r="H220" s="169"/>
      <c r="I220" s="172"/>
      <c r="J220" s="173">
        <f>BK220</f>
        <v>0</v>
      </c>
      <c r="K220" s="169"/>
      <c r="L220" s="174"/>
      <c r="M220" s="175"/>
      <c r="N220" s="176"/>
      <c r="O220" s="176"/>
      <c r="P220" s="177">
        <f>P221</f>
        <v>0</v>
      </c>
      <c r="Q220" s="176"/>
      <c r="R220" s="177">
        <f>R221</f>
        <v>0</v>
      </c>
      <c r="S220" s="176"/>
      <c r="T220" s="178">
        <f>T221</f>
        <v>0</v>
      </c>
      <c r="AR220" s="179" t="s">
        <v>83</v>
      </c>
      <c r="AT220" s="180" t="s">
        <v>72</v>
      </c>
      <c r="AU220" s="180" t="s">
        <v>73</v>
      </c>
      <c r="AY220" s="179" t="s">
        <v>137</v>
      </c>
      <c r="BK220" s="181">
        <f>BK221</f>
        <v>0</v>
      </c>
    </row>
    <row r="221" spans="1:65" s="2" customFormat="1" ht="16.5" customHeight="1">
      <c r="A221" s="31"/>
      <c r="B221" s="32"/>
      <c r="C221" s="182" t="s">
        <v>332</v>
      </c>
      <c r="D221" s="182" t="s">
        <v>138</v>
      </c>
      <c r="E221" s="183" t="s">
        <v>333</v>
      </c>
      <c r="F221" s="184" t="s">
        <v>334</v>
      </c>
      <c r="G221" s="185" t="s">
        <v>181</v>
      </c>
      <c r="H221" s="186">
        <v>25</v>
      </c>
      <c r="I221" s="187"/>
      <c r="J221" s="188">
        <f>ROUND(I221*H221,2)</f>
        <v>0</v>
      </c>
      <c r="K221" s="189"/>
      <c r="L221" s="36"/>
      <c r="M221" s="190" t="s">
        <v>1</v>
      </c>
      <c r="N221" s="191" t="s">
        <v>38</v>
      </c>
      <c r="O221" s="68"/>
      <c r="P221" s="192">
        <f>O221*H221</f>
        <v>0</v>
      </c>
      <c r="Q221" s="192">
        <v>0</v>
      </c>
      <c r="R221" s="192">
        <f>Q221*H221</f>
        <v>0</v>
      </c>
      <c r="S221" s="192">
        <v>0</v>
      </c>
      <c r="T221" s="193">
        <f>S221*H221</f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94" t="s">
        <v>204</v>
      </c>
      <c r="AT221" s="194" t="s">
        <v>138</v>
      </c>
      <c r="AU221" s="194" t="s">
        <v>81</v>
      </c>
      <c r="AY221" s="14" t="s">
        <v>137</v>
      </c>
      <c r="BE221" s="195">
        <f>IF(N221="základní",J221,0)</f>
        <v>0</v>
      </c>
      <c r="BF221" s="195">
        <f>IF(N221="snížená",J221,0)</f>
        <v>0</v>
      </c>
      <c r="BG221" s="195">
        <f>IF(N221="zákl. přenesená",J221,0)</f>
        <v>0</v>
      </c>
      <c r="BH221" s="195">
        <f>IF(N221="sníž. přenesená",J221,0)</f>
        <v>0</v>
      </c>
      <c r="BI221" s="195">
        <f>IF(N221="nulová",J221,0)</f>
        <v>0</v>
      </c>
      <c r="BJ221" s="14" t="s">
        <v>81</v>
      </c>
      <c r="BK221" s="195">
        <f>ROUND(I221*H221,2)</f>
        <v>0</v>
      </c>
      <c r="BL221" s="14" t="s">
        <v>204</v>
      </c>
      <c r="BM221" s="194" t="s">
        <v>335</v>
      </c>
    </row>
    <row r="222" spans="1:65" s="12" customFormat="1" ht="25.95" customHeight="1">
      <c r="B222" s="168"/>
      <c r="C222" s="169"/>
      <c r="D222" s="170" t="s">
        <v>72</v>
      </c>
      <c r="E222" s="171" t="s">
        <v>336</v>
      </c>
      <c r="F222" s="171" t="s">
        <v>337</v>
      </c>
      <c r="G222" s="169"/>
      <c r="H222" s="169"/>
      <c r="I222" s="172"/>
      <c r="J222" s="173">
        <f>BK222</f>
        <v>0</v>
      </c>
      <c r="K222" s="169"/>
      <c r="L222" s="174"/>
      <c r="M222" s="175"/>
      <c r="N222" s="176"/>
      <c r="O222" s="176"/>
      <c r="P222" s="177">
        <f>SUM(P223:P227)</f>
        <v>0</v>
      </c>
      <c r="Q222" s="176"/>
      <c r="R222" s="177">
        <f>SUM(R223:R227)</f>
        <v>0</v>
      </c>
      <c r="S222" s="176"/>
      <c r="T222" s="178">
        <f>SUM(T223:T227)</f>
        <v>0</v>
      </c>
      <c r="AR222" s="179" t="s">
        <v>83</v>
      </c>
      <c r="AT222" s="180" t="s">
        <v>72</v>
      </c>
      <c r="AU222" s="180" t="s">
        <v>73</v>
      </c>
      <c r="AY222" s="179" t="s">
        <v>137</v>
      </c>
      <c r="BK222" s="181">
        <f>SUM(BK223:BK227)</f>
        <v>0</v>
      </c>
    </row>
    <row r="223" spans="1:65" s="2" customFormat="1" ht="55.5" customHeight="1">
      <c r="A223" s="31"/>
      <c r="B223" s="32"/>
      <c r="C223" s="182" t="s">
        <v>338</v>
      </c>
      <c r="D223" s="182" t="s">
        <v>138</v>
      </c>
      <c r="E223" s="183" t="s">
        <v>339</v>
      </c>
      <c r="F223" s="184" t="s">
        <v>340</v>
      </c>
      <c r="G223" s="185" t="s">
        <v>148</v>
      </c>
      <c r="H223" s="186">
        <v>17</v>
      </c>
      <c r="I223" s="187"/>
      <c r="J223" s="188">
        <f>ROUND(I223*H223,2)</f>
        <v>0</v>
      </c>
      <c r="K223" s="189"/>
      <c r="L223" s="36"/>
      <c r="M223" s="190" t="s">
        <v>1</v>
      </c>
      <c r="N223" s="191" t="s">
        <v>38</v>
      </c>
      <c r="O223" s="68"/>
      <c r="P223" s="192">
        <f>O223*H223</f>
        <v>0</v>
      </c>
      <c r="Q223" s="192">
        <v>0</v>
      </c>
      <c r="R223" s="192">
        <f>Q223*H223</f>
        <v>0</v>
      </c>
      <c r="S223" s="192">
        <v>0</v>
      </c>
      <c r="T223" s="193">
        <f>S223*H223</f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94" t="s">
        <v>204</v>
      </c>
      <c r="AT223" s="194" t="s">
        <v>138</v>
      </c>
      <c r="AU223" s="194" t="s">
        <v>81</v>
      </c>
      <c r="AY223" s="14" t="s">
        <v>137</v>
      </c>
      <c r="BE223" s="195">
        <f>IF(N223="základní",J223,0)</f>
        <v>0</v>
      </c>
      <c r="BF223" s="195">
        <f>IF(N223="snížená",J223,0)</f>
        <v>0</v>
      </c>
      <c r="BG223" s="195">
        <f>IF(N223="zákl. přenesená",J223,0)</f>
        <v>0</v>
      </c>
      <c r="BH223" s="195">
        <f>IF(N223="sníž. přenesená",J223,0)</f>
        <v>0</v>
      </c>
      <c r="BI223" s="195">
        <f>IF(N223="nulová",J223,0)</f>
        <v>0</v>
      </c>
      <c r="BJ223" s="14" t="s">
        <v>81</v>
      </c>
      <c r="BK223" s="195">
        <f>ROUND(I223*H223,2)</f>
        <v>0</v>
      </c>
      <c r="BL223" s="14" t="s">
        <v>204</v>
      </c>
      <c r="BM223" s="194" t="s">
        <v>341</v>
      </c>
    </row>
    <row r="224" spans="1:65" s="2" customFormat="1" ht="16.5" customHeight="1">
      <c r="A224" s="31"/>
      <c r="B224" s="32"/>
      <c r="C224" s="201" t="s">
        <v>342</v>
      </c>
      <c r="D224" s="201" t="s">
        <v>318</v>
      </c>
      <c r="E224" s="202" t="s">
        <v>343</v>
      </c>
      <c r="F224" s="203" t="s">
        <v>344</v>
      </c>
      <c r="G224" s="204" t="s">
        <v>141</v>
      </c>
      <c r="H224" s="205">
        <v>0.46899999999999997</v>
      </c>
      <c r="I224" s="206"/>
      <c r="J224" s="207">
        <f>ROUND(I224*H224,2)</f>
        <v>0</v>
      </c>
      <c r="K224" s="208"/>
      <c r="L224" s="209"/>
      <c r="M224" s="210" t="s">
        <v>1</v>
      </c>
      <c r="N224" s="211" t="s">
        <v>38</v>
      </c>
      <c r="O224" s="68"/>
      <c r="P224" s="192">
        <f>O224*H224</f>
        <v>0</v>
      </c>
      <c r="Q224" s="192">
        <v>0</v>
      </c>
      <c r="R224" s="192">
        <f>Q224*H224</f>
        <v>0</v>
      </c>
      <c r="S224" s="192">
        <v>0</v>
      </c>
      <c r="T224" s="193">
        <f>S224*H224</f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94" t="s">
        <v>270</v>
      </c>
      <c r="AT224" s="194" t="s">
        <v>318</v>
      </c>
      <c r="AU224" s="194" t="s">
        <v>81</v>
      </c>
      <c r="AY224" s="14" t="s">
        <v>137</v>
      </c>
      <c r="BE224" s="195">
        <f>IF(N224="základní",J224,0)</f>
        <v>0</v>
      </c>
      <c r="BF224" s="195">
        <f>IF(N224="snížená",J224,0)</f>
        <v>0</v>
      </c>
      <c r="BG224" s="195">
        <f>IF(N224="zákl. přenesená",J224,0)</f>
        <v>0</v>
      </c>
      <c r="BH224" s="195">
        <f>IF(N224="sníž. přenesená",J224,0)</f>
        <v>0</v>
      </c>
      <c r="BI224" s="195">
        <f>IF(N224="nulová",J224,0)</f>
        <v>0</v>
      </c>
      <c r="BJ224" s="14" t="s">
        <v>81</v>
      </c>
      <c r="BK224" s="195">
        <f>ROUND(I224*H224,2)</f>
        <v>0</v>
      </c>
      <c r="BL224" s="14" t="s">
        <v>204</v>
      </c>
      <c r="BM224" s="194" t="s">
        <v>345</v>
      </c>
    </row>
    <row r="225" spans="1:65" s="2" customFormat="1" ht="24.15" customHeight="1">
      <c r="A225" s="31"/>
      <c r="B225" s="32"/>
      <c r="C225" s="182" t="s">
        <v>346</v>
      </c>
      <c r="D225" s="182" t="s">
        <v>138</v>
      </c>
      <c r="E225" s="183" t="s">
        <v>347</v>
      </c>
      <c r="F225" s="184" t="s">
        <v>348</v>
      </c>
      <c r="G225" s="185" t="s">
        <v>148</v>
      </c>
      <c r="H225" s="186">
        <v>17</v>
      </c>
      <c r="I225" s="187"/>
      <c r="J225" s="188">
        <f>ROUND(I225*H225,2)</f>
        <v>0</v>
      </c>
      <c r="K225" s="189"/>
      <c r="L225" s="36"/>
      <c r="M225" s="190" t="s">
        <v>1</v>
      </c>
      <c r="N225" s="191" t="s">
        <v>38</v>
      </c>
      <c r="O225" s="68"/>
      <c r="P225" s="192">
        <f>O225*H225</f>
        <v>0</v>
      </c>
      <c r="Q225" s="192">
        <v>0</v>
      </c>
      <c r="R225" s="192">
        <f>Q225*H225</f>
        <v>0</v>
      </c>
      <c r="S225" s="192">
        <v>0</v>
      </c>
      <c r="T225" s="193">
        <f>S225*H225</f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94" t="s">
        <v>204</v>
      </c>
      <c r="AT225" s="194" t="s">
        <v>138</v>
      </c>
      <c r="AU225" s="194" t="s">
        <v>81</v>
      </c>
      <c r="AY225" s="14" t="s">
        <v>137</v>
      </c>
      <c r="BE225" s="195">
        <f>IF(N225="základní",J225,0)</f>
        <v>0</v>
      </c>
      <c r="BF225" s="195">
        <f>IF(N225="snížená",J225,0)</f>
        <v>0</v>
      </c>
      <c r="BG225" s="195">
        <f>IF(N225="zákl. přenesená",J225,0)</f>
        <v>0</v>
      </c>
      <c r="BH225" s="195">
        <f>IF(N225="sníž. přenesená",J225,0)</f>
        <v>0</v>
      </c>
      <c r="BI225" s="195">
        <f>IF(N225="nulová",J225,0)</f>
        <v>0</v>
      </c>
      <c r="BJ225" s="14" t="s">
        <v>81</v>
      </c>
      <c r="BK225" s="195">
        <f>ROUND(I225*H225,2)</f>
        <v>0</v>
      </c>
      <c r="BL225" s="14" t="s">
        <v>204</v>
      </c>
      <c r="BM225" s="194" t="s">
        <v>349</v>
      </c>
    </row>
    <row r="226" spans="1:65" s="2" customFormat="1" ht="49.05" customHeight="1">
      <c r="A226" s="31"/>
      <c r="B226" s="32"/>
      <c r="C226" s="182" t="s">
        <v>350</v>
      </c>
      <c r="D226" s="182" t="s">
        <v>138</v>
      </c>
      <c r="E226" s="183" t="s">
        <v>351</v>
      </c>
      <c r="F226" s="184" t="s">
        <v>352</v>
      </c>
      <c r="G226" s="185" t="s">
        <v>287</v>
      </c>
      <c r="H226" s="186">
        <v>0.26</v>
      </c>
      <c r="I226" s="187"/>
      <c r="J226" s="188">
        <f>ROUND(I226*H226,2)</f>
        <v>0</v>
      </c>
      <c r="K226" s="189"/>
      <c r="L226" s="36"/>
      <c r="M226" s="190" t="s">
        <v>1</v>
      </c>
      <c r="N226" s="191" t="s">
        <v>38</v>
      </c>
      <c r="O226" s="68"/>
      <c r="P226" s="192">
        <f>O226*H226</f>
        <v>0</v>
      </c>
      <c r="Q226" s="192">
        <v>0</v>
      </c>
      <c r="R226" s="192">
        <f>Q226*H226</f>
        <v>0</v>
      </c>
      <c r="S226" s="192">
        <v>0</v>
      </c>
      <c r="T226" s="193">
        <f>S226*H226</f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94" t="s">
        <v>204</v>
      </c>
      <c r="AT226" s="194" t="s">
        <v>138</v>
      </c>
      <c r="AU226" s="194" t="s">
        <v>81</v>
      </c>
      <c r="AY226" s="14" t="s">
        <v>137</v>
      </c>
      <c r="BE226" s="195">
        <f>IF(N226="základní",J226,0)</f>
        <v>0</v>
      </c>
      <c r="BF226" s="195">
        <f>IF(N226="snížená",J226,0)</f>
        <v>0</v>
      </c>
      <c r="BG226" s="195">
        <f>IF(N226="zákl. přenesená",J226,0)</f>
        <v>0</v>
      </c>
      <c r="BH226" s="195">
        <f>IF(N226="sníž. přenesená",J226,0)</f>
        <v>0</v>
      </c>
      <c r="BI226" s="195">
        <f>IF(N226="nulová",J226,0)</f>
        <v>0</v>
      </c>
      <c r="BJ226" s="14" t="s">
        <v>81</v>
      </c>
      <c r="BK226" s="195">
        <f>ROUND(I226*H226,2)</f>
        <v>0</v>
      </c>
      <c r="BL226" s="14" t="s">
        <v>204</v>
      </c>
      <c r="BM226" s="194" t="s">
        <v>353</v>
      </c>
    </row>
    <row r="227" spans="1:65" s="2" customFormat="1" ht="49.05" customHeight="1">
      <c r="A227" s="31"/>
      <c r="B227" s="32"/>
      <c r="C227" s="182" t="s">
        <v>354</v>
      </c>
      <c r="D227" s="182" t="s">
        <v>138</v>
      </c>
      <c r="E227" s="183" t="s">
        <v>355</v>
      </c>
      <c r="F227" s="184" t="s">
        <v>356</v>
      </c>
      <c r="G227" s="185" t="s">
        <v>287</v>
      </c>
      <c r="H227" s="186">
        <v>0.26</v>
      </c>
      <c r="I227" s="187"/>
      <c r="J227" s="188">
        <f>ROUND(I227*H227,2)</f>
        <v>0</v>
      </c>
      <c r="K227" s="189"/>
      <c r="L227" s="36"/>
      <c r="M227" s="190" t="s">
        <v>1</v>
      </c>
      <c r="N227" s="191" t="s">
        <v>38</v>
      </c>
      <c r="O227" s="68"/>
      <c r="P227" s="192">
        <f>O227*H227</f>
        <v>0</v>
      </c>
      <c r="Q227" s="192">
        <v>0</v>
      </c>
      <c r="R227" s="192">
        <f>Q227*H227</f>
        <v>0</v>
      </c>
      <c r="S227" s="192">
        <v>0</v>
      </c>
      <c r="T227" s="193">
        <f>S227*H227</f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94" t="s">
        <v>204</v>
      </c>
      <c r="AT227" s="194" t="s">
        <v>138</v>
      </c>
      <c r="AU227" s="194" t="s">
        <v>81</v>
      </c>
      <c r="AY227" s="14" t="s">
        <v>137</v>
      </c>
      <c r="BE227" s="195">
        <f>IF(N227="základní",J227,0)</f>
        <v>0</v>
      </c>
      <c r="BF227" s="195">
        <f>IF(N227="snížená",J227,0)</f>
        <v>0</v>
      </c>
      <c r="BG227" s="195">
        <f>IF(N227="zákl. přenesená",J227,0)</f>
        <v>0</v>
      </c>
      <c r="BH227" s="195">
        <f>IF(N227="sníž. přenesená",J227,0)</f>
        <v>0</v>
      </c>
      <c r="BI227" s="195">
        <f>IF(N227="nulová",J227,0)</f>
        <v>0</v>
      </c>
      <c r="BJ227" s="14" t="s">
        <v>81</v>
      </c>
      <c r="BK227" s="195">
        <f>ROUND(I227*H227,2)</f>
        <v>0</v>
      </c>
      <c r="BL227" s="14" t="s">
        <v>204</v>
      </c>
      <c r="BM227" s="194" t="s">
        <v>357</v>
      </c>
    </row>
    <row r="228" spans="1:65" s="12" customFormat="1" ht="25.95" customHeight="1">
      <c r="B228" s="168"/>
      <c r="C228" s="169"/>
      <c r="D228" s="170" t="s">
        <v>72</v>
      </c>
      <c r="E228" s="171" t="s">
        <v>358</v>
      </c>
      <c r="F228" s="171" t="s">
        <v>359</v>
      </c>
      <c r="G228" s="169"/>
      <c r="H228" s="169"/>
      <c r="I228" s="172"/>
      <c r="J228" s="173">
        <f>BK228</f>
        <v>0</v>
      </c>
      <c r="K228" s="169"/>
      <c r="L228" s="174"/>
      <c r="M228" s="175"/>
      <c r="N228" s="176"/>
      <c r="O228" s="176"/>
      <c r="P228" s="177">
        <f>SUM(P229:P238)</f>
        <v>0</v>
      </c>
      <c r="Q228" s="176"/>
      <c r="R228" s="177">
        <f>SUM(R229:R238)</f>
        <v>0</v>
      </c>
      <c r="S228" s="176"/>
      <c r="T228" s="178">
        <f>SUM(T229:T238)</f>
        <v>0</v>
      </c>
      <c r="AR228" s="179" t="s">
        <v>83</v>
      </c>
      <c r="AT228" s="180" t="s">
        <v>72</v>
      </c>
      <c r="AU228" s="180" t="s">
        <v>73</v>
      </c>
      <c r="AY228" s="179" t="s">
        <v>137</v>
      </c>
      <c r="BK228" s="181">
        <f>SUM(BK229:BK238)</f>
        <v>0</v>
      </c>
    </row>
    <row r="229" spans="1:65" s="2" customFormat="1" ht="44.25" customHeight="1">
      <c r="A229" s="31"/>
      <c r="B229" s="32"/>
      <c r="C229" s="182" t="s">
        <v>360</v>
      </c>
      <c r="D229" s="182" t="s">
        <v>138</v>
      </c>
      <c r="E229" s="183" t="s">
        <v>361</v>
      </c>
      <c r="F229" s="184" t="s">
        <v>362</v>
      </c>
      <c r="G229" s="185" t="s">
        <v>148</v>
      </c>
      <c r="H229" s="186">
        <v>21</v>
      </c>
      <c r="I229" s="187"/>
      <c r="J229" s="188">
        <f>ROUND(I229*H229,2)</f>
        <v>0</v>
      </c>
      <c r="K229" s="189"/>
      <c r="L229" s="36"/>
      <c r="M229" s="190" t="s">
        <v>1</v>
      </c>
      <c r="N229" s="191" t="s">
        <v>38</v>
      </c>
      <c r="O229" s="68"/>
      <c r="P229" s="192">
        <f>O229*H229</f>
        <v>0</v>
      </c>
      <c r="Q229" s="192">
        <v>0</v>
      </c>
      <c r="R229" s="192">
        <f>Q229*H229</f>
        <v>0</v>
      </c>
      <c r="S229" s="192">
        <v>0</v>
      </c>
      <c r="T229" s="193">
        <f>S229*H229</f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94" t="s">
        <v>204</v>
      </c>
      <c r="AT229" s="194" t="s">
        <v>138</v>
      </c>
      <c r="AU229" s="194" t="s">
        <v>81</v>
      </c>
      <c r="AY229" s="14" t="s">
        <v>137</v>
      </c>
      <c r="BE229" s="195">
        <f>IF(N229="základní",J229,0)</f>
        <v>0</v>
      </c>
      <c r="BF229" s="195">
        <f>IF(N229="snížená",J229,0)</f>
        <v>0</v>
      </c>
      <c r="BG229" s="195">
        <f>IF(N229="zákl. přenesená",J229,0)</f>
        <v>0</v>
      </c>
      <c r="BH229" s="195">
        <f>IF(N229="sníž. přenesená",J229,0)</f>
        <v>0</v>
      </c>
      <c r="BI229" s="195">
        <f>IF(N229="nulová",J229,0)</f>
        <v>0</v>
      </c>
      <c r="BJ229" s="14" t="s">
        <v>81</v>
      </c>
      <c r="BK229" s="195">
        <f>ROUND(I229*H229,2)</f>
        <v>0</v>
      </c>
      <c r="BL229" s="14" t="s">
        <v>204</v>
      </c>
      <c r="BM229" s="194" t="s">
        <v>363</v>
      </c>
    </row>
    <row r="230" spans="1:65" s="2" customFormat="1" ht="19.2">
      <c r="A230" s="31"/>
      <c r="B230" s="32"/>
      <c r="C230" s="33"/>
      <c r="D230" s="196" t="s">
        <v>144</v>
      </c>
      <c r="E230" s="33"/>
      <c r="F230" s="197" t="s">
        <v>195</v>
      </c>
      <c r="G230" s="33"/>
      <c r="H230" s="33"/>
      <c r="I230" s="198"/>
      <c r="J230" s="33"/>
      <c r="K230" s="33"/>
      <c r="L230" s="36"/>
      <c r="M230" s="199"/>
      <c r="N230" s="200"/>
      <c r="O230" s="68"/>
      <c r="P230" s="68"/>
      <c r="Q230" s="68"/>
      <c r="R230" s="68"/>
      <c r="S230" s="68"/>
      <c r="T230" s="69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T230" s="14" t="s">
        <v>144</v>
      </c>
      <c r="AU230" s="14" t="s">
        <v>81</v>
      </c>
    </row>
    <row r="231" spans="1:65" s="2" customFormat="1" ht="24.15" customHeight="1">
      <c r="A231" s="31"/>
      <c r="B231" s="32"/>
      <c r="C231" s="201" t="s">
        <v>364</v>
      </c>
      <c r="D231" s="201" t="s">
        <v>318</v>
      </c>
      <c r="E231" s="202" t="s">
        <v>365</v>
      </c>
      <c r="F231" s="203" t="s">
        <v>366</v>
      </c>
      <c r="G231" s="204" t="s">
        <v>148</v>
      </c>
      <c r="H231" s="205">
        <v>21.42</v>
      </c>
      <c r="I231" s="206"/>
      <c r="J231" s="207">
        <f>ROUND(I231*H231,2)</f>
        <v>0</v>
      </c>
      <c r="K231" s="208"/>
      <c r="L231" s="209"/>
      <c r="M231" s="210" t="s">
        <v>1</v>
      </c>
      <c r="N231" s="211" t="s">
        <v>38</v>
      </c>
      <c r="O231" s="68"/>
      <c r="P231" s="192">
        <f>O231*H231</f>
        <v>0</v>
      </c>
      <c r="Q231" s="192">
        <v>0</v>
      </c>
      <c r="R231" s="192">
        <f>Q231*H231</f>
        <v>0</v>
      </c>
      <c r="S231" s="192">
        <v>0</v>
      </c>
      <c r="T231" s="193">
        <f>S231*H231</f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94" t="s">
        <v>270</v>
      </c>
      <c r="AT231" s="194" t="s">
        <v>318</v>
      </c>
      <c r="AU231" s="194" t="s">
        <v>81</v>
      </c>
      <c r="AY231" s="14" t="s">
        <v>137</v>
      </c>
      <c r="BE231" s="195">
        <f>IF(N231="základní",J231,0)</f>
        <v>0</v>
      </c>
      <c r="BF231" s="195">
        <f>IF(N231="snížená",J231,0)</f>
        <v>0</v>
      </c>
      <c r="BG231" s="195">
        <f>IF(N231="zákl. přenesená",J231,0)</f>
        <v>0</v>
      </c>
      <c r="BH231" s="195">
        <f>IF(N231="sníž. přenesená",J231,0)</f>
        <v>0</v>
      </c>
      <c r="BI231" s="195">
        <f>IF(N231="nulová",J231,0)</f>
        <v>0</v>
      </c>
      <c r="BJ231" s="14" t="s">
        <v>81</v>
      </c>
      <c r="BK231" s="195">
        <f>ROUND(I231*H231,2)</f>
        <v>0</v>
      </c>
      <c r="BL231" s="14" t="s">
        <v>204</v>
      </c>
      <c r="BM231" s="194" t="s">
        <v>367</v>
      </c>
    </row>
    <row r="232" spans="1:65" s="2" customFormat="1" ht="19.2">
      <c r="A232" s="31"/>
      <c r="B232" s="32"/>
      <c r="C232" s="33"/>
      <c r="D232" s="196" t="s">
        <v>144</v>
      </c>
      <c r="E232" s="33"/>
      <c r="F232" s="197" t="s">
        <v>195</v>
      </c>
      <c r="G232" s="33"/>
      <c r="H232" s="33"/>
      <c r="I232" s="198"/>
      <c r="J232" s="33"/>
      <c r="K232" s="33"/>
      <c r="L232" s="36"/>
      <c r="M232" s="199"/>
      <c r="N232" s="200"/>
      <c r="O232" s="68"/>
      <c r="P232" s="68"/>
      <c r="Q232" s="68"/>
      <c r="R232" s="68"/>
      <c r="S232" s="68"/>
      <c r="T232" s="69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T232" s="14" t="s">
        <v>144</v>
      </c>
      <c r="AU232" s="14" t="s">
        <v>81</v>
      </c>
    </row>
    <row r="233" spans="1:65" s="2" customFormat="1" ht="37.799999999999997" customHeight="1">
      <c r="A233" s="31"/>
      <c r="B233" s="32"/>
      <c r="C233" s="182" t="s">
        <v>368</v>
      </c>
      <c r="D233" s="182" t="s">
        <v>138</v>
      </c>
      <c r="E233" s="183" t="s">
        <v>369</v>
      </c>
      <c r="F233" s="184" t="s">
        <v>370</v>
      </c>
      <c r="G233" s="185" t="s">
        <v>181</v>
      </c>
      <c r="H233" s="186">
        <v>14</v>
      </c>
      <c r="I233" s="187"/>
      <c r="J233" s="188">
        <f>ROUND(I233*H233,2)</f>
        <v>0</v>
      </c>
      <c r="K233" s="189"/>
      <c r="L233" s="36"/>
      <c r="M233" s="190" t="s">
        <v>1</v>
      </c>
      <c r="N233" s="191" t="s">
        <v>38</v>
      </c>
      <c r="O233" s="68"/>
      <c r="P233" s="192">
        <f>O233*H233</f>
        <v>0</v>
      </c>
      <c r="Q233" s="192">
        <v>0</v>
      </c>
      <c r="R233" s="192">
        <f>Q233*H233</f>
        <v>0</v>
      </c>
      <c r="S233" s="192">
        <v>0</v>
      </c>
      <c r="T233" s="193">
        <f>S233*H233</f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94" t="s">
        <v>204</v>
      </c>
      <c r="AT233" s="194" t="s">
        <v>138</v>
      </c>
      <c r="AU233" s="194" t="s">
        <v>81</v>
      </c>
      <c r="AY233" s="14" t="s">
        <v>137</v>
      </c>
      <c r="BE233" s="195">
        <f>IF(N233="základní",J233,0)</f>
        <v>0</v>
      </c>
      <c r="BF233" s="195">
        <f>IF(N233="snížená",J233,0)</f>
        <v>0</v>
      </c>
      <c r="BG233" s="195">
        <f>IF(N233="zákl. přenesená",J233,0)</f>
        <v>0</v>
      </c>
      <c r="BH233" s="195">
        <f>IF(N233="sníž. přenesená",J233,0)</f>
        <v>0</v>
      </c>
      <c r="BI233" s="195">
        <f>IF(N233="nulová",J233,0)</f>
        <v>0</v>
      </c>
      <c r="BJ233" s="14" t="s">
        <v>81</v>
      </c>
      <c r="BK233" s="195">
        <f>ROUND(I233*H233,2)</f>
        <v>0</v>
      </c>
      <c r="BL233" s="14" t="s">
        <v>204</v>
      </c>
      <c r="BM233" s="194" t="s">
        <v>371</v>
      </c>
    </row>
    <row r="234" spans="1:65" s="2" customFormat="1" ht="19.2">
      <c r="A234" s="31"/>
      <c r="B234" s="32"/>
      <c r="C234" s="33"/>
      <c r="D234" s="196" t="s">
        <v>144</v>
      </c>
      <c r="E234" s="33"/>
      <c r="F234" s="197" t="s">
        <v>195</v>
      </c>
      <c r="G234" s="33"/>
      <c r="H234" s="33"/>
      <c r="I234" s="198"/>
      <c r="J234" s="33"/>
      <c r="K234" s="33"/>
      <c r="L234" s="36"/>
      <c r="M234" s="199"/>
      <c r="N234" s="200"/>
      <c r="O234" s="68"/>
      <c r="P234" s="68"/>
      <c r="Q234" s="68"/>
      <c r="R234" s="68"/>
      <c r="S234" s="68"/>
      <c r="T234" s="69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T234" s="14" t="s">
        <v>144</v>
      </c>
      <c r="AU234" s="14" t="s">
        <v>81</v>
      </c>
    </row>
    <row r="235" spans="1:65" s="2" customFormat="1" ht="37.799999999999997" customHeight="1">
      <c r="A235" s="31"/>
      <c r="B235" s="32"/>
      <c r="C235" s="182" t="s">
        <v>372</v>
      </c>
      <c r="D235" s="182" t="s">
        <v>138</v>
      </c>
      <c r="E235" s="183" t="s">
        <v>373</v>
      </c>
      <c r="F235" s="184" t="s">
        <v>374</v>
      </c>
      <c r="G235" s="185" t="s">
        <v>148</v>
      </c>
      <c r="H235" s="186">
        <v>26.46</v>
      </c>
      <c r="I235" s="187"/>
      <c r="J235" s="188">
        <f>ROUND(I235*H235,2)</f>
        <v>0</v>
      </c>
      <c r="K235" s="189"/>
      <c r="L235" s="36"/>
      <c r="M235" s="190" t="s">
        <v>1</v>
      </c>
      <c r="N235" s="191" t="s">
        <v>38</v>
      </c>
      <c r="O235" s="68"/>
      <c r="P235" s="192">
        <f>O235*H235</f>
        <v>0</v>
      </c>
      <c r="Q235" s="192">
        <v>0</v>
      </c>
      <c r="R235" s="192">
        <f>Q235*H235</f>
        <v>0</v>
      </c>
      <c r="S235" s="192">
        <v>0</v>
      </c>
      <c r="T235" s="193">
        <f>S235*H235</f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94" t="s">
        <v>204</v>
      </c>
      <c r="AT235" s="194" t="s">
        <v>138</v>
      </c>
      <c r="AU235" s="194" t="s">
        <v>81</v>
      </c>
      <c r="AY235" s="14" t="s">
        <v>137</v>
      </c>
      <c r="BE235" s="195">
        <f>IF(N235="základní",J235,0)</f>
        <v>0</v>
      </c>
      <c r="BF235" s="195">
        <f>IF(N235="snížená",J235,0)</f>
        <v>0</v>
      </c>
      <c r="BG235" s="195">
        <f>IF(N235="zákl. přenesená",J235,0)</f>
        <v>0</v>
      </c>
      <c r="BH235" s="195">
        <f>IF(N235="sníž. přenesená",J235,0)</f>
        <v>0</v>
      </c>
      <c r="BI235" s="195">
        <f>IF(N235="nulová",J235,0)</f>
        <v>0</v>
      </c>
      <c r="BJ235" s="14" t="s">
        <v>81</v>
      </c>
      <c r="BK235" s="195">
        <f>ROUND(I235*H235,2)</f>
        <v>0</v>
      </c>
      <c r="BL235" s="14" t="s">
        <v>204</v>
      </c>
      <c r="BM235" s="194" t="s">
        <v>375</v>
      </c>
    </row>
    <row r="236" spans="1:65" s="2" customFormat="1" ht="19.2">
      <c r="A236" s="31"/>
      <c r="B236" s="32"/>
      <c r="C236" s="33"/>
      <c r="D236" s="196" t="s">
        <v>144</v>
      </c>
      <c r="E236" s="33"/>
      <c r="F236" s="197" t="s">
        <v>195</v>
      </c>
      <c r="G236" s="33"/>
      <c r="H236" s="33"/>
      <c r="I236" s="198"/>
      <c r="J236" s="33"/>
      <c r="K236" s="33"/>
      <c r="L236" s="36"/>
      <c r="M236" s="199"/>
      <c r="N236" s="200"/>
      <c r="O236" s="68"/>
      <c r="P236" s="68"/>
      <c r="Q236" s="68"/>
      <c r="R236" s="68"/>
      <c r="S236" s="68"/>
      <c r="T236" s="69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T236" s="14" t="s">
        <v>144</v>
      </c>
      <c r="AU236" s="14" t="s">
        <v>81</v>
      </c>
    </row>
    <row r="237" spans="1:65" s="2" customFormat="1" ht="66.75" customHeight="1">
      <c r="A237" s="31"/>
      <c r="B237" s="32"/>
      <c r="C237" s="182" t="s">
        <v>376</v>
      </c>
      <c r="D237" s="182" t="s">
        <v>138</v>
      </c>
      <c r="E237" s="183" t="s">
        <v>377</v>
      </c>
      <c r="F237" s="184" t="s">
        <v>378</v>
      </c>
      <c r="G237" s="185" t="s">
        <v>287</v>
      </c>
      <c r="H237" s="186">
        <v>0.44800000000000001</v>
      </c>
      <c r="I237" s="187"/>
      <c r="J237" s="188">
        <f>ROUND(I237*H237,2)</f>
        <v>0</v>
      </c>
      <c r="K237" s="189"/>
      <c r="L237" s="36"/>
      <c r="M237" s="190" t="s">
        <v>1</v>
      </c>
      <c r="N237" s="191" t="s">
        <v>38</v>
      </c>
      <c r="O237" s="68"/>
      <c r="P237" s="192">
        <f>O237*H237</f>
        <v>0</v>
      </c>
      <c r="Q237" s="192">
        <v>0</v>
      </c>
      <c r="R237" s="192">
        <f>Q237*H237</f>
        <v>0</v>
      </c>
      <c r="S237" s="192">
        <v>0</v>
      </c>
      <c r="T237" s="193">
        <f>S237*H237</f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94" t="s">
        <v>204</v>
      </c>
      <c r="AT237" s="194" t="s">
        <v>138</v>
      </c>
      <c r="AU237" s="194" t="s">
        <v>81</v>
      </c>
      <c r="AY237" s="14" t="s">
        <v>137</v>
      </c>
      <c r="BE237" s="195">
        <f>IF(N237="základní",J237,0)</f>
        <v>0</v>
      </c>
      <c r="BF237" s="195">
        <f>IF(N237="snížená",J237,0)</f>
        <v>0</v>
      </c>
      <c r="BG237" s="195">
        <f>IF(N237="zákl. přenesená",J237,0)</f>
        <v>0</v>
      </c>
      <c r="BH237" s="195">
        <f>IF(N237="sníž. přenesená",J237,0)</f>
        <v>0</v>
      </c>
      <c r="BI237" s="195">
        <f>IF(N237="nulová",J237,0)</f>
        <v>0</v>
      </c>
      <c r="BJ237" s="14" t="s">
        <v>81</v>
      </c>
      <c r="BK237" s="195">
        <f>ROUND(I237*H237,2)</f>
        <v>0</v>
      </c>
      <c r="BL237" s="14" t="s">
        <v>204</v>
      </c>
      <c r="BM237" s="194" t="s">
        <v>379</v>
      </c>
    </row>
    <row r="238" spans="1:65" s="2" customFormat="1" ht="62.7" customHeight="1">
      <c r="A238" s="31"/>
      <c r="B238" s="32"/>
      <c r="C238" s="182" t="s">
        <v>380</v>
      </c>
      <c r="D238" s="182" t="s">
        <v>138</v>
      </c>
      <c r="E238" s="183" t="s">
        <v>381</v>
      </c>
      <c r="F238" s="184" t="s">
        <v>382</v>
      </c>
      <c r="G238" s="185" t="s">
        <v>287</v>
      </c>
      <c r="H238" s="186">
        <v>0.44800000000000001</v>
      </c>
      <c r="I238" s="187"/>
      <c r="J238" s="188">
        <f>ROUND(I238*H238,2)</f>
        <v>0</v>
      </c>
      <c r="K238" s="189"/>
      <c r="L238" s="36"/>
      <c r="M238" s="190" t="s">
        <v>1</v>
      </c>
      <c r="N238" s="191" t="s">
        <v>38</v>
      </c>
      <c r="O238" s="68"/>
      <c r="P238" s="192">
        <f>O238*H238</f>
        <v>0</v>
      </c>
      <c r="Q238" s="192">
        <v>0</v>
      </c>
      <c r="R238" s="192">
        <f>Q238*H238</f>
        <v>0</v>
      </c>
      <c r="S238" s="192">
        <v>0</v>
      </c>
      <c r="T238" s="193">
        <f>S238*H238</f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94" t="s">
        <v>204</v>
      </c>
      <c r="AT238" s="194" t="s">
        <v>138</v>
      </c>
      <c r="AU238" s="194" t="s">
        <v>81</v>
      </c>
      <c r="AY238" s="14" t="s">
        <v>137</v>
      </c>
      <c r="BE238" s="195">
        <f>IF(N238="základní",J238,0)</f>
        <v>0</v>
      </c>
      <c r="BF238" s="195">
        <f>IF(N238="snížená",J238,0)</f>
        <v>0</v>
      </c>
      <c r="BG238" s="195">
        <f>IF(N238="zákl. přenesená",J238,0)</f>
        <v>0</v>
      </c>
      <c r="BH238" s="195">
        <f>IF(N238="sníž. přenesená",J238,0)</f>
        <v>0</v>
      </c>
      <c r="BI238" s="195">
        <f>IF(N238="nulová",J238,0)</f>
        <v>0</v>
      </c>
      <c r="BJ238" s="14" t="s">
        <v>81</v>
      </c>
      <c r="BK238" s="195">
        <f>ROUND(I238*H238,2)</f>
        <v>0</v>
      </c>
      <c r="BL238" s="14" t="s">
        <v>204</v>
      </c>
      <c r="BM238" s="194" t="s">
        <v>383</v>
      </c>
    </row>
    <row r="239" spans="1:65" s="12" customFormat="1" ht="25.95" customHeight="1">
      <c r="B239" s="168"/>
      <c r="C239" s="169"/>
      <c r="D239" s="170" t="s">
        <v>72</v>
      </c>
      <c r="E239" s="171" t="s">
        <v>384</v>
      </c>
      <c r="F239" s="171" t="s">
        <v>385</v>
      </c>
      <c r="G239" s="169"/>
      <c r="H239" s="169"/>
      <c r="I239" s="172"/>
      <c r="J239" s="173">
        <f>BK239</f>
        <v>0</v>
      </c>
      <c r="K239" s="169"/>
      <c r="L239" s="174"/>
      <c r="M239" s="175"/>
      <c r="N239" s="176"/>
      <c r="O239" s="176"/>
      <c r="P239" s="177">
        <f>SUM(P240:P245)</f>
        <v>0</v>
      </c>
      <c r="Q239" s="176"/>
      <c r="R239" s="177">
        <f>SUM(R240:R245)</f>
        <v>0</v>
      </c>
      <c r="S239" s="176"/>
      <c r="T239" s="178">
        <f>SUM(T240:T245)</f>
        <v>0</v>
      </c>
      <c r="AR239" s="179" t="s">
        <v>83</v>
      </c>
      <c r="AT239" s="180" t="s">
        <v>72</v>
      </c>
      <c r="AU239" s="180" t="s">
        <v>73</v>
      </c>
      <c r="AY239" s="179" t="s">
        <v>137</v>
      </c>
      <c r="BK239" s="181">
        <f>SUM(BK240:BK245)</f>
        <v>0</v>
      </c>
    </row>
    <row r="240" spans="1:65" s="2" customFormat="1" ht="21.75" customHeight="1">
      <c r="A240" s="31"/>
      <c r="B240" s="32"/>
      <c r="C240" s="182" t="s">
        <v>386</v>
      </c>
      <c r="D240" s="182" t="s">
        <v>138</v>
      </c>
      <c r="E240" s="183" t="s">
        <v>387</v>
      </c>
      <c r="F240" s="184" t="s">
        <v>388</v>
      </c>
      <c r="G240" s="185" t="s">
        <v>171</v>
      </c>
      <c r="H240" s="186">
        <v>2.2400000000000002</v>
      </c>
      <c r="I240" s="187"/>
      <c r="J240" s="188">
        <f t="shared" ref="J240:J245" si="0">ROUND(I240*H240,2)</f>
        <v>0</v>
      </c>
      <c r="K240" s="189"/>
      <c r="L240" s="36"/>
      <c r="M240" s="190" t="s">
        <v>1</v>
      </c>
      <c r="N240" s="191" t="s">
        <v>38</v>
      </c>
      <c r="O240" s="68"/>
      <c r="P240" s="192">
        <f t="shared" ref="P240:P245" si="1">O240*H240</f>
        <v>0</v>
      </c>
      <c r="Q240" s="192">
        <v>0</v>
      </c>
      <c r="R240" s="192">
        <f t="shared" ref="R240:R245" si="2">Q240*H240</f>
        <v>0</v>
      </c>
      <c r="S240" s="192">
        <v>0</v>
      </c>
      <c r="T240" s="193">
        <f t="shared" ref="T240:T245" si="3">S240*H240</f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94" t="s">
        <v>204</v>
      </c>
      <c r="AT240" s="194" t="s">
        <v>138</v>
      </c>
      <c r="AU240" s="194" t="s">
        <v>81</v>
      </c>
      <c r="AY240" s="14" t="s">
        <v>137</v>
      </c>
      <c r="BE240" s="195">
        <f t="shared" ref="BE240:BE245" si="4">IF(N240="základní",J240,0)</f>
        <v>0</v>
      </c>
      <c r="BF240" s="195">
        <f t="shared" ref="BF240:BF245" si="5">IF(N240="snížená",J240,0)</f>
        <v>0</v>
      </c>
      <c r="BG240" s="195">
        <f t="shared" ref="BG240:BG245" si="6">IF(N240="zákl. přenesená",J240,0)</f>
        <v>0</v>
      </c>
      <c r="BH240" s="195">
        <f t="shared" ref="BH240:BH245" si="7">IF(N240="sníž. přenesená",J240,0)</f>
        <v>0</v>
      </c>
      <c r="BI240" s="195">
        <f t="shared" ref="BI240:BI245" si="8">IF(N240="nulová",J240,0)</f>
        <v>0</v>
      </c>
      <c r="BJ240" s="14" t="s">
        <v>81</v>
      </c>
      <c r="BK240" s="195">
        <f t="shared" ref="BK240:BK245" si="9">ROUND(I240*H240,2)</f>
        <v>0</v>
      </c>
      <c r="BL240" s="14" t="s">
        <v>204</v>
      </c>
      <c r="BM240" s="194" t="s">
        <v>389</v>
      </c>
    </row>
    <row r="241" spans="1:65" s="2" customFormat="1" ht="37.799999999999997" customHeight="1">
      <c r="A241" s="31"/>
      <c r="B241" s="32"/>
      <c r="C241" s="182" t="s">
        <v>390</v>
      </c>
      <c r="D241" s="182" t="s">
        <v>138</v>
      </c>
      <c r="E241" s="183" t="s">
        <v>391</v>
      </c>
      <c r="F241" s="184" t="s">
        <v>392</v>
      </c>
      <c r="G241" s="185" t="s">
        <v>181</v>
      </c>
      <c r="H241" s="186">
        <v>6</v>
      </c>
      <c r="I241" s="187"/>
      <c r="J241" s="188">
        <f t="shared" si="0"/>
        <v>0</v>
      </c>
      <c r="K241" s="189"/>
      <c r="L241" s="36"/>
      <c r="M241" s="190" t="s">
        <v>1</v>
      </c>
      <c r="N241" s="191" t="s">
        <v>38</v>
      </c>
      <c r="O241" s="68"/>
      <c r="P241" s="192">
        <f t="shared" si="1"/>
        <v>0</v>
      </c>
      <c r="Q241" s="192">
        <v>0</v>
      </c>
      <c r="R241" s="192">
        <f t="shared" si="2"/>
        <v>0</v>
      </c>
      <c r="S241" s="192">
        <v>0</v>
      </c>
      <c r="T241" s="193">
        <f t="shared" si="3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94" t="s">
        <v>204</v>
      </c>
      <c r="AT241" s="194" t="s">
        <v>138</v>
      </c>
      <c r="AU241" s="194" t="s">
        <v>81</v>
      </c>
      <c r="AY241" s="14" t="s">
        <v>137</v>
      </c>
      <c r="BE241" s="195">
        <f t="shared" si="4"/>
        <v>0</v>
      </c>
      <c r="BF241" s="195">
        <f t="shared" si="5"/>
        <v>0</v>
      </c>
      <c r="BG241" s="195">
        <f t="shared" si="6"/>
        <v>0</v>
      </c>
      <c r="BH241" s="195">
        <f t="shared" si="7"/>
        <v>0</v>
      </c>
      <c r="BI241" s="195">
        <f t="shared" si="8"/>
        <v>0</v>
      </c>
      <c r="BJ241" s="14" t="s">
        <v>81</v>
      </c>
      <c r="BK241" s="195">
        <f t="shared" si="9"/>
        <v>0</v>
      </c>
      <c r="BL241" s="14" t="s">
        <v>204</v>
      </c>
      <c r="BM241" s="194" t="s">
        <v>393</v>
      </c>
    </row>
    <row r="242" spans="1:65" s="2" customFormat="1" ht="24.15" customHeight="1">
      <c r="A242" s="31"/>
      <c r="B242" s="32"/>
      <c r="C242" s="182" t="s">
        <v>394</v>
      </c>
      <c r="D242" s="182" t="s">
        <v>138</v>
      </c>
      <c r="E242" s="183" t="s">
        <v>395</v>
      </c>
      <c r="F242" s="184" t="s">
        <v>396</v>
      </c>
      <c r="G242" s="185" t="s">
        <v>171</v>
      </c>
      <c r="H242" s="186">
        <v>2.2400000000000002</v>
      </c>
      <c r="I242" s="187"/>
      <c r="J242" s="188">
        <f t="shared" si="0"/>
        <v>0</v>
      </c>
      <c r="K242" s="189"/>
      <c r="L242" s="36"/>
      <c r="M242" s="190" t="s">
        <v>1</v>
      </c>
      <c r="N242" s="191" t="s">
        <v>38</v>
      </c>
      <c r="O242" s="68"/>
      <c r="P242" s="192">
        <f t="shared" si="1"/>
        <v>0</v>
      </c>
      <c r="Q242" s="192">
        <v>0</v>
      </c>
      <c r="R242" s="192">
        <f t="shared" si="2"/>
        <v>0</v>
      </c>
      <c r="S242" s="192">
        <v>0</v>
      </c>
      <c r="T242" s="193">
        <f t="shared" si="3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94" t="s">
        <v>204</v>
      </c>
      <c r="AT242" s="194" t="s">
        <v>138</v>
      </c>
      <c r="AU242" s="194" t="s">
        <v>81</v>
      </c>
      <c r="AY242" s="14" t="s">
        <v>137</v>
      </c>
      <c r="BE242" s="195">
        <f t="shared" si="4"/>
        <v>0</v>
      </c>
      <c r="BF242" s="195">
        <f t="shared" si="5"/>
        <v>0</v>
      </c>
      <c r="BG242" s="195">
        <f t="shared" si="6"/>
        <v>0</v>
      </c>
      <c r="BH242" s="195">
        <f t="shared" si="7"/>
        <v>0</v>
      </c>
      <c r="BI242" s="195">
        <f t="shared" si="8"/>
        <v>0</v>
      </c>
      <c r="BJ242" s="14" t="s">
        <v>81</v>
      </c>
      <c r="BK242" s="195">
        <f t="shared" si="9"/>
        <v>0</v>
      </c>
      <c r="BL242" s="14" t="s">
        <v>204</v>
      </c>
      <c r="BM242" s="194" t="s">
        <v>397</v>
      </c>
    </row>
    <row r="243" spans="1:65" s="2" customFormat="1" ht="37.799999999999997" customHeight="1">
      <c r="A243" s="31"/>
      <c r="B243" s="32"/>
      <c r="C243" s="182" t="s">
        <v>398</v>
      </c>
      <c r="D243" s="182" t="s">
        <v>138</v>
      </c>
      <c r="E243" s="183" t="s">
        <v>399</v>
      </c>
      <c r="F243" s="184" t="s">
        <v>400</v>
      </c>
      <c r="G243" s="185" t="s">
        <v>181</v>
      </c>
      <c r="H243" s="186">
        <v>6</v>
      </c>
      <c r="I243" s="187"/>
      <c r="J243" s="188">
        <f t="shared" si="0"/>
        <v>0</v>
      </c>
      <c r="K243" s="189"/>
      <c r="L243" s="36"/>
      <c r="M243" s="190" t="s">
        <v>1</v>
      </c>
      <c r="N243" s="191" t="s">
        <v>38</v>
      </c>
      <c r="O243" s="68"/>
      <c r="P243" s="192">
        <f t="shared" si="1"/>
        <v>0</v>
      </c>
      <c r="Q243" s="192">
        <v>0</v>
      </c>
      <c r="R243" s="192">
        <f t="shared" si="2"/>
        <v>0</v>
      </c>
      <c r="S243" s="192">
        <v>0</v>
      </c>
      <c r="T243" s="193">
        <f t="shared" si="3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94" t="s">
        <v>204</v>
      </c>
      <c r="AT243" s="194" t="s">
        <v>138</v>
      </c>
      <c r="AU243" s="194" t="s">
        <v>81</v>
      </c>
      <c r="AY243" s="14" t="s">
        <v>137</v>
      </c>
      <c r="BE243" s="195">
        <f t="shared" si="4"/>
        <v>0</v>
      </c>
      <c r="BF243" s="195">
        <f t="shared" si="5"/>
        <v>0</v>
      </c>
      <c r="BG243" s="195">
        <f t="shared" si="6"/>
        <v>0</v>
      </c>
      <c r="BH243" s="195">
        <f t="shared" si="7"/>
        <v>0</v>
      </c>
      <c r="BI243" s="195">
        <f t="shared" si="8"/>
        <v>0</v>
      </c>
      <c r="BJ243" s="14" t="s">
        <v>81</v>
      </c>
      <c r="BK243" s="195">
        <f t="shared" si="9"/>
        <v>0</v>
      </c>
      <c r="BL243" s="14" t="s">
        <v>204</v>
      </c>
      <c r="BM243" s="194" t="s">
        <v>401</v>
      </c>
    </row>
    <row r="244" spans="1:65" s="2" customFormat="1" ht="49.05" customHeight="1">
      <c r="A244" s="31"/>
      <c r="B244" s="32"/>
      <c r="C244" s="182" t="s">
        <v>402</v>
      </c>
      <c r="D244" s="182" t="s">
        <v>138</v>
      </c>
      <c r="E244" s="183" t="s">
        <v>403</v>
      </c>
      <c r="F244" s="184" t="s">
        <v>404</v>
      </c>
      <c r="G244" s="185" t="s">
        <v>287</v>
      </c>
      <c r="H244" s="186">
        <v>2.4E-2</v>
      </c>
      <c r="I244" s="187"/>
      <c r="J244" s="188">
        <f t="shared" si="0"/>
        <v>0</v>
      </c>
      <c r="K244" s="189"/>
      <c r="L244" s="36"/>
      <c r="M244" s="190" t="s">
        <v>1</v>
      </c>
      <c r="N244" s="191" t="s">
        <v>38</v>
      </c>
      <c r="O244" s="68"/>
      <c r="P244" s="192">
        <f t="shared" si="1"/>
        <v>0</v>
      </c>
      <c r="Q244" s="192">
        <v>0</v>
      </c>
      <c r="R244" s="192">
        <f t="shared" si="2"/>
        <v>0</v>
      </c>
      <c r="S244" s="192">
        <v>0</v>
      </c>
      <c r="T244" s="193">
        <f t="shared" si="3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94" t="s">
        <v>204</v>
      </c>
      <c r="AT244" s="194" t="s">
        <v>138</v>
      </c>
      <c r="AU244" s="194" t="s">
        <v>81</v>
      </c>
      <c r="AY244" s="14" t="s">
        <v>137</v>
      </c>
      <c r="BE244" s="195">
        <f t="shared" si="4"/>
        <v>0</v>
      </c>
      <c r="BF244" s="195">
        <f t="shared" si="5"/>
        <v>0</v>
      </c>
      <c r="BG244" s="195">
        <f t="shared" si="6"/>
        <v>0</v>
      </c>
      <c r="BH244" s="195">
        <f t="shared" si="7"/>
        <v>0</v>
      </c>
      <c r="BI244" s="195">
        <f t="shared" si="8"/>
        <v>0</v>
      </c>
      <c r="BJ244" s="14" t="s">
        <v>81</v>
      </c>
      <c r="BK244" s="195">
        <f t="shared" si="9"/>
        <v>0</v>
      </c>
      <c r="BL244" s="14" t="s">
        <v>204</v>
      </c>
      <c r="BM244" s="194" t="s">
        <v>405</v>
      </c>
    </row>
    <row r="245" spans="1:65" s="2" customFormat="1" ht="49.05" customHeight="1">
      <c r="A245" s="31"/>
      <c r="B245" s="32"/>
      <c r="C245" s="182" t="s">
        <v>406</v>
      </c>
      <c r="D245" s="182" t="s">
        <v>138</v>
      </c>
      <c r="E245" s="183" t="s">
        <v>407</v>
      </c>
      <c r="F245" s="184" t="s">
        <v>408</v>
      </c>
      <c r="G245" s="185" t="s">
        <v>287</v>
      </c>
      <c r="H245" s="186">
        <v>2.4E-2</v>
      </c>
      <c r="I245" s="187"/>
      <c r="J245" s="188">
        <f t="shared" si="0"/>
        <v>0</v>
      </c>
      <c r="K245" s="189"/>
      <c r="L245" s="36"/>
      <c r="M245" s="190" t="s">
        <v>1</v>
      </c>
      <c r="N245" s="191" t="s">
        <v>38</v>
      </c>
      <c r="O245" s="68"/>
      <c r="P245" s="192">
        <f t="shared" si="1"/>
        <v>0</v>
      </c>
      <c r="Q245" s="192">
        <v>0</v>
      </c>
      <c r="R245" s="192">
        <f t="shared" si="2"/>
        <v>0</v>
      </c>
      <c r="S245" s="192">
        <v>0</v>
      </c>
      <c r="T245" s="193">
        <f t="shared" si="3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94" t="s">
        <v>204</v>
      </c>
      <c r="AT245" s="194" t="s">
        <v>138</v>
      </c>
      <c r="AU245" s="194" t="s">
        <v>81</v>
      </c>
      <c r="AY245" s="14" t="s">
        <v>137</v>
      </c>
      <c r="BE245" s="195">
        <f t="shared" si="4"/>
        <v>0</v>
      </c>
      <c r="BF245" s="195">
        <f t="shared" si="5"/>
        <v>0</v>
      </c>
      <c r="BG245" s="195">
        <f t="shared" si="6"/>
        <v>0</v>
      </c>
      <c r="BH245" s="195">
        <f t="shared" si="7"/>
        <v>0</v>
      </c>
      <c r="BI245" s="195">
        <f t="shared" si="8"/>
        <v>0</v>
      </c>
      <c r="BJ245" s="14" t="s">
        <v>81</v>
      </c>
      <c r="BK245" s="195">
        <f t="shared" si="9"/>
        <v>0</v>
      </c>
      <c r="BL245" s="14" t="s">
        <v>204</v>
      </c>
      <c r="BM245" s="194" t="s">
        <v>409</v>
      </c>
    </row>
    <row r="246" spans="1:65" s="12" customFormat="1" ht="25.95" customHeight="1">
      <c r="B246" s="168"/>
      <c r="C246" s="169"/>
      <c r="D246" s="170" t="s">
        <v>72</v>
      </c>
      <c r="E246" s="171" t="s">
        <v>410</v>
      </c>
      <c r="F246" s="171" t="s">
        <v>411</v>
      </c>
      <c r="G246" s="169"/>
      <c r="H246" s="169"/>
      <c r="I246" s="172"/>
      <c r="J246" s="173">
        <f>BK246</f>
        <v>0</v>
      </c>
      <c r="K246" s="169"/>
      <c r="L246" s="174"/>
      <c r="M246" s="175"/>
      <c r="N246" s="176"/>
      <c r="O246" s="176"/>
      <c r="P246" s="177">
        <f>SUM(P247:P248)</f>
        <v>0</v>
      </c>
      <c r="Q246" s="176"/>
      <c r="R246" s="177">
        <f>SUM(R247:R248)</f>
        <v>0</v>
      </c>
      <c r="S246" s="176"/>
      <c r="T246" s="178">
        <f>SUM(T247:T248)</f>
        <v>0</v>
      </c>
      <c r="AR246" s="179" t="s">
        <v>83</v>
      </c>
      <c r="AT246" s="180" t="s">
        <v>72</v>
      </c>
      <c r="AU246" s="180" t="s">
        <v>73</v>
      </c>
      <c r="AY246" s="179" t="s">
        <v>137</v>
      </c>
      <c r="BK246" s="181">
        <f>SUM(BK247:BK248)</f>
        <v>0</v>
      </c>
    </row>
    <row r="247" spans="1:65" s="2" customFormat="1" ht="21.75" customHeight="1">
      <c r="A247" s="31"/>
      <c r="B247" s="32"/>
      <c r="C247" s="182" t="s">
        <v>412</v>
      </c>
      <c r="D247" s="182" t="s">
        <v>138</v>
      </c>
      <c r="E247" s="183" t="s">
        <v>413</v>
      </c>
      <c r="F247" s="184" t="s">
        <v>414</v>
      </c>
      <c r="G247" s="185" t="s">
        <v>148</v>
      </c>
      <c r="H247" s="186">
        <v>19.965</v>
      </c>
      <c r="I247" s="187"/>
      <c r="J247" s="188">
        <f>ROUND(I247*H247,2)</f>
        <v>0</v>
      </c>
      <c r="K247" s="189"/>
      <c r="L247" s="36"/>
      <c r="M247" s="190" t="s">
        <v>1</v>
      </c>
      <c r="N247" s="191" t="s">
        <v>38</v>
      </c>
      <c r="O247" s="68"/>
      <c r="P247" s="192">
        <f>O247*H247</f>
        <v>0</v>
      </c>
      <c r="Q247" s="192">
        <v>0</v>
      </c>
      <c r="R247" s="192">
        <f>Q247*H247</f>
        <v>0</v>
      </c>
      <c r="S247" s="192">
        <v>0</v>
      </c>
      <c r="T247" s="193">
        <f>S247*H247</f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94" t="s">
        <v>204</v>
      </c>
      <c r="AT247" s="194" t="s">
        <v>138</v>
      </c>
      <c r="AU247" s="194" t="s">
        <v>81</v>
      </c>
      <c r="AY247" s="14" t="s">
        <v>137</v>
      </c>
      <c r="BE247" s="195">
        <f>IF(N247="základní",J247,0)</f>
        <v>0</v>
      </c>
      <c r="BF247" s="195">
        <f>IF(N247="snížená",J247,0)</f>
        <v>0</v>
      </c>
      <c r="BG247" s="195">
        <f>IF(N247="zákl. přenesená",J247,0)</f>
        <v>0</v>
      </c>
      <c r="BH247" s="195">
        <f>IF(N247="sníž. přenesená",J247,0)</f>
        <v>0</v>
      </c>
      <c r="BI247" s="195">
        <f>IF(N247="nulová",J247,0)</f>
        <v>0</v>
      </c>
      <c r="BJ247" s="14" t="s">
        <v>81</v>
      </c>
      <c r="BK247" s="195">
        <f>ROUND(I247*H247,2)</f>
        <v>0</v>
      </c>
      <c r="BL247" s="14" t="s">
        <v>204</v>
      </c>
      <c r="BM247" s="194" t="s">
        <v>415</v>
      </c>
    </row>
    <row r="248" spans="1:65" s="2" customFormat="1" ht="37.799999999999997" customHeight="1">
      <c r="A248" s="31"/>
      <c r="B248" s="32"/>
      <c r="C248" s="182" t="s">
        <v>416</v>
      </c>
      <c r="D248" s="182" t="s">
        <v>138</v>
      </c>
      <c r="E248" s="183" t="s">
        <v>417</v>
      </c>
      <c r="F248" s="184" t="s">
        <v>418</v>
      </c>
      <c r="G248" s="185" t="s">
        <v>148</v>
      </c>
      <c r="H248" s="186">
        <v>19.965</v>
      </c>
      <c r="I248" s="187"/>
      <c r="J248" s="188">
        <f>ROUND(I248*H248,2)</f>
        <v>0</v>
      </c>
      <c r="K248" s="189"/>
      <c r="L248" s="36"/>
      <c r="M248" s="190" t="s">
        <v>1</v>
      </c>
      <c r="N248" s="191" t="s">
        <v>38</v>
      </c>
      <c r="O248" s="68"/>
      <c r="P248" s="192">
        <f>O248*H248</f>
        <v>0</v>
      </c>
      <c r="Q248" s="192">
        <v>0</v>
      </c>
      <c r="R248" s="192">
        <f>Q248*H248</f>
        <v>0</v>
      </c>
      <c r="S248" s="192">
        <v>0</v>
      </c>
      <c r="T248" s="193">
        <f>S248*H248</f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194" t="s">
        <v>204</v>
      </c>
      <c r="AT248" s="194" t="s">
        <v>138</v>
      </c>
      <c r="AU248" s="194" t="s">
        <v>81</v>
      </c>
      <c r="AY248" s="14" t="s">
        <v>137</v>
      </c>
      <c r="BE248" s="195">
        <f>IF(N248="základní",J248,0)</f>
        <v>0</v>
      </c>
      <c r="BF248" s="195">
        <f>IF(N248="snížená",J248,0)</f>
        <v>0</v>
      </c>
      <c r="BG248" s="195">
        <f>IF(N248="zákl. přenesená",J248,0)</f>
        <v>0</v>
      </c>
      <c r="BH248" s="195">
        <f>IF(N248="sníž. přenesená",J248,0)</f>
        <v>0</v>
      </c>
      <c r="BI248" s="195">
        <f>IF(N248="nulová",J248,0)</f>
        <v>0</v>
      </c>
      <c r="BJ248" s="14" t="s">
        <v>81</v>
      </c>
      <c r="BK248" s="195">
        <f>ROUND(I248*H248,2)</f>
        <v>0</v>
      </c>
      <c r="BL248" s="14" t="s">
        <v>204</v>
      </c>
      <c r="BM248" s="194" t="s">
        <v>419</v>
      </c>
    </row>
    <row r="249" spans="1:65" s="12" customFormat="1" ht="25.95" customHeight="1">
      <c r="B249" s="168"/>
      <c r="C249" s="169"/>
      <c r="D249" s="170" t="s">
        <v>72</v>
      </c>
      <c r="E249" s="171" t="s">
        <v>420</v>
      </c>
      <c r="F249" s="171" t="s">
        <v>421</v>
      </c>
      <c r="G249" s="169"/>
      <c r="H249" s="169"/>
      <c r="I249" s="172"/>
      <c r="J249" s="173">
        <f>BK249</f>
        <v>0</v>
      </c>
      <c r="K249" s="169"/>
      <c r="L249" s="174"/>
      <c r="M249" s="175"/>
      <c r="N249" s="176"/>
      <c r="O249" s="176"/>
      <c r="P249" s="177">
        <f>SUM(P250:P270)</f>
        <v>0</v>
      </c>
      <c r="Q249" s="176"/>
      <c r="R249" s="177">
        <f>SUM(R250:R270)</f>
        <v>2.4980759999999997</v>
      </c>
      <c r="S249" s="176"/>
      <c r="T249" s="178">
        <f>SUM(T250:T270)</f>
        <v>0</v>
      </c>
      <c r="AR249" s="179" t="s">
        <v>83</v>
      </c>
      <c r="AT249" s="180" t="s">
        <v>72</v>
      </c>
      <c r="AU249" s="180" t="s">
        <v>73</v>
      </c>
      <c r="AY249" s="179" t="s">
        <v>137</v>
      </c>
      <c r="BK249" s="181">
        <f>SUM(BK250:BK270)</f>
        <v>0</v>
      </c>
    </row>
    <row r="250" spans="1:65" s="2" customFormat="1" ht="24.15" customHeight="1">
      <c r="A250" s="31"/>
      <c r="B250" s="32"/>
      <c r="C250" s="182" t="s">
        <v>422</v>
      </c>
      <c r="D250" s="182" t="s">
        <v>138</v>
      </c>
      <c r="E250" s="183" t="s">
        <v>423</v>
      </c>
      <c r="F250" s="184" t="s">
        <v>424</v>
      </c>
      <c r="G250" s="185" t="s">
        <v>148</v>
      </c>
      <c r="H250" s="186">
        <v>74.7</v>
      </c>
      <c r="I250" s="187"/>
      <c r="J250" s="188">
        <f>ROUND(I250*H250,2)</f>
        <v>0</v>
      </c>
      <c r="K250" s="189"/>
      <c r="L250" s="36"/>
      <c r="M250" s="190" t="s">
        <v>1</v>
      </c>
      <c r="N250" s="191" t="s">
        <v>38</v>
      </c>
      <c r="O250" s="68"/>
      <c r="P250" s="192">
        <f>O250*H250</f>
        <v>0</v>
      </c>
      <c r="Q250" s="192">
        <v>0</v>
      </c>
      <c r="R250" s="192">
        <f>Q250*H250</f>
        <v>0</v>
      </c>
      <c r="S250" s="192">
        <v>0</v>
      </c>
      <c r="T250" s="193">
        <f>S250*H250</f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94" t="s">
        <v>204</v>
      </c>
      <c r="AT250" s="194" t="s">
        <v>138</v>
      </c>
      <c r="AU250" s="194" t="s">
        <v>81</v>
      </c>
      <c r="AY250" s="14" t="s">
        <v>137</v>
      </c>
      <c r="BE250" s="195">
        <f>IF(N250="základní",J250,0)</f>
        <v>0</v>
      </c>
      <c r="BF250" s="195">
        <f>IF(N250="snížená",J250,0)</f>
        <v>0</v>
      </c>
      <c r="BG250" s="195">
        <f>IF(N250="zákl. přenesená",J250,0)</f>
        <v>0</v>
      </c>
      <c r="BH250" s="195">
        <f>IF(N250="sníž. přenesená",J250,0)</f>
        <v>0</v>
      </c>
      <c r="BI250" s="195">
        <f>IF(N250="nulová",J250,0)</f>
        <v>0</v>
      </c>
      <c r="BJ250" s="14" t="s">
        <v>81</v>
      </c>
      <c r="BK250" s="195">
        <f>ROUND(I250*H250,2)</f>
        <v>0</v>
      </c>
      <c r="BL250" s="14" t="s">
        <v>204</v>
      </c>
      <c r="BM250" s="194" t="s">
        <v>425</v>
      </c>
    </row>
    <row r="251" spans="1:65" s="2" customFormat="1" ht="19.2">
      <c r="A251" s="31"/>
      <c r="B251" s="32"/>
      <c r="C251" s="33"/>
      <c r="D251" s="196" t="s">
        <v>144</v>
      </c>
      <c r="E251" s="33"/>
      <c r="F251" s="197" t="s">
        <v>195</v>
      </c>
      <c r="G251" s="33"/>
      <c r="H251" s="33"/>
      <c r="I251" s="198"/>
      <c r="J251" s="33"/>
      <c r="K251" s="33"/>
      <c r="L251" s="36"/>
      <c r="M251" s="199"/>
      <c r="N251" s="200"/>
      <c r="O251" s="68"/>
      <c r="P251" s="68"/>
      <c r="Q251" s="68"/>
      <c r="R251" s="68"/>
      <c r="S251" s="68"/>
      <c r="T251" s="69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T251" s="14" t="s">
        <v>144</v>
      </c>
      <c r="AU251" s="14" t="s">
        <v>81</v>
      </c>
    </row>
    <row r="252" spans="1:65" s="2" customFormat="1" ht="24.15" customHeight="1">
      <c r="A252" s="31"/>
      <c r="B252" s="32"/>
      <c r="C252" s="182" t="s">
        <v>426</v>
      </c>
      <c r="D252" s="182" t="s">
        <v>138</v>
      </c>
      <c r="E252" s="183" t="s">
        <v>427</v>
      </c>
      <c r="F252" s="184" t="s">
        <v>428</v>
      </c>
      <c r="G252" s="185" t="s">
        <v>148</v>
      </c>
      <c r="H252" s="186">
        <v>74.7</v>
      </c>
      <c r="I252" s="187"/>
      <c r="J252" s="188">
        <f>ROUND(I252*H252,2)</f>
        <v>0</v>
      </c>
      <c r="K252" s="189"/>
      <c r="L252" s="36"/>
      <c r="M252" s="190" t="s">
        <v>1</v>
      </c>
      <c r="N252" s="191" t="s">
        <v>38</v>
      </c>
      <c r="O252" s="68"/>
      <c r="P252" s="192">
        <f>O252*H252</f>
        <v>0</v>
      </c>
      <c r="Q252" s="192">
        <v>0</v>
      </c>
      <c r="R252" s="192">
        <f>Q252*H252</f>
        <v>0</v>
      </c>
      <c r="S252" s="192">
        <v>0</v>
      </c>
      <c r="T252" s="193">
        <f>S252*H252</f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94" t="s">
        <v>204</v>
      </c>
      <c r="AT252" s="194" t="s">
        <v>138</v>
      </c>
      <c r="AU252" s="194" t="s">
        <v>81</v>
      </c>
      <c r="AY252" s="14" t="s">
        <v>137</v>
      </c>
      <c r="BE252" s="195">
        <f>IF(N252="základní",J252,0)</f>
        <v>0</v>
      </c>
      <c r="BF252" s="195">
        <f>IF(N252="snížená",J252,0)</f>
        <v>0</v>
      </c>
      <c r="BG252" s="195">
        <f>IF(N252="zákl. přenesená",J252,0)</f>
        <v>0</v>
      </c>
      <c r="BH252" s="195">
        <f>IF(N252="sníž. přenesená",J252,0)</f>
        <v>0</v>
      </c>
      <c r="BI252" s="195">
        <f>IF(N252="nulová",J252,0)</f>
        <v>0</v>
      </c>
      <c r="BJ252" s="14" t="s">
        <v>81</v>
      </c>
      <c r="BK252" s="195">
        <f>ROUND(I252*H252,2)</f>
        <v>0</v>
      </c>
      <c r="BL252" s="14" t="s">
        <v>204</v>
      </c>
      <c r="BM252" s="194" t="s">
        <v>429</v>
      </c>
    </row>
    <row r="253" spans="1:65" s="2" customFormat="1" ht="19.2">
      <c r="A253" s="31"/>
      <c r="B253" s="32"/>
      <c r="C253" s="33"/>
      <c r="D253" s="196" t="s">
        <v>144</v>
      </c>
      <c r="E253" s="33"/>
      <c r="F253" s="197" t="s">
        <v>195</v>
      </c>
      <c r="G253" s="33"/>
      <c r="H253" s="33"/>
      <c r="I253" s="198"/>
      <c r="J253" s="33"/>
      <c r="K253" s="33"/>
      <c r="L253" s="36"/>
      <c r="M253" s="199"/>
      <c r="N253" s="200"/>
      <c r="O253" s="68"/>
      <c r="P253" s="68"/>
      <c r="Q253" s="68"/>
      <c r="R253" s="68"/>
      <c r="S253" s="68"/>
      <c r="T253" s="69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T253" s="14" t="s">
        <v>144</v>
      </c>
      <c r="AU253" s="14" t="s">
        <v>81</v>
      </c>
    </row>
    <row r="254" spans="1:65" s="2" customFormat="1" ht="24.15" customHeight="1">
      <c r="A254" s="31"/>
      <c r="B254" s="32"/>
      <c r="C254" s="182" t="s">
        <v>430</v>
      </c>
      <c r="D254" s="182" t="s">
        <v>138</v>
      </c>
      <c r="E254" s="183" t="s">
        <v>431</v>
      </c>
      <c r="F254" s="184" t="s">
        <v>432</v>
      </c>
      <c r="G254" s="185" t="s">
        <v>148</v>
      </c>
      <c r="H254" s="186">
        <v>74.7</v>
      </c>
      <c r="I254" s="187"/>
      <c r="J254" s="188">
        <f>ROUND(I254*H254,2)</f>
        <v>0</v>
      </c>
      <c r="K254" s="189"/>
      <c r="L254" s="36"/>
      <c r="M254" s="190" t="s">
        <v>1</v>
      </c>
      <c r="N254" s="191" t="s">
        <v>38</v>
      </c>
      <c r="O254" s="68"/>
      <c r="P254" s="192">
        <f>O254*H254</f>
        <v>0</v>
      </c>
      <c r="Q254" s="192">
        <v>0</v>
      </c>
      <c r="R254" s="192">
        <f>Q254*H254</f>
        <v>0</v>
      </c>
      <c r="S254" s="192">
        <v>0</v>
      </c>
      <c r="T254" s="193">
        <f>S254*H254</f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94" t="s">
        <v>204</v>
      </c>
      <c r="AT254" s="194" t="s">
        <v>138</v>
      </c>
      <c r="AU254" s="194" t="s">
        <v>81</v>
      </c>
      <c r="AY254" s="14" t="s">
        <v>137</v>
      </c>
      <c r="BE254" s="195">
        <f>IF(N254="základní",J254,0)</f>
        <v>0</v>
      </c>
      <c r="BF254" s="195">
        <f>IF(N254="snížená",J254,0)</f>
        <v>0</v>
      </c>
      <c r="BG254" s="195">
        <f>IF(N254="zákl. přenesená",J254,0)</f>
        <v>0</v>
      </c>
      <c r="BH254" s="195">
        <f>IF(N254="sníž. přenesená",J254,0)</f>
        <v>0</v>
      </c>
      <c r="BI254" s="195">
        <f>IF(N254="nulová",J254,0)</f>
        <v>0</v>
      </c>
      <c r="BJ254" s="14" t="s">
        <v>81</v>
      </c>
      <c r="BK254" s="195">
        <f>ROUND(I254*H254,2)</f>
        <v>0</v>
      </c>
      <c r="BL254" s="14" t="s">
        <v>204</v>
      </c>
      <c r="BM254" s="194" t="s">
        <v>433</v>
      </c>
    </row>
    <row r="255" spans="1:65" s="2" customFormat="1" ht="19.2">
      <c r="A255" s="31"/>
      <c r="B255" s="32"/>
      <c r="C255" s="33"/>
      <c r="D255" s="196" t="s">
        <v>144</v>
      </c>
      <c r="E255" s="33"/>
      <c r="F255" s="197" t="s">
        <v>195</v>
      </c>
      <c r="G255" s="33"/>
      <c r="H255" s="33"/>
      <c r="I255" s="198"/>
      <c r="J255" s="33"/>
      <c r="K255" s="33"/>
      <c r="L255" s="36"/>
      <c r="M255" s="199"/>
      <c r="N255" s="200"/>
      <c r="O255" s="68"/>
      <c r="P255" s="68"/>
      <c r="Q255" s="68"/>
      <c r="R255" s="68"/>
      <c r="S255" s="68"/>
      <c r="T255" s="69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T255" s="14" t="s">
        <v>144</v>
      </c>
      <c r="AU255" s="14" t="s">
        <v>81</v>
      </c>
    </row>
    <row r="256" spans="1:65" s="2" customFormat="1" ht="21.75" customHeight="1">
      <c r="A256" s="31"/>
      <c r="B256" s="32"/>
      <c r="C256" s="182" t="s">
        <v>434</v>
      </c>
      <c r="D256" s="182" t="s">
        <v>138</v>
      </c>
      <c r="E256" s="183" t="s">
        <v>435</v>
      </c>
      <c r="F256" s="184" t="s">
        <v>436</v>
      </c>
      <c r="G256" s="185" t="s">
        <v>148</v>
      </c>
      <c r="H256" s="186">
        <v>74.7</v>
      </c>
      <c r="I256" s="187"/>
      <c r="J256" s="188">
        <f>ROUND(I256*H256,2)</f>
        <v>0</v>
      </c>
      <c r="K256" s="189"/>
      <c r="L256" s="36"/>
      <c r="M256" s="190" t="s">
        <v>1</v>
      </c>
      <c r="N256" s="191" t="s">
        <v>38</v>
      </c>
      <c r="O256" s="68"/>
      <c r="P256" s="192">
        <f>O256*H256</f>
        <v>0</v>
      </c>
      <c r="Q256" s="192">
        <v>2.5499999999999998E-2</v>
      </c>
      <c r="R256" s="192">
        <f>Q256*H256</f>
        <v>1.9048499999999999</v>
      </c>
      <c r="S256" s="192">
        <v>0</v>
      </c>
      <c r="T256" s="193">
        <f>S256*H256</f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94" t="s">
        <v>204</v>
      </c>
      <c r="AT256" s="194" t="s">
        <v>138</v>
      </c>
      <c r="AU256" s="194" t="s">
        <v>81</v>
      </c>
      <c r="AY256" s="14" t="s">
        <v>137</v>
      </c>
      <c r="BE256" s="195">
        <f>IF(N256="základní",J256,0)</f>
        <v>0</v>
      </c>
      <c r="BF256" s="195">
        <f>IF(N256="snížená",J256,0)</f>
        <v>0</v>
      </c>
      <c r="BG256" s="195">
        <f>IF(N256="zákl. přenesená",J256,0)</f>
        <v>0</v>
      </c>
      <c r="BH256" s="195">
        <f>IF(N256="sníž. přenesená",J256,0)</f>
        <v>0</v>
      </c>
      <c r="BI256" s="195">
        <f>IF(N256="nulová",J256,0)</f>
        <v>0</v>
      </c>
      <c r="BJ256" s="14" t="s">
        <v>81</v>
      </c>
      <c r="BK256" s="195">
        <f>ROUND(I256*H256,2)</f>
        <v>0</v>
      </c>
      <c r="BL256" s="14" t="s">
        <v>204</v>
      </c>
      <c r="BM256" s="194" t="s">
        <v>437</v>
      </c>
    </row>
    <row r="257" spans="1:65" s="2" customFormat="1" ht="19.2">
      <c r="A257" s="31"/>
      <c r="B257" s="32"/>
      <c r="C257" s="33"/>
      <c r="D257" s="196" t="s">
        <v>144</v>
      </c>
      <c r="E257" s="33"/>
      <c r="F257" s="197" t="s">
        <v>195</v>
      </c>
      <c r="G257" s="33"/>
      <c r="H257" s="33"/>
      <c r="I257" s="198"/>
      <c r="J257" s="33"/>
      <c r="K257" s="33"/>
      <c r="L257" s="36"/>
      <c r="M257" s="199"/>
      <c r="N257" s="200"/>
      <c r="O257" s="68"/>
      <c r="P257" s="68"/>
      <c r="Q257" s="68"/>
      <c r="R257" s="68"/>
      <c r="S257" s="68"/>
      <c r="T257" s="69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T257" s="14" t="s">
        <v>144</v>
      </c>
      <c r="AU257" s="14" t="s">
        <v>81</v>
      </c>
    </row>
    <row r="258" spans="1:65" s="2" customFormat="1" ht="16.5" customHeight="1">
      <c r="A258" s="31"/>
      <c r="B258" s="32"/>
      <c r="C258" s="182" t="s">
        <v>438</v>
      </c>
      <c r="D258" s="182" t="s">
        <v>138</v>
      </c>
      <c r="E258" s="183" t="s">
        <v>439</v>
      </c>
      <c r="F258" s="184" t="s">
        <v>1146</v>
      </c>
      <c r="G258" s="185" t="s">
        <v>148</v>
      </c>
      <c r="H258" s="186">
        <v>74.7</v>
      </c>
      <c r="I258" s="187"/>
      <c r="J258" s="188">
        <f>ROUND(I258*H258,2)</f>
        <v>0</v>
      </c>
      <c r="K258" s="189"/>
      <c r="L258" s="36"/>
      <c r="M258" s="190" t="s">
        <v>1</v>
      </c>
      <c r="N258" s="191" t="s">
        <v>38</v>
      </c>
      <c r="O258" s="68"/>
      <c r="P258" s="192">
        <f>O258*H258</f>
        <v>0</v>
      </c>
      <c r="Q258" s="192">
        <v>0</v>
      </c>
      <c r="R258" s="192">
        <f>Q258*H258</f>
        <v>0</v>
      </c>
      <c r="S258" s="192">
        <v>0</v>
      </c>
      <c r="T258" s="193">
        <f>S258*H258</f>
        <v>0</v>
      </c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R258" s="194" t="s">
        <v>204</v>
      </c>
      <c r="AT258" s="194" t="s">
        <v>138</v>
      </c>
      <c r="AU258" s="194" t="s">
        <v>81</v>
      </c>
      <c r="AY258" s="14" t="s">
        <v>137</v>
      </c>
      <c r="BE258" s="195">
        <f>IF(N258="základní",J258,0)</f>
        <v>0</v>
      </c>
      <c r="BF258" s="195">
        <f>IF(N258="snížená",J258,0)</f>
        <v>0</v>
      </c>
      <c r="BG258" s="195">
        <f>IF(N258="zákl. přenesená",J258,0)</f>
        <v>0</v>
      </c>
      <c r="BH258" s="195">
        <f>IF(N258="sníž. přenesená",J258,0)</f>
        <v>0</v>
      </c>
      <c r="BI258" s="195">
        <f>IF(N258="nulová",J258,0)</f>
        <v>0</v>
      </c>
      <c r="BJ258" s="14" t="s">
        <v>81</v>
      </c>
      <c r="BK258" s="195">
        <f>ROUND(I258*H258,2)</f>
        <v>0</v>
      </c>
      <c r="BL258" s="14" t="s">
        <v>204</v>
      </c>
      <c r="BM258" s="194" t="s">
        <v>440</v>
      </c>
    </row>
    <row r="259" spans="1:65" s="2" customFormat="1" ht="19.2">
      <c r="A259" s="31"/>
      <c r="B259" s="32"/>
      <c r="C259" s="33"/>
      <c r="D259" s="196" t="s">
        <v>144</v>
      </c>
      <c r="E259" s="33"/>
      <c r="F259" s="197" t="s">
        <v>195</v>
      </c>
      <c r="G259" s="33"/>
      <c r="H259" s="33"/>
      <c r="I259" s="198"/>
      <c r="J259" s="33"/>
      <c r="K259" s="33"/>
      <c r="L259" s="36"/>
      <c r="M259" s="199"/>
      <c r="N259" s="200"/>
      <c r="O259" s="68"/>
      <c r="P259" s="68"/>
      <c r="Q259" s="68"/>
      <c r="R259" s="68"/>
      <c r="S259" s="68"/>
      <c r="T259" s="69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T259" s="14" t="s">
        <v>144</v>
      </c>
      <c r="AU259" s="14" t="s">
        <v>81</v>
      </c>
    </row>
    <row r="260" spans="1:65" s="2" customFormat="1" ht="16.5" customHeight="1">
      <c r="A260" s="31"/>
      <c r="B260" s="32"/>
      <c r="C260" s="182" t="s">
        <v>441</v>
      </c>
      <c r="D260" s="182" t="s">
        <v>138</v>
      </c>
      <c r="E260" s="183" t="s">
        <v>442</v>
      </c>
      <c r="F260" s="184" t="s">
        <v>443</v>
      </c>
      <c r="G260" s="185" t="s">
        <v>141</v>
      </c>
      <c r="H260" s="186">
        <v>0.42</v>
      </c>
      <c r="I260" s="187"/>
      <c r="J260" s="188">
        <f>ROUND(I260*H260,2)</f>
        <v>0</v>
      </c>
      <c r="K260" s="189"/>
      <c r="L260" s="36"/>
      <c r="M260" s="190" t="s">
        <v>1</v>
      </c>
      <c r="N260" s="191" t="s">
        <v>38</v>
      </c>
      <c r="O260" s="68"/>
      <c r="P260" s="192">
        <f>O260*H260</f>
        <v>0</v>
      </c>
      <c r="Q260" s="192">
        <v>0.42</v>
      </c>
      <c r="R260" s="192">
        <f>Q260*H260</f>
        <v>0.17639999999999997</v>
      </c>
      <c r="S260" s="192">
        <v>0</v>
      </c>
      <c r="T260" s="193">
        <f>S260*H260</f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94" t="s">
        <v>142</v>
      </c>
      <c r="AT260" s="194" t="s">
        <v>138</v>
      </c>
      <c r="AU260" s="194" t="s">
        <v>81</v>
      </c>
      <c r="AY260" s="14" t="s">
        <v>137</v>
      </c>
      <c r="BE260" s="195">
        <f>IF(N260="základní",J260,0)</f>
        <v>0</v>
      </c>
      <c r="BF260" s="195">
        <f>IF(N260="snížená",J260,0)</f>
        <v>0</v>
      </c>
      <c r="BG260" s="195">
        <f>IF(N260="zákl. přenesená",J260,0)</f>
        <v>0</v>
      </c>
      <c r="BH260" s="195">
        <f>IF(N260="sníž. přenesená",J260,0)</f>
        <v>0</v>
      </c>
      <c r="BI260" s="195">
        <f>IF(N260="nulová",J260,0)</f>
        <v>0</v>
      </c>
      <c r="BJ260" s="14" t="s">
        <v>81</v>
      </c>
      <c r="BK260" s="195">
        <f>ROUND(I260*H260,2)</f>
        <v>0</v>
      </c>
      <c r="BL260" s="14" t="s">
        <v>142</v>
      </c>
      <c r="BM260" s="194" t="s">
        <v>444</v>
      </c>
    </row>
    <row r="261" spans="1:65" s="2" customFormat="1" ht="19.2">
      <c r="A261" s="31"/>
      <c r="B261" s="32"/>
      <c r="C261" s="33"/>
      <c r="D261" s="196" t="s">
        <v>144</v>
      </c>
      <c r="E261" s="33"/>
      <c r="F261" s="197" t="s">
        <v>195</v>
      </c>
      <c r="G261" s="33"/>
      <c r="H261" s="33"/>
      <c r="I261" s="198"/>
      <c r="J261" s="33"/>
      <c r="K261" s="33"/>
      <c r="L261" s="36"/>
      <c r="M261" s="199"/>
      <c r="N261" s="200"/>
      <c r="O261" s="68"/>
      <c r="P261" s="68"/>
      <c r="Q261" s="68"/>
      <c r="R261" s="68"/>
      <c r="S261" s="68"/>
      <c r="T261" s="69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T261" s="14" t="s">
        <v>144</v>
      </c>
      <c r="AU261" s="14" t="s">
        <v>81</v>
      </c>
    </row>
    <row r="262" spans="1:65" s="2" customFormat="1" ht="33" customHeight="1">
      <c r="A262" s="31"/>
      <c r="B262" s="32"/>
      <c r="C262" s="182" t="s">
        <v>445</v>
      </c>
      <c r="D262" s="182" t="s">
        <v>138</v>
      </c>
      <c r="E262" s="183" t="s">
        <v>446</v>
      </c>
      <c r="F262" s="184" t="s">
        <v>447</v>
      </c>
      <c r="G262" s="185" t="s">
        <v>148</v>
      </c>
      <c r="H262" s="186">
        <v>74.7</v>
      </c>
      <c r="I262" s="187"/>
      <c r="J262" s="188">
        <f>ROUND(I262*H262,2)</f>
        <v>0</v>
      </c>
      <c r="K262" s="189"/>
      <c r="L262" s="36"/>
      <c r="M262" s="190" t="s">
        <v>1</v>
      </c>
      <c r="N262" s="191" t="s">
        <v>38</v>
      </c>
      <c r="O262" s="68"/>
      <c r="P262" s="192">
        <f>O262*H262</f>
        <v>0</v>
      </c>
      <c r="Q262" s="192">
        <v>5.5799999999999999E-3</v>
      </c>
      <c r="R262" s="192">
        <f>Q262*H262</f>
        <v>0.41682600000000003</v>
      </c>
      <c r="S262" s="192">
        <v>0</v>
      </c>
      <c r="T262" s="193">
        <f>S262*H262</f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94" t="s">
        <v>204</v>
      </c>
      <c r="AT262" s="194" t="s">
        <v>138</v>
      </c>
      <c r="AU262" s="194" t="s">
        <v>81</v>
      </c>
      <c r="AY262" s="14" t="s">
        <v>137</v>
      </c>
      <c r="BE262" s="195">
        <f>IF(N262="základní",J262,0)</f>
        <v>0</v>
      </c>
      <c r="BF262" s="195">
        <f>IF(N262="snížená",J262,0)</f>
        <v>0</v>
      </c>
      <c r="BG262" s="195">
        <f>IF(N262="zákl. přenesená",J262,0)</f>
        <v>0</v>
      </c>
      <c r="BH262" s="195">
        <f>IF(N262="sníž. přenesená",J262,0)</f>
        <v>0</v>
      </c>
      <c r="BI262" s="195">
        <f>IF(N262="nulová",J262,0)</f>
        <v>0</v>
      </c>
      <c r="BJ262" s="14" t="s">
        <v>81</v>
      </c>
      <c r="BK262" s="195">
        <f>ROUND(I262*H262,2)</f>
        <v>0</v>
      </c>
      <c r="BL262" s="14" t="s">
        <v>204</v>
      </c>
      <c r="BM262" s="194" t="s">
        <v>448</v>
      </c>
    </row>
    <row r="263" spans="1:65" s="2" customFormat="1" ht="19.2">
      <c r="A263" s="31"/>
      <c r="B263" s="32"/>
      <c r="C263" s="33"/>
      <c r="D263" s="196" t="s">
        <v>144</v>
      </c>
      <c r="E263" s="33"/>
      <c r="F263" s="197" t="s">
        <v>195</v>
      </c>
      <c r="G263" s="33"/>
      <c r="H263" s="33"/>
      <c r="I263" s="198"/>
      <c r="J263" s="33"/>
      <c r="K263" s="33"/>
      <c r="L263" s="36"/>
      <c r="M263" s="199"/>
      <c r="N263" s="200"/>
      <c r="O263" s="68"/>
      <c r="P263" s="68"/>
      <c r="Q263" s="68"/>
      <c r="R263" s="68"/>
      <c r="S263" s="68"/>
      <c r="T263" s="69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T263" s="14" t="s">
        <v>144</v>
      </c>
      <c r="AU263" s="14" t="s">
        <v>81</v>
      </c>
    </row>
    <row r="264" spans="1:65" s="2" customFormat="1" ht="24.15" customHeight="1">
      <c r="A264" s="31"/>
      <c r="B264" s="32"/>
      <c r="C264" s="201" t="s">
        <v>449</v>
      </c>
      <c r="D264" s="201" t="s">
        <v>318</v>
      </c>
      <c r="E264" s="202" t="s">
        <v>450</v>
      </c>
      <c r="F264" s="203" t="s">
        <v>451</v>
      </c>
      <c r="G264" s="204" t="s">
        <v>148</v>
      </c>
      <c r="H264" s="205">
        <v>71.930000000000007</v>
      </c>
      <c r="I264" s="206"/>
      <c r="J264" s="207">
        <f>ROUND(I264*H264,2)</f>
        <v>0</v>
      </c>
      <c r="K264" s="208"/>
      <c r="L264" s="209"/>
      <c r="M264" s="210" t="s">
        <v>1</v>
      </c>
      <c r="N264" s="211" t="s">
        <v>38</v>
      </c>
      <c r="O264" s="68"/>
      <c r="P264" s="192">
        <f>O264*H264</f>
        <v>0</v>
      </c>
      <c r="Q264" s="192">
        <v>0</v>
      </c>
      <c r="R264" s="192">
        <f>Q264*H264</f>
        <v>0</v>
      </c>
      <c r="S264" s="192">
        <v>0</v>
      </c>
      <c r="T264" s="193">
        <f>S264*H264</f>
        <v>0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194" t="s">
        <v>270</v>
      </c>
      <c r="AT264" s="194" t="s">
        <v>318</v>
      </c>
      <c r="AU264" s="194" t="s">
        <v>81</v>
      </c>
      <c r="AY264" s="14" t="s">
        <v>137</v>
      </c>
      <c r="BE264" s="195">
        <f>IF(N264="základní",J264,0)</f>
        <v>0</v>
      </c>
      <c r="BF264" s="195">
        <f>IF(N264="snížená",J264,0)</f>
        <v>0</v>
      </c>
      <c r="BG264" s="195">
        <f>IF(N264="zákl. přenesená",J264,0)</f>
        <v>0</v>
      </c>
      <c r="BH264" s="195">
        <f>IF(N264="sníž. přenesená",J264,0)</f>
        <v>0</v>
      </c>
      <c r="BI264" s="195">
        <f>IF(N264="nulová",J264,0)</f>
        <v>0</v>
      </c>
      <c r="BJ264" s="14" t="s">
        <v>81</v>
      </c>
      <c r="BK264" s="195">
        <f>ROUND(I264*H264,2)</f>
        <v>0</v>
      </c>
      <c r="BL264" s="14" t="s">
        <v>204</v>
      </c>
      <c r="BM264" s="194" t="s">
        <v>452</v>
      </c>
    </row>
    <row r="265" spans="1:65" s="2" customFormat="1" ht="19.2">
      <c r="A265" s="31"/>
      <c r="B265" s="32"/>
      <c r="C265" s="33"/>
      <c r="D265" s="196" t="s">
        <v>144</v>
      </c>
      <c r="E265" s="33"/>
      <c r="F265" s="197" t="s">
        <v>453</v>
      </c>
      <c r="G265" s="33"/>
      <c r="H265" s="33"/>
      <c r="I265" s="198"/>
      <c r="J265" s="33"/>
      <c r="K265" s="33"/>
      <c r="L265" s="36"/>
      <c r="M265" s="199"/>
      <c r="N265" s="200"/>
      <c r="O265" s="68"/>
      <c r="P265" s="68"/>
      <c r="Q265" s="68"/>
      <c r="R265" s="68"/>
      <c r="S265" s="68"/>
      <c r="T265" s="69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T265" s="14" t="s">
        <v>144</v>
      </c>
      <c r="AU265" s="14" t="s">
        <v>81</v>
      </c>
    </row>
    <row r="266" spans="1:65" s="2" customFormat="1" ht="24.15" customHeight="1">
      <c r="A266" s="31"/>
      <c r="B266" s="32"/>
      <c r="C266" s="201" t="s">
        <v>454</v>
      </c>
      <c r="D266" s="201" t="s">
        <v>318</v>
      </c>
      <c r="E266" s="202" t="s">
        <v>455</v>
      </c>
      <c r="F266" s="203" t="s">
        <v>451</v>
      </c>
      <c r="G266" s="204" t="s">
        <v>148</v>
      </c>
      <c r="H266" s="205">
        <v>7.21</v>
      </c>
      <c r="I266" s="206"/>
      <c r="J266" s="207">
        <f>ROUND(I266*H266,2)</f>
        <v>0</v>
      </c>
      <c r="K266" s="208"/>
      <c r="L266" s="209"/>
      <c r="M266" s="210" t="s">
        <v>1</v>
      </c>
      <c r="N266" s="211" t="s">
        <v>38</v>
      </c>
      <c r="O266" s="68"/>
      <c r="P266" s="192">
        <f>O266*H266</f>
        <v>0</v>
      </c>
      <c r="Q266" s="192">
        <v>0</v>
      </c>
      <c r="R266" s="192">
        <f>Q266*H266</f>
        <v>0</v>
      </c>
      <c r="S266" s="192">
        <v>0</v>
      </c>
      <c r="T266" s="193">
        <f>S266*H266</f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94" t="s">
        <v>270</v>
      </c>
      <c r="AT266" s="194" t="s">
        <v>318</v>
      </c>
      <c r="AU266" s="194" t="s">
        <v>81</v>
      </c>
      <c r="AY266" s="14" t="s">
        <v>137</v>
      </c>
      <c r="BE266" s="195">
        <f>IF(N266="základní",J266,0)</f>
        <v>0</v>
      </c>
      <c r="BF266" s="195">
        <f>IF(N266="snížená",J266,0)</f>
        <v>0</v>
      </c>
      <c r="BG266" s="195">
        <f>IF(N266="zákl. přenesená",J266,0)</f>
        <v>0</v>
      </c>
      <c r="BH266" s="195">
        <f>IF(N266="sníž. přenesená",J266,0)</f>
        <v>0</v>
      </c>
      <c r="BI266" s="195">
        <f>IF(N266="nulová",J266,0)</f>
        <v>0</v>
      </c>
      <c r="BJ266" s="14" t="s">
        <v>81</v>
      </c>
      <c r="BK266" s="195">
        <f>ROUND(I266*H266,2)</f>
        <v>0</v>
      </c>
      <c r="BL266" s="14" t="s">
        <v>204</v>
      </c>
      <c r="BM266" s="194" t="s">
        <v>456</v>
      </c>
    </row>
    <row r="267" spans="1:65" s="2" customFormat="1" ht="19.2">
      <c r="A267" s="31"/>
      <c r="B267" s="32"/>
      <c r="C267" s="33"/>
      <c r="D267" s="196" t="s">
        <v>144</v>
      </c>
      <c r="E267" s="33"/>
      <c r="F267" s="197" t="s">
        <v>457</v>
      </c>
      <c r="G267" s="33"/>
      <c r="H267" s="33"/>
      <c r="I267" s="198"/>
      <c r="J267" s="33"/>
      <c r="K267" s="33"/>
      <c r="L267" s="36"/>
      <c r="M267" s="199"/>
      <c r="N267" s="200"/>
      <c r="O267" s="68"/>
      <c r="P267" s="68"/>
      <c r="Q267" s="68"/>
      <c r="R267" s="68"/>
      <c r="S267" s="68"/>
      <c r="T267" s="69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T267" s="14" t="s">
        <v>144</v>
      </c>
      <c r="AU267" s="14" t="s">
        <v>81</v>
      </c>
    </row>
    <row r="268" spans="1:65" s="2" customFormat="1" ht="24.15" customHeight="1">
      <c r="A268" s="31"/>
      <c r="B268" s="32"/>
      <c r="C268" s="182" t="s">
        <v>458</v>
      </c>
      <c r="D268" s="182" t="s">
        <v>138</v>
      </c>
      <c r="E268" s="183" t="s">
        <v>459</v>
      </c>
      <c r="F268" s="184" t="s">
        <v>460</v>
      </c>
      <c r="G268" s="185" t="s">
        <v>148</v>
      </c>
      <c r="H268" s="186">
        <v>74.7</v>
      </c>
      <c r="I268" s="187"/>
      <c r="J268" s="188">
        <f>ROUND(I268*H268,2)</f>
        <v>0</v>
      </c>
      <c r="K268" s="189"/>
      <c r="L268" s="36"/>
      <c r="M268" s="190" t="s">
        <v>1</v>
      </c>
      <c r="N268" s="191" t="s">
        <v>38</v>
      </c>
      <c r="O268" s="68"/>
      <c r="P268" s="192">
        <f>O268*H268</f>
        <v>0</v>
      </c>
      <c r="Q268" s="192">
        <v>0</v>
      </c>
      <c r="R268" s="192">
        <f>Q268*H268</f>
        <v>0</v>
      </c>
      <c r="S268" s="192">
        <v>0</v>
      </c>
      <c r="T268" s="193">
        <f>S268*H268</f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194" t="s">
        <v>204</v>
      </c>
      <c r="AT268" s="194" t="s">
        <v>138</v>
      </c>
      <c r="AU268" s="194" t="s">
        <v>81</v>
      </c>
      <c r="AY268" s="14" t="s">
        <v>137</v>
      </c>
      <c r="BE268" s="195">
        <f>IF(N268="základní",J268,0)</f>
        <v>0</v>
      </c>
      <c r="BF268" s="195">
        <f>IF(N268="snížená",J268,0)</f>
        <v>0</v>
      </c>
      <c r="BG268" s="195">
        <f>IF(N268="zákl. přenesená",J268,0)</f>
        <v>0</v>
      </c>
      <c r="BH268" s="195">
        <f>IF(N268="sníž. přenesená",J268,0)</f>
        <v>0</v>
      </c>
      <c r="BI268" s="195">
        <f>IF(N268="nulová",J268,0)</f>
        <v>0</v>
      </c>
      <c r="BJ268" s="14" t="s">
        <v>81</v>
      </c>
      <c r="BK268" s="195">
        <f>ROUND(I268*H268,2)</f>
        <v>0</v>
      </c>
      <c r="BL268" s="14" t="s">
        <v>204</v>
      </c>
      <c r="BM268" s="194" t="s">
        <v>461</v>
      </c>
    </row>
    <row r="269" spans="1:65" s="2" customFormat="1" ht="49.05" customHeight="1">
      <c r="A269" s="31"/>
      <c r="B269" s="32"/>
      <c r="C269" s="182" t="s">
        <v>462</v>
      </c>
      <c r="D269" s="182" t="s">
        <v>138</v>
      </c>
      <c r="E269" s="183" t="s">
        <v>463</v>
      </c>
      <c r="F269" s="184" t="s">
        <v>464</v>
      </c>
      <c r="G269" s="185" t="s">
        <v>287</v>
      </c>
      <c r="H269" s="186">
        <v>1.6220000000000001</v>
      </c>
      <c r="I269" s="187"/>
      <c r="J269" s="188">
        <f>ROUND(I269*H269,2)</f>
        <v>0</v>
      </c>
      <c r="K269" s="189"/>
      <c r="L269" s="36"/>
      <c r="M269" s="190" t="s">
        <v>1</v>
      </c>
      <c r="N269" s="191" t="s">
        <v>38</v>
      </c>
      <c r="O269" s="68"/>
      <c r="P269" s="192">
        <f>O269*H269</f>
        <v>0</v>
      </c>
      <c r="Q269" s="192">
        <v>0</v>
      </c>
      <c r="R269" s="192">
        <f>Q269*H269</f>
        <v>0</v>
      </c>
      <c r="S269" s="192">
        <v>0</v>
      </c>
      <c r="T269" s="193">
        <f>S269*H269</f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94" t="s">
        <v>204</v>
      </c>
      <c r="AT269" s="194" t="s">
        <v>138</v>
      </c>
      <c r="AU269" s="194" t="s">
        <v>81</v>
      </c>
      <c r="AY269" s="14" t="s">
        <v>137</v>
      </c>
      <c r="BE269" s="195">
        <f>IF(N269="základní",J269,0)</f>
        <v>0</v>
      </c>
      <c r="BF269" s="195">
        <f>IF(N269="snížená",J269,0)</f>
        <v>0</v>
      </c>
      <c r="BG269" s="195">
        <f>IF(N269="zákl. přenesená",J269,0)</f>
        <v>0</v>
      </c>
      <c r="BH269" s="195">
        <f>IF(N269="sníž. přenesená",J269,0)</f>
        <v>0</v>
      </c>
      <c r="BI269" s="195">
        <f>IF(N269="nulová",J269,0)</f>
        <v>0</v>
      </c>
      <c r="BJ269" s="14" t="s">
        <v>81</v>
      </c>
      <c r="BK269" s="195">
        <f>ROUND(I269*H269,2)</f>
        <v>0</v>
      </c>
      <c r="BL269" s="14" t="s">
        <v>204</v>
      </c>
      <c r="BM269" s="194" t="s">
        <v>465</v>
      </c>
    </row>
    <row r="270" spans="1:65" s="2" customFormat="1" ht="49.05" customHeight="1">
      <c r="A270" s="31"/>
      <c r="B270" s="32"/>
      <c r="C270" s="182" t="s">
        <v>466</v>
      </c>
      <c r="D270" s="182" t="s">
        <v>138</v>
      </c>
      <c r="E270" s="183" t="s">
        <v>467</v>
      </c>
      <c r="F270" s="184" t="s">
        <v>468</v>
      </c>
      <c r="G270" s="185" t="s">
        <v>287</v>
      </c>
      <c r="H270" s="186">
        <v>1.6220000000000001</v>
      </c>
      <c r="I270" s="187"/>
      <c r="J270" s="188">
        <f>ROUND(I270*H270,2)</f>
        <v>0</v>
      </c>
      <c r="K270" s="189"/>
      <c r="L270" s="36"/>
      <c r="M270" s="190" t="s">
        <v>1</v>
      </c>
      <c r="N270" s="191" t="s">
        <v>38</v>
      </c>
      <c r="O270" s="68"/>
      <c r="P270" s="192">
        <f>O270*H270</f>
        <v>0</v>
      </c>
      <c r="Q270" s="192">
        <v>0</v>
      </c>
      <c r="R270" s="192">
        <f>Q270*H270</f>
        <v>0</v>
      </c>
      <c r="S270" s="192">
        <v>0</v>
      </c>
      <c r="T270" s="193">
        <f>S270*H270</f>
        <v>0</v>
      </c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194" t="s">
        <v>204</v>
      </c>
      <c r="AT270" s="194" t="s">
        <v>138</v>
      </c>
      <c r="AU270" s="194" t="s">
        <v>81</v>
      </c>
      <c r="AY270" s="14" t="s">
        <v>137</v>
      </c>
      <c r="BE270" s="195">
        <f>IF(N270="základní",J270,0)</f>
        <v>0</v>
      </c>
      <c r="BF270" s="195">
        <f>IF(N270="snížená",J270,0)</f>
        <v>0</v>
      </c>
      <c r="BG270" s="195">
        <f>IF(N270="zákl. přenesená",J270,0)</f>
        <v>0</v>
      </c>
      <c r="BH270" s="195">
        <f>IF(N270="sníž. přenesená",J270,0)</f>
        <v>0</v>
      </c>
      <c r="BI270" s="195">
        <f>IF(N270="nulová",J270,0)</f>
        <v>0</v>
      </c>
      <c r="BJ270" s="14" t="s">
        <v>81</v>
      </c>
      <c r="BK270" s="195">
        <f>ROUND(I270*H270,2)</f>
        <v>0</v>
      </c>
      <c r="BL270" s="14" t="s">
        <v>204</v>
      </c>
      <c r="BM270" s="194" t="s">
        <v>469</v>
      </c>
    </row>
    <row r="271" spans="1:65" s="12" customFormat="1" ht="25.95" customHeight="1">
      <c r="B271" s="168"/>
      <c r="C271" s="169"/>
      <c r="D271" s="170" t="s">
        <v>72</v>
      </c>
      <c r="E271" s="171" t="s">
        <v>470</v>
      </c>
      <c r="F271" s="171" t="s">
        <v>471</v>
      </c>
      <c r="G271" s="169"/>
      <c r="H271" s="169"/>
      <c r="I271" s="172"/>
      <c r="J271" s="173">
        <f>BK271</f>
        <v>0</v>
      </c>
      <c r="K271" s="169"/>
      <c r="L271" s="174"/>
      <c r="M271" s="175"/>
      <c r="N271" s="176"/>
      <c r="O271" s="176"/>
      <c r="P271" s="177">
        <f>SUM(P272:P281)</f>
        <v>0</v>
      </c>
      <c r="Q271" s="176"/>
      <c r="R271" s="177">
        <f>SUM(R272:R281)</f>
        <v>0</v>
      </c>
      <c r="S271" s="176"/>
      <c r="T271" s="178">
        <f>SUM(T272:T281)</f>
        <v>0</v>
      </c>
      <c r="AR271" s="179" t="s">
        <v>83</v>
      </c>
      <c r="AT271" s="180" t="s">
        <v>72</v>
      </c>
      <c r="AU271" s="180" t="s">
        <v>73</v>
      </c>
      <c r="AY271" s="179" t="s">
        <v>137</v>
      </c>
      <c r="BK271" s="181">
        <f>SUM(BK272:BK281)</f>
        <v>0</v>
      </c>
    </row>
    <row r="272" spans="1:65" s="2" customFormat="1" ht="33" customHeight="1">
      <c r="A272" s="31"/>
      <c r="B272" s="32"/>
      <c r="C272" s="182" t="s">
        <v>472</v>
      </c>
      <c r="D272" s="182" t="s">
        <v>138</v>
      </c>
      <c r="E272" s="183" t="s">
        <v>473</v>
      </c>
      <c r="F272" s="184" t="s">
        <v>474</v>
      </c>
      <c r="G272" s="185" t="s">
        <v>181</v>
      </c>
      <c r="H272" s="186">
        <v>92.83</v>
      </c>
      <c r="I272" s="187"/>
      <c r="J272" s="188">
        <f>ROUND(I272*H272,2)</f>
        <v>0</v>
      </c>
      <c r="K272" s="189"/>
      <c r="L272" s="36"/>
      <c r="M272" s="190" t="s">
        <v>1</v>
      </c>
      <c r="N272" s="191" t="s">
        <v>38</v>
      </c>
      <c r="O272" s="68"/>
      <c r="P272" s="192">
        <f>O272*H272</f>
        <v>0</v>
      </c>
      <c r="Q272" s="192">
        <v>0</v>
      </c>
      <c r="R272" s="192">
        <f>Q272*H272</f>
        <v>0</v>
      </c>
      <c r="S272" s="192">
        <v>0</v>
      </c>
      <c r="T272" s="193">
        <f>S272*H272</f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94" t="s">
        <v>204</v>
      </c>
      <c r="AT272" s="194" t="s">
        <v>138</v>
      </c>
      <c r="AU272" s="194" t="s">
        <v>81</v>
      </c>
      <c r="AY272" s="14" t="s">
        <v>137</v>
      </c>
      <c r="BE272" s="195">
        <f>IF(N272="základní",J272,0)</f>
        <v>0</v>
      </c>
      <c r="BF272" s="195">
        <f>IF(N272="snížená",J272,0)</f>
        <v>0</v>
      </c>
      <c r="BG272" s="195">
        <f>IF(N272="zákl. přenesená",J272,0)</f>
        <v>0</v>
      </c>
      <c r="BH272" s="195">
        <f>IF(N272="sníž. přenesená",J272,0)</f>
        <v>0</v>
      </c>
      <c r="BI272" s="195">
        <f>IF(N272="nulová",J272,0)</f>
        <v>0</v>
      </c>
      <c r="BJ272" s="14" t="s">
        <v>81</v>
      </c>
      <c r="BK272" s="195">
        <f>ROUND(I272*H272,2)</f>
        <v>0</v>
      </c>
      <c r="BL272" s="14" t="s">
        <v>204</v>
      </c>
      <c r="BM272" s="194" t="s">
        <v>475</v>
      </c>
    </row>
    <row r="273" spans="1:65" s="2" customFormat="1" ht="19.2">
      <c r="A273" s="31"/>
      <c r="B273" s="32"/>
      <c r="C273" s="33"/>
      <c r="D273" s="196" t="s">
        <v>144</v>
      </c>
      <c r="E273" s="33"/>
      <c r="F273" s="197" t="s">
        <v>195</v>
      </c>
      <c r="G273" s="33"/>
      <c r="H273" s="33"/>
      <c r="I273" s="198"/>
      <c r="J273" s="33"/>
      <c r="K273" s="33"/>
      <c r="L273" s="36"/>
      <c r="M273" s="199"/>
      <c r="N273" s="200"/>
      <c r="O273" s="68"/>
      <c r="P273" s="68"/>
      <c r="Q273" s="68"/>
      <c r="R273" s="68"/>
      <c r="S273" s="68"/>
      <c r="T273" s="69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T273" s="14" t="s">
        <v>144</v>
      </c>
      <c r="AU273" s="14" t="s">
        <v>81</v>
      </c>
    </row>
    <row r="274" spans="1:65" s="2" customFormat="1" ht="24.15" customHeight="1">
      <c r="A274" s="31"/>
      <c r="B274" s="32"/>
      <c r="C274" s="182" t="s">
        <v>476</v>
      </c>
      <c r="D274" s="182" t="s">
        <v>138</v>
      </c>
      <c r="E274" s="183" t="s">
        <v>477</v>
      </c>
      <c r="F274" s="184" t="s">
        <v>478</v>
      </c>
      <c r="G274" s="185" t="s">
        <v>148</v>
      </c>
      <c r="H274" s="186">
        <v>92.83</v>
      </c>
      <c r="I274" s="187"/>
      <c r="J274" s="188">
        <f>ROUND(I274*H274,2)</f>
        <v>0</v>
      </c>
      <c r="K274" s="189"/>
      <c r="L274" s="36"/>
      <c r="M274" s="190" t="s">
        <v>1</v>
      </c>
      <c r="N274" s="191" t="s">
        <v>38</v>
      </c>
      <c r="O274" s="68"/>
      <c r="P274" s="192">
        <f>O274*H274</f>
        <v>0</v>
      </c>
      <c r="Q274" s="192">
        <v>0</v>
      </c>
      <c r="R274" s="192">
        <f>Q274*H274</f>
        <v>0</v>
      </c>
      <c r="S274" s="192">
        <v>0</v>
      </c>
      <c r="T274" s="193">
        <f>S274*H274</f>
        <v>0</v>
      </c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194" t="s">
        <v>204</v>
      </c>
      <c r="AT274" s="194" t="s">
        <v>138</v>
      </c>
      <c r="AU274" s="194" t="s">
        <v>81</v>
      </c>
      <c r="AY274" s="14" t="s">
        <v>137</v>
      </c>
      <c r="BE274" s="195">
        <f>IF(N274="základní",J274,0)</f>
        <v>0</v>
      </c>
      <c r="BF274" s="195">
        <f>IF(N274="snížená",J274,0)</f>
        <v>0</v>
      </c>
      <c r="BG274" s="195">
        <f>IF(N274="zákl. přenesená",J274,0)</f>
        <v>0</v>
      </c>
      <c r="BH274" s="195">
        <f>IF(N274="sníž. přenesená",J274,0)</f>
        <v>0</v>
      </c>
      <c r="BI274" s="195">
        <f>IF(N274="nulová",J274,0)</f>
        <v>0</v>
      </c>
      <c r="BJ274" s="14" t="s">
        <v>81</v>
      </c>
      <c r="BK274" s="195">
        <f>ROUND(I274*H274,2)</f>
        <v>0</v>
      </c>
      <c r="BL274" s="14" t="s">
        <v>204</v>
      </c>
      <c r="BM274" s="194" t="s">
        <v>479</v>
      </c>
    </row>
    <row r="275" spans="1:65" s="2" customFormat="1" ht="19.2">
      <c r="A275" s="31"/>
      <c r="B275" s="32"/>
      <c r="C275" s="33"/>
      <c r="D275" s="196" t="s">
        <v>144</v>
      </c>
      <c r="E275" s="33"/>
      <c r="F275" s="197" t="s">
        <v>195</v>
      </c>
      <c r="G275" s="33"/>
      <c r="H275" s="33"/>
      <c r="I275" s="198"/>
      <c r="J275" s="33"/>
      <c r="K275" s="33"/>
      <c r="L275" s="36"/>
      <c r="M275" s="199"/>
      <c r="N275" s="200"/>
      <c r="O275" s="68"/>
      <c r="P275" s="68"/>
      <c r="Q275" s="68"/>
      <c r="R275" s="68"/>
      <c r="S275" s="68"/>
      <c r="T275" s="69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T275" s="14" t="s">
        <v>144</v>
      </c>
      <c r="AU275" s="14" t="s">
        <v>81</v>
      </c>
    </row>
    <row r="276" spans="1:65" s="2" customFormat="1" ht="24.15" customHeight="1">
      <c r="A276" s="31"/>
      <c r="B276" s="32"/>
      <c r="C276" s="182" t="s">
        <v>480</v>
      </c>
      <c r="D276" s="182" t="s">
        <v>138</v>
      </c>
      <c r="E276" s="183" t="s">
        <v>481</v>
      </c>
      <c r="F276" s="184" t="s">
        <v>482</v>
      </c>
      <c r="G276" s="185" t="s">
        <v>148</v>
      </c>
      <c r="H276" s="186">
        <v>92.83</v>
      </c>
      <c r="I276" s="187"/>
      <c r="J276" s="188">
        <f>ROUND(I276*H276,2)</f>
        <v>0</v>
      </c>
      <c r="K276" s="189"/>
      <c r="L276" s="36"/>
      <c r="M276" s="190" t="s">
        <v>1</v>
      </c>
      <c r="N276" s="191" t="s">
        <v>38</v>
      </c>
      <c r="O276" s="68"/>
      <c r="P276" s="192">
        <f>O276*H276</f>
        <v>0</v>
      </c>
      <c r="Q276" s="192">
        <v>0</v>
      </c>
      <c r="R276" s="192">
        <f>Q276*H276</f>
        <v>0</v>
      </c>
      <c r="S276" s="192">
        <v>0</v>
      </c>
      <c r="T276" s="193">
        <f>S276*H276</f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194" t="s">
        <v>204</v>
      </c>
      <c r="AT276" s="194" t="s">
        <v>138</v>
      </c>
      <c r="AU276" s="194" t="s">
        <v>81</v>
      </c>
      <c r="AY276" s="14" t="s">
        <v>137</v>
      </c>
      <c r="BE276" s="195">
        <f>IF(N276="základní",J276,0)</f>
        <v>0</v>
      </c>
      <c r="BF276" s="195">
        <f>IF(N276="snížená",J276,0)</f>
        <v>0</v>
      </c>
      <c r="BG276" s="195">
        <f>IF(N276="zákl. přenesená",J276,0)</f>
        <v>0</v>
      </c>
      <c r="BH276" s="195">
        <f>IF(N276="sníž. přenesená",J276,0)</f>
        <v>0</v>
      </c>
      <c r="BI276" s="195">
        <f>IF(N276="nulová",J276,0)</f>
        <v>0</v>
      </c>
      <c r="BJ276" s="14" t="s">
        <v>81</v>
      </c>
      <c r="BK276" s="195">
        <f>ROUND(I276*H276,2)</f>
        <v>0</v>
      </c>
      <c r="BL276" s="14" t="s">
        <v>204</v>
      </c>
      <c r="BM276" s="194" t="s">
        <v>483</v>
      </c>
    </row>
    <row r="277" spans="1:65" s="2" customFormat="1" ht="19.2">
      <c r="A277" s="31"/>
      <c r="B277" s="32"/>
      <c r="C277" s="33"/>
      <c r="D277" s="196" t="s">
        <v>144</v>
      </c>
      <c r="E277" s="33"/>
      <c r="F277" s="197" t="s">
        <v>195</v>
      </c>
      <c r="G277" s="33"/>
      <c r="H277" s="33"/>
      <c r="I277" s="198"/>
      <c r="J277" s="33"/>
      <c r="K277" s="33"/>
      <c r="L277" s="36"/>
      <c r="M277" s="199"/>
      <c r="N277" s="200"/>
      <c r="O277" s="68"/>
      <c r="P277" s="68"/>
      <c r="Q277" s="68"/>
      <c r="R277" s="68"/>
      <c r="S277" s="68"/>
      <c r="T277" s="69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T277" s="14" t="s">
        <v>144</v>
      </c>
      <c r="AU277" s="14" t="s">
        <v>81</v>
      </c>
    </row>
    <row r="278" spans="1:65" s="2" customFormat="1" ht="24.15" customHeight="1">
      <c r="A278" s="31"/>
      <c r="B278" s="32"/>
      <c r="C278" s="182" t="s">
        <v>484</v>
      </c>
      <c r="D278" s="182" t="s">
        <v>138</v>
      </c>
      <c r="E278" s="183" t="s">
        <v>485</v>
      </c>
      <c r="F278" s="184" t="s">
        <v>486</v>
      </c>
      <c r="G278" s="185" t="s">
        <v>148</v>
      </c>
      <c r="H278" s="186">
        <v>92.83</v>
      </c>
      <c r="I278" s="187"/>
      <c r="J278" s="188">
        <f>ROUND(I278*H278,2)</f>
        <v>0</v>
      </c>
      <c r="K278" s="189"/>
      <c r="L278" s="36"/>
      <c r="M278" s="190" t="s">
        <v>1</v>
      </c>
      <c r="N278" s="191" t="s">
        <v>38</v>
      </c>
      <c r="O278" s="68"/>
      <c r="P278" s="192">
        <f>O278*H278</f>
        <v>0</v>
      </c>
      <c r="Q278" s="192">
        <v>0</v>
      </c>
      <c r="R278" s="192">
        <f>Q278*H278</f>
        <v>0</v>
      </c>
      <c r="S278" s="192">
        <v>0</v>
      </c>
      <c r="T278" s="193">
        <f>S278*H278</f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194" t="s">
        <v>204</v>
      </c>
      <c r="AT278" s="194" t="s">
        <v>138</v>
      </c>
      <c r="AU278" s="194" t="s">
        <v>81</v>
      </c>
      <c r="AY278" s="14" t="s">
        <v>137</v>
      </c>
      <c r="BE278" s="195">
        <f>IF(N278="základní",J278,0)</f>
        <v>0</v>
      </c>
      <c r="BF278" s="195">
        <f>IF(N278="snížená",J278,0)</f>
        <v>0</v>
      </c>
      <c r="BG278" s="195">
        <f>IF(N278="zákl. přenesená",J278,0)</f>
        <v>0</v>
      </c>
      <c r="BH278" s="195">
        <f>IF(N278="sníž. přenesená",J278,0)</f>
        <v>0</v>
      </c>
      <c r="BI278" s="195">
        <f>IF(N278="nulová",J278,0)</f>
        <v>0</v>
      </c>
      <c r="BJ278" s="14" t="s">
        <v>81</v>
      </c>
      <c r="BK278" s="195">
        <f>ROUND(I278*H278,2)</f>
        <v>0</v>
      </c>
      <c r="BL278" s="14" t="s">
        <v>204</v>
      </c>
      <c r="BM278" s="194" t="s">
        <v>487</v>
      </c>
    </row>
    <row r="279" spans="1:65" s="2" customFormat="1" ht="19.2">
      <c r="A279" s="31"/>
      <c r="B279" s="32"/>
      <c r="C279" s="33"/>
      <c r="D279" s="196" t="s">
        <v>144</v>
      </c>
      <c r="E279" s="33"/>
      <c r="F279" s="197" t="s">
        <v>195</v>
      </c>
      <c r="G279" s="33"/>
      <c r="H279" s="33"/>
      <c r="I279" s="198"/>
      <c r="J279" s="33"/>
      <c r="K279" s="33"/>
      <c r="L279" s="36"/>
      <c r="M279" s="199"/>
      <c r="N279" s="200"/>
      <c r="O279" s="68"/>
      <c r="P279" s="68"/>
      <c r="Q279" s="68"/>
      <c r="R279" s="68"/>
      <c r="S279" s="68"/>
      <c r="T279" s="69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T279" s="14" t="s">
        <v>144</v>
      </c>
      <c r="AU279" s="14" t="s">
        <v>81</v>
      </c>
    </row>
    <row r="280" spans="1:65" s="2" customFormat="1" ht="49.05" customHeight="1">
      <c r="A280" s="31"/>
      <c r="B280" s="32"/>
      <c r="C280" s="182" t="s">
        <v>488</v>
      </c>
      <c r="D280" s="182" t="s">
        <v>138</v>
      </c>
      <c r="E280" s="183" t="s">
        <v>489</v>
      </c>
      <c r="F280" s="184" t="s">
        <v>490</v>
      </c>
      <c r="G280" s="185" t="s">
        <v>287</v>
      </c>
      <c r="H280" s="186">
        <v>2E-3</v>
      </c>
      <c r="I280" s="187"/>
      <c r="J280" s="188">
        <f>ROUND(I280*H280,2)</f>
        <v>0</v>
      </c>
      <c r="K280" s="189"/>
      <c r="L280" s="36"/>
      <c r="M280" s="190" t="s">
        <v>1</v>
      </c>
      <c r="N280" s="191" t="s">
        <v>38</v>
      </c>
      <c r="O280" s="68"/>
      <c r="P280" s="192">
        <f>O280*H280</f>
        <v>0</v>
      </c>
      <c r="Q280" s="192">
        <v>0</v>
      </c>
      <c r="R280" s="192">
        <f>Q280*H280</f>
        <v>0</v>
      </c>
      <c r="S280" s="192">
        <v>0</v>
      </c>
      <c r="T280" s="193">
        <f>S280*H280</f>
        <v>0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194" t="s">
        <v>204</v>
      </c>
      <c r="AT280" s="194" t="s">
        <v>138</v>
      </c>
      <c r="AU280" s="194" t="s">
        <v>81</v>
      </c>
      <c r="AY280" s="14" t="s">
        <v>137</v>
      </c>
      <c r="BE280" s="195">
        <f>IF(N280="základní",J280,0)</f>
        <v>0</v>
      </c>
      <c r="BF280" s="195">
        <f>IF(N280="snížená",J280,0)</f>
        <v>0</v>
      </c>
      <c r="BG280" s="195">
        <f>IF(N280="zákl. přenesená",J280,0)</f>
        <v>0</v>
      </c>
      <c r="BH280" s="195">
        <f>IF(N280="sníž. přenesená",J280,0)</f>
        <v>0</v>
      </c>
      <c r="BI280" s="195">
        <f>IF(N280="nulová",J280,0)</f>
        <v>0</v>
      </c>
      <c r="BJ280" s="14" t="s">
        <v>81</v>
      </c>
      <c r="BK280" s="195">
        <f>ROUND(I280*H280,2)</f>
        <v>0</v>
      </c>
      <c r="BL280" s="14" t="s">
        <v>204</v>
      </c>
      <c r="BM280" s="194" t="s">
        <v>491</v>
      </c>
    </row>
    <row r="281" spans="1:65" s="2" customFormat="1" ht="49.05" customHeight="1">
      <c r="A281" s="31"/>
      <c r="B281" s="32"/>
      <c r="C281" s="182" t="s">
        <v>492</v>
      </c>
      <c r="D281" s="182" t="s">
        <v>138</v>
      </c>
      <c r="E281" s="183" t="s">
        <v>493</v>
      </c>
      <c r="F281" s="184" t="s">
        <v>494</v>
      </c>
      <c r="G281" s="185" t="s">
        <v>287</v>
      </c>
      <c r="H281" s="186">
        <v>2E-3</v>
      </c>
      <c r="I281" s="187"/>
      <c r="J281" s="188">
        <f>ROUND(I281*H281,2)</f>
        <v>0</v>
      </c>
      <c r="K281" s="189"/>
      <c r="L281" s="36"/>
      <c r="M281" s="190" t="s">
        <v>1</v>
      </c>
      <c r="N281" s="191" t="s">
        <v>38</v>
      </c>
      <c r="O281" s="68"/>
      <c r="P281" s="192">
        <f>O281*H281</f>
        <v>0</v>
      </c>
      <c r="Q281" s="192">
        <v>0</v>
      </c>
      <c r="R281" s="192">
        <f>Q281*H281</f>
        <v>0</v>
      </c>
      <c r="S281" s="192">
        <v>0</v>
      </c>
      <c r="T281" s="193">
        <f>S281*H281</f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194" t="s">
        <v>204</v>
      </c>
      <c r="AT281" s="194" t="s">
        <v>138</v>
      </c>
      <c r="AU281" s="194" t="s">
        <v>81</v>
      </c>
      <c r="AY281" s="14" t="s">
        <v>137</v>
      </c>
      <c r="BE281" s="195">
        <f>IF(N281="základní",J281,0)</f>
        <v>0</v>
      </c>
      <c r="BF281" s="195">
        <f>IF(N281="snížená",J281,0)</f>
        <v>0</v>
      </c>
      <c r="BG281" s="195">
        <f>IF(N281="zákl. přenesená",J281,0)</f>
        <v>0</v>
      </c>
      <c r="BH281" s="195">
        <f>IF(N281="sníž. přenesená",J281,0)</f>
        <v>0</v>
      </c>
      <c r="BI281" s="195">
        <f>IF(N281="nulová",J281,0)</f>
        <v>0</v>
      </c>
      <c r="BJ281" s="14" t="s">
        <v>81</v>
      </c>
      <c r="BK281" s="195">
        <f>ROUND(I281*H281,2)</f>
        <v>0</v>
      </c>
      <c r="BL281" s="14" t="s">
        <v>204</v>
      </c>
      <c r="BM281" s="194" t="s">
        <v>495</v>
      </c>
    </row>
    <row r="282" spans="1:65" s="12" customFormat="1" ht="25.95" customHeight="1">
      <c r="B282" s="168"/>
      <c r="C282" s="169"/>
      <c r="D282" s="170" t="s">
        <v>72</v>
      </c>
      <c r="E282" s="171" t="s">
        <v>496</v>
      </c>
      <c r="F282" s="171" t="s">
        <v>497</v>
      </c>
      <c r="G282" s="169"/>
      <c r="H282" s="169"/>
      <c r="I282" s="172"/>
      <c r="J282" s="173">
        <f>BK282</f>
        <v>0</v>
      </c>
      <c r="K282" s="169"/>
      <c r="L282" s="174"/>
      <c r="M282" s="175"/>
      <c r="N282" s="176"/>
      <c r="O282" s="176"/>
      <c r="P282" s="177">
        <f>SUM(P283:P314)</f>
        <v>0</v>
      </c>
      <c r="Q282" s="176"/>
      <c r="R282" s="177">
        <f>SUM(R283:R314)</f>
        <v>1.7427101999999999</v>
      </c>
      <c r="S282" s="176"/>
      <c r="T282" s="178">
        <f>SUM(T283:T314)</f>
        <v>0</v>
      </c>
      <c r="AR282" s="179" t="s">
        <v>83</v>
      </c>
      <c r="AT282" s="180" t="s">
        <v>72</v>
      </c>
      <c r="AU282" s="180" t="s">
        <v>73</v>
      </c>
      <c r="AY282" s="179" t="s">
        <v>137</v>
      </c>
      <c r="BK282" s="181">
        <f>SUM(BK283:BK314)</f>
        <v>0</v>
      </c>
    </row>
    <row r="283" spans="1:65" s="2" customFormat="1" ht="24.15" customHeight="1">
      <c r="A283" s="31"/>
      <c r="B283" s="32"/>
      <c r="C283" s="182" t="s">
        <v>498</v>
      </c>
      <c r="D283" s="182" t="s">
        <v>138</v>
      </c>
      <c r="E283" s="183" t="s">
        <v>499</v>
      </c>
      <c r="F283" s="184" t="s">
        <v>500</v>
      </c>
      <c r="G283" s="185" t="s">
        <v>148</v>
      </c>
      <c r="H283" s="186">
        <v>344.51400000000001</v>
      </c>
      <c r="I283" s="187"/>
      <c r="J283" s="188">
        <f>ROUND(I283*H283,2)</f>
        <v>0</v>
      </c>
      <c r="K283" s="189"/>
      <c r="L283" s="36"/>
      <c r="M283" s="190" t="s">
        <v>1</v>
      </c>
      <c r="N283" s="191" t="s">
        <v>38</v>
      </c>
      <c r="O283" s="68"/>
      <c r="P283" s="192">
        <f>O283*H283</f>
        <v>0</v>
      </c>
      <c r="Q283" s="192">
        <v>0</v>
      </c>
      <c r="R283" s="192">
        <f>Q283*H283</f>
        <v>0</v>
      </c>
      <c r="S283" s="192">
        <v>0</v>
      </c>
      <c r="T283" s="193">
        <f>S283*H283</f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94" t="s">
        <v>204</v>
      </c>
      <c r="AT283" s="194" t="s">
        <v>138</v>
      </c>
      <c r="AU283" s="194" t="s">
        <v>81</v>
      </c>
      <c r="AY283" s="14" t="s">
        <v>137</v>
      </c>
      <c r="BE283" s="195">
        <f>IF(N283="základní",J283,0)</f>
        <v>0</v>
      </c>
      <c r="BF283" s="195">
        <f>IF(N283="snížená",J283,0)</f>
        <v>0</v>
      </c>
      <c r="BG283" s="195">
        <f>IF(N283="zákl. přenesená",J283,0)</f>
        <v>0</v>
      </c>
      <c r="BH283" s="195">
        <f>IF(N283="sníž. přenesená",J283,0)</f>
        <v>0</v>
      </c>
      <c r="BI283" s="195">
        <f>IF(N283="nulová",J283,0)</f>
        <v>0</v>
      </c>
      <c r="BJ283" s="14" t="s">
        <v>81</v>
      </c>
      <c r="BK283" s="195">
        <f>ROUND(I283*H283,2)</f>
        <v>0</v>
      </c>
      <c r="BL283" s="14" t="s">
        <v>204</v>
      </c>
      <c r="BM283" s="194" t="s">
        <v>501</v>
      </c>
    </row>
    <row r="284" spans="1:65" s="2" customFormat="1" ht="24.15" customHeight="1">
      <c r="A284" s="31"/>
      <c r="B284" s="32"/>
      <c r="C284" s="182" t="s">
        <v>502</v>
      </c>
      <c r="D284" s="182" t="s">
        <v>138</v>
      </c>
      <c r="E284" s="183" t="s">
        <v>503</v>
      </c>
      <c r="F284" s="184" t="s">
        <v>504</v>
      </c>
      <c r="G284" s="185" t="s">
        <v>148</v>
      </c>
      <c r="H284" s="186">
        <v>344.51400000000001</v>
      </c>
      <c r="I284" s="187"/>
      <c r="J284" s="188">
        <f>ROUND(I284*H284,2)</f>
        <v>0</v>
      </c>
      <c r="K284" s="189"/>
      <c r="L284" s="36"/>
      <c r="M284" s="190" t="s">
        <v>1</v>
      </c>
      <c r="N284" s="191" t="s">
        <v>38</v>
      </c>
      <c r="O284" s="68"/>
      <c r="P284" s="192">
        <f>O284*H284</f>
        <v>0</v>
      </c>
      <c r="Q284" s="192">
        <v>0</v>
      </c>
      <c r="R284" s="192">
        <f>Q284*H284</f>
        <v>0</v>
      </c>
      <c r="S284" s="192">
        <v>0</v>
      </c>
      <c r="T284" s="193">
        <f>S284*H284</f>
        <v>0</v>
      </c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R284" s="194" t="s">
        <v>204</v>
      </c>
      <c r="AT284" s="194" t="s">
        <v>138</v>
      </c>
      <c r="AU284" s="194" t="s">
        <v>81</v>
      </c>
      <c r="AY284" s="14" t="s">
        <v>137</v>
      </c>
      <c r="BE284" s="195">
        <f>IF(N284="základní",J284,0)</f>
        <v>0</v>
      </c>
      <c r="BF284" s="195">
        <f>IF(N284="snížená",J284,0)</f>
        <v>0</v>
      </c>
      <c r="BG284" s="195">
        <f>IF(N284="zákl. přenesená",J284,0)</f>
        <v>0</v>
      </c>
      <c r="BH284" s="195">
        <f>IF(N284="sníž. přenesená",J284,0)</f>
        <v>0</v>
      </c>
      <c r="BI284" s="195">
        <f>IF(N284="nulová",J284,0)</f>
        <v>0</v>
      </c>
      <c r="BJ284" s="14" t="s">
        <v>81</v>
      </c>
      <c r="BK284" s="195">
        <f>ROUND(I284*H284,2)</f>
        <v>0</v>
      </c>
      <c r="BL284" s="14" t="s">
        <v>204</v>
      </c>
      <c r="BM284" s="194" t="s">
        <v>505</v>
      </c>
    </row>
    <row r="285" spans="1:65" s="2" customFormat="1" ht="24.15" customHeight="1">
      <c r="A285" s="31"/>
      <c r="B285" s="32"/>
      <c r="C285" s="182" t="s">
        <v>506</v>
      </c>
      <c r="D285" s="182" t="s">
        <v>138</v>
      </c>
      <c r="E285" s="183" t="s">
        <v>507</v>
      </c>
      <c r="F285" s="184" t="s">
        <v>508</v>
      </c>
      <c r="G285" s="185" t="s">
        <v>148</v>
      </c>
      <c r="H285" s="186">
        <v>85.92</v>
      </c>
      <c r="I285" s="187"/>
      <c r="J285" s="188">
        <f>ROUND(I285*H285,2)</f>
        <v>0</v>
      </c>
      <c r="K285" s="189"/>
      <c r="L285" s="36"/>
      <c r="M285" s="190" t="s">
        <v>1</v>
      </c>
      <c r="N285" s="191" t="s">
        <v>38</v>
      </c>
      <c r="O285" s="68"/>
      <c r="P285" s="192">
        <f>O285*H285</f>
        <v>0</v>
      </c>
      <c r="Q285" s="192">
        <v>0</v>
      </c>
      <c r="R285" s="192">
        <f>Q285*H285</f>
        <v>0</v>
      </c>
      <c r="S285" s="192">
        <v>0</v>
      </c>
      <c r="T285" s="193">
        <f>S285*H285</f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94" t="s">
        <v>204</v>
      </c>
      <c r="AT285" s="194" t="s">
        <v>138</v>
      </c>
      <c r="AU285" s="194" t="s">
        <v>81</v>
      </c>
      <c r="AY285" s="14" t="s">
        <v>137</v>
      </c>
      <c r="BE285" s="195">
        <f>IF(N285="základní",J285,0)</f>
        <v>0</v>
      </c>
      <c r="BF285" s="195">
        <f>IF(N285="snížená",J285,0)</f>
        <v>0</v>
      </c>
      <c r="BG285" s="195">
        <f>IF(N285="zákl. přenesená",J285,0)</f>
        <v>0</v>
      </c>
      <c r="BH285" s="195">
        <f>IF(N285="sníž. přenesená",J285,0)</f>
        <v>0</v>
      </c>
      <c r="BI285" s="195">
        <f>IF(N285="nulová",J285,0)</f>
        <v>0</v>
      </c>
      <c r="BJ285" s="14" t="s">
        <v>81</v>
      </c>
      <c r="BK285" s="195">
        <f>ROUND(I285*H285,2)</f>
        <v>0</v>
      </c>
      <c r="BL285" s="14" t="s">
        <v>204</v>
      </c>
      <c r="BM285" s="194" t="s">
        <v>509</v>
      </c>
    </row>
    <row r="286" spans="1:65" s="2" customFormat="1" ht="37.799999999999997" customHeight="1">
      <c r="A286" s="31"/>
      <c r="B286" s="32"/>
      <c r="C286" s="182" t="s">
        <v>510</v>
      </c>
      <c r="D286" s="182" t="s">
        <v>138</v>
      </c>
      <c r="E286" s="183" t="s">
        <v>511</v>
      </c>
      <c r="F286" s="184" t="s">
        <v>512</v>
      </c>
      <c r="G286" s="185" t="s">
        <v>148</v>
      </c>
      <c r="H286" s="186">
        <v>344.51400000000001</v>
      </c>
      <c r="I286" s="187"/>
      <c r="J286" s="188">
        <f>ROUND(I286*H286,2)</f>
        <v>0</v>
      </c>
      <c r="K286" s="189"/>
      <c r="L286" s="36"/>
      <c r="M286" s="190" t="s">
        <v>1</v>
      </c>
      <c r="N286" s="191" t="s">
        <v>38</v>
      </c>
      <c r="O286" s="68"/>
      <c r="P286" s="192">
        <f>O286*H286</f>
        <v>0</v>
      </c>
      <c r="Q286" s="192">
        <v>0</v>
      </c>
      <c r="R286" s="192">
        <f>Q286*H286</f>
        <v>0</v>
      </c>
      <c r="S286" s="192">
        <v>0</v>
      </c>
      <c r="T286" s="193">
        <f>S286*H286</f>
        <v>0</v>
      </c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194" t="s">
        <v>204</v>
      </c>
      <c r="AT286" s="194" t="s">
        <v>138</v>
      </c>
      <c r="AU286" s="194" t="s">
        <v>81</v>
      </c>
      <c r="AY286" s="14" t="s">
        <v>137</v>
      </c>
      <c r="BE286" s="195">
        <f>IF(N286="základní",J286,0)</f>
        <v>0</v>
      </c>
      <c r="BF286" s="195">
        <f>IF(N286="snížená",J286,0)</f>
        <v>0</v>
      </c>
      <c r="BG286" s="195">
        <f>IF(N286="zákl. přenesená",J286,0)</f>
        <v>0</v>
      </c>
      <c r="BH286" s="195">
        <f>IF(N286="sníž. přenesená",J286,0)</f>
        <v>0</v>
      </c>
      <c r="BI286" s="195">
        <f>IF(N286="nulová",J286,0)</f>
        <v>0</v>
      </c>
      <c r="BJ286" s="14" t="s">
        <v>81</v>
      </c>
      <c r="BK286" s="195">
        <f>ROUND(I286*H286,2)</f>
        <v>0</v>
      </c>
      <c r="BL286" s="14" t="s">
        <v>204</v>
      </c>
      <c r="BM286" s="194" t="s">
        <v>513</v>
      </c>
    </row>
    <row r="287" spans="1:65" s="2" customFormat="1" ht="19.2">
      <c r="A287" s="31"/>
      <c r="B287" s="32"/>
      <c r="C287" s="33"/>
      <c r="D287" s="196" t="s">
        <v>144</v>
      </c>
      <c r="E287" s="33"/>
      <c r="F287" s="197" t="s">
        <v>195</v>
      </c>
      <c r="G287" s="33"/>
      <c r="H287" s="33"/>
      <c r="I287" s="198"/>
      <c r="J287" s="33"/>
      <c r="K287" s="33"/>
      <c r="L287" s="36"/>
      <c r="M287" s="199"/>
      <c r="N287" s="200"/>
      <c r="O287" s="68"/>
      <c r="P287" s="68"/>
      <c r="Q287" s="68"/>
      <c r="R287" s="68"/>
      <c r="S287" s="68"/>
      <c r="T287" s="69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T287" s="14" t="s">
        <v>144</v>
      </c>
      <c r="AU287" s="14" t="s">
        <v>81</v>
      </c>
    </row>
    <row r="288" spans="1:65" s="2" customFormat="1" ht="16.5" customHeight="1">
      <c r="A288" s="31"/>
      <c r="B288" s="32"/>
      <c r="C288" s="201" t="s">
        <v>514</v>
      </c>
      <c r="D288" s="201" t="s">
        <v>318</v>
      </c>
      <c r="E288" s="202" t="s">
        <v>515</v>
      </c>
      <c r="F288" s="203" t="s">
        <v>516</v>
      </c>
      <c r="G288" s="204" t="s">
        <v>148</v>
      </c>
      <c r="H288" s="205">
        <v>360.12799999999999</v>
      </c>
      <c r="I288" s="206"/>
      <c r="J288" s="207">
        <f>ROUND(I288*H288,2)</f>
        <v>0</v>
      </c>
      <c r="K288" s="208"/>
      <c r="L288" s="209"/>
      <c r="M288" s="210" t="s">
        <v>1</v>
      </c>
      <c r="N288" s="211" t="s">
        <v>38</v>
      </c>
      <c r="O288" s="68"/>
      <c r="P288" s="192">
        <f>O288*H288</f>
        <v>0</v>
      </c>
      <c r="Q288" s="192">
        <v>0</v>
      </c>
      <c r="R288" s="192">
        <f>Q288*H288</f>
        <v>0</v>
      </c>
      <c r="S288" s="192">
        <v>0</v>
      </c>
      <c r="T288" s="193">
        <f>S288*H288</f>
        <v>0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194" t="s">
        <v>270</v>
      </c>
      <c r="AT288" s="194" t="s">
        <v>318</v>
      </c>
      <c r="AU288" s="194" t="s">
        <v>81</v>
      </c>
      <c r="AY288" s="14" t="s">
        <v>137</v>
      </c>
      <c r="BE288" s="195">
        <f>IF(N288="základní",J288,0)</f>
        <v>0</v>
      </c>
      <c r="BF288" s="195">
        <f>IF(N288="snížená",J288,0)</f>
        <v>0</v>
      </c>
      <c r="BG288" s="195">
        <f>IF(N288="zákl. přenesená",J288,0)</f>
        <v>0</v>
      </c>
      <c r="BH288" s="195">
        <f>IF(N288="sníž. přenesená",J288,0)</f>
        <v>0</v>
      </c>
      <c r="BI288" s="195">
        <f>IF(N288="nulová",J288,0)</f>
        <v>0</v>
      </c>
      <c r="BJ288" s="14" t="s">
        <v>81</v>
      </c>
      <c r="BK288" s="195">
        <f>ROUND(I288*H288,2)</f>
        <v>0</v>
      </c>
      <c r="BL288" s="14" t="s">
        <v>204</v>
      </c>
      <c r="BM288" s="194" t="s">
        <v>517</v>
      </c>
    </row>
    <row r="289" spans="1:65" s="2" customFormat="1" ht="19.2">
      <c r="A289" s="31"/>
      <c r="B289" s="32"/>
      <c r="C289" s="33"/>
      <c r="D289" s="196" t="s">
        <v>144</v>
      </c>
      <c r="E289" s="33"/>
      <c r="F289" s="197" t="s">
        <v>453</v>
      </c>
      <c r="G289" s="33"/>
      <c r="H289" s="33"/>
      <c r="I289" s="198"/>
      <c r="J289" s="33"/>
      <c r="K289" s="33"/>
      <c r="L289" s="36"/>
      <c r="M289" s="199"/>
      <c r="N289" s="200"/>
      <c r="O289" s="68"/>
      <c r="P289" s="68"/>
      <c r="Q289" s="68"/>
      <c r="R289" s="68"/>
      <c r="S289" s="68"/>
      <c r="T289" s="69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T289" s="14" t="s">
        <v>144</v>
      </c>
      <c r="AU289" s="14" t="s">
        <v>81</v>
      </c>
    </row>
    <row r="290" spans="1:65" s="2" customFormat="1" ht="37.799999999999997" customHeight="1">
      <c r="A290" s="31"/>
      <c r="B290" s="32"/>
      <c r="C290" s="182" t="s">
        <v>518</v>
      </c>
      <c r="D290" s="182" t="s">
        <v>138</v>
      </c>
      <c r="E290" s="183" t="s">
        <v>519</v>
      </c>
      <c r="F290" s="184" t="s">
        <v>520</v>
      </c>
      <c r="G290" s="185" t="s">
        <v>148</v>
      </c>
      <c r="H290" s="186">
        <v>30.093</v>
      </c>
      <c r="I290" s="187"/>
      <c r="J290" s="188">
        <f>ROUND(I290*H290,2)</f>
        <v>0</v>
      </c>
      <c r="K290" s="189"/>
      <c r="L290" s="36"/>
      <c r="M290" s="190" t="s">
        <v>1</v>
      </c>
      <c r="N290" s="191" t="s">
        <v>38</v>
      </c>
      <c r="O290" s="68"/>
      <c r="P290" s="192">
        <f>O290*H290</f>
        <v>0</v>
      </c>
      <c r="Q290" s="192">
        <v>3.7659999999999999E-2</v>
      </c>
      <c r="R290" s="192">
        <f>Q290*H290</f>
        <v>1.1333023799999999</v>
      </c>
      <c r="S290" s="192">
        <v>0</v>
      </c>
      <c r="T290" s="193">
        <f>S290*H290</f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94" t="s">
        <v>204</v>
      </c>
      <c r="AT290" s="194" t="s">
        <v>138</v>
      </c>
      <c r="AU290" s="194" t="s">
        <v>81</v>
      </c>
      <c r="AY290" s="14" t="s">
        <v>137</v>
      </c>
      <c r="BE290" s="195">
        <f>IF(N290="základní",J290,0)</f>
        <v>0</v>
      </c>
      <c r="BF290" s="195">
        <f>IF(N290="snížená",J290,0)</f>
        <v>0</v>
      </c>
      <c r="BG290" s="195">
        <f>IF(N290="zákl. přenesená",J290,0)</f>
        <v>0</v>
      </c>
      <c r="BH290" s="195">
        <f>IF(N290="sníž. přenesená",J290,0)</f>
        <v>0</v>
      </c>
      <c r="BI290" s="195">
        <f>IF(N290="nulová",J290,0)</f>
        <v>0</v>
      </c>
      <c r="BJ290" s="14" t="s">
        <v>81</v>
      </c>
      <c r="BK290" s="195">
        <f>ROUND(I290*H290,2)</f>
        <v>0</v>
      </c>
      <c r="BL290" s="14" t="s">
        <v>204</v>
      </c>
      <c r="BM290" s="194" t="s">
        <v>521</v>
      </c>
    </row>
    <row r="291" spans="1:65" s="2" customFormat="1" ht="19.2">
      <c r="A291" s="31"/>
      <c r="B291" s="32"/>
      <c r="C291" s="33"/>
      <c r="D291" s="196" t="s">
        <v>144</v>
      </c>
      <c r="E291" s="33"/>
      <c r="F291" s="197" t="s">
        <v>195</v>
      </c>
      <c r="G291" s="33"/>
      <c r="H291" s="33"/>
      <c r="I291" s="198"/>
      <c r="J291" s="33"/>
      <c r="K291" s="33"/>
      <c r="L291" s="36"/>
      <c r="M291" s="199"/>
      <c r="N291" s="200"/>
      <c r="O291" s="68"/>
      <c r="P291" s="68"/>
      <c r="Q291" s="68"/>
      <c r="R291" s="68"/>
      <c r="S291" s="68"/>
      <c r="T291" s="69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T291" s="14" t="s">
        <v>144</v>
      </c>
      <c r="AU291" s="14" t="s">
        <v>81</v>
      </c>
    </row>
    <row r="292" spans="1:65" s="2" customFormat="1" ht="16.5" customHeight="1">
      <c r="A292" s="31"/>
      <c r="B292" s="32"/>
      <c r="C292" s="201" t="s">
        <v>522</v>
      </c>
      <c r="D292" s="201" t="s">
        <v>318</v>
      </c>
      <c r="E292" s="202" t="s">
        <v>523</v>
      </c>
      <c r="F292" s="203" t="s">
        <v>524</v>
      </c>
      <c r="G292" s="204" t="s">
        <v>148</v>
      </c>
      <c r="H292" s="205">
        <v>33.101999999999997</v>
      </c>
      <c r="I292" s="206"/>
      <c r="J292" s="207">
        <f>ROUND(I292*H292,2)</f>
        <v>0</v>
      </c>
      <c r="K292" s="208"/>
      <c r="L292" s="209"/>
      <c r="M292" s="210" t="s">
        <v>1</v>
      </c>
      <c r="N292" s="211" t="s">
        <v>38</v>
      </c>
      <c r="O292" s="68"/>
      <c r="P292" s="192">
        <f>O292*H292</f>
        <v>0</v>
      </c>
      <c r="Q292" s="192">
        <v>1.8409999999999999E-2</v>
      </c>
      <c r="R292" s="192">
        <f>Q292*H292</f>
        <v>0.60940781999999993</v>
      </c>
      <c r="S292" s="192">
        <v>0</v>
      </c>
      <c r="T292" s="193">
        <f>S292*H292</f>
        <v>0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194" t="s">
        <v>270</v>
      </c>
      <c r="AT292" s="194" t="s">
        <v>318</v>
      </c>
      <c r="AU292" s="194" t="s">
        <v>81</v>
      </c>
      <c r="AY292" s="14" t="s">
        <v>137</v>
      </c>
      <c r="BE292" s="195">
        <f>IF(N292="základní",J292,0)</f>
        <v>0</v>
      </c>
      <c r="BF292" s="195">
        <f>IF(N292="snížená",J292,0)</f>
        <v>0</v>
      </c>
      <c r="BG292" s="195">
        <f>IF(N292="zákl. přenesená",J292,0)</f>
        <v>0</v>
      </c>
      <c r="BH292" s="195">
        <f>IF(N292="sníž. přenesená",J292,0)</f>
        <v>0</v>
      </c>
      <c r="BI292" s="195">
        <f>IF(N292="nulová",J292,0)</f>
        <v>0</v>
      </c>
      <c r="BJ292" s="14" t="s">
        <v>81</v>
      </c>
      <c r="BK292" s="195">
        <f>ROUND(I292*H292,2)</f>
        <v>0</v>
      </c>
      <c r="BL292" s="14" t="s">
        <v>204</v>
      </c>
      <c r="BM292" s="194" t="s">
        <v>525</v>
      </c>
    </row>
    <row r="293" spans="1:65" s="2" customFormat="1" ht="19.2">
      <c r="A293" s="31"/>
      <c r="B293" s="32"/>
      <c r="C293" s="33"/>
      <c r="D293" s="196" t="s">
        <v>144</v>
      </c>
      <c r="E293" s="33"/>
      <c r="F293" s="197" t="s">
        <v>457</v>
      </c>
      <c r="G293" s="33"/>
      <c r="H293" s="33"/>
      <c r="I293" s="198"/>
      <c r="J293" s="33"/>
      <c r="K293" s="33"/>
      <c r="L293" s="36"/>
      <c r="M293" s="199"/>
      <c r="N293" s="200"/>
      <c r="O293" s="68"/>
      <c r="P293" s="68"/>
      <c r="Q293" s="68"/>
      <c r="R293" s="68"/>
      <c r="S293" s="68"/>
      <c r="T293" s="69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T293" s="14" t="s">
        <v>144</v>
      </c>
      <c r="AU293" s="14" t="s">
        <v>81</v>
      </c>
    </row>
    <row r="294" spans="1:65" s="2" customFormat="1" ht="24.15" customHeight="1">
      <c r="A294" s="31"/>
      <c r="B294" s="32"/>
      <c r="C294" s="182" t="s">
        <v>526</v>
      </c>
      <c r="D294" s="182" t="s">
        <v>138</v>
      </c>
      <c r="E294" s="183" t="s">
        <v>527</v>
      </c>
      <c r="F294" s="184" t="s">
        <v>528</v>
      </c>
      <c r="G294" s="185" t="s">
        <v>148</v>
      </c>
      <c r="H294" s="186">
        <v>374.51400000000001</v>
      </c>
      <c r="I294" s="187"/>
      <c r="J294" s="188">
        <f>ROUND(I294*H294,2)</f>
        <v>0</v>
      </c>
      <c r="K294" s="189"/>
      <c r="L294" s="36"/>
      <c r="M294" s="190" t="s">
        <v>1</v>
      </c>
      <c r="N294" s="191" t="s">
        <v>38</v>
      </c>
      <c r="O294" s="68"/>
      <c r="P294" s="192">
        <f>O294*H294</f>
        <v>0</v>
      </c>
      <c r="Q294" s="192">
        <v>0</v>
      </c>
      <c r="R294" s="192">
        <f>Q294*H294</f>
        <v>0</v>
      </c>
      <c r="S294" s="192">
        <v>0</v>
      </c>
      <c r="T294" s="193">
        <f>S294*H294</f>
        <v>0</v>
      </c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194" t="s">
        <v>204</v>
      </c>
      <c r="AT294" s="194" t="s">
        <v>138</v>
      </c>
      <c r="AU294" s="194" t="s">
        <v>81</v>
      </c>
      <c r="AY294" s="14" t="s">
        <v>137</v>
      </c>
      <c r="BE294" s="195">
        <f>IF(N294="základní",J294,0)</f>
        <v>0</v>
      </c>
      <c r="BF294" s="195">
        <f>IF(N294="snížená",J294,0)</f>
        <v>0</v>
      </c>
      <c r="BG294" s="195">
        <f>IF(N294="zákl. přenesená",J294,0)</f>
        <v>0</v>
      </c>
      <c r="BH294" s="195">
        <f>IF(N294="sníž. přenesená",J294,0)</f>
        <v>0</v>
      </c>
      <c r="BI294" s="195">
        <f>IF(N294="nulová",J294,0)</f>
        <v>0</v>
      </c>
      <c r="BJ294" s="14" t="s">
        <v>81</v>
      </c>
      <c r="BK294" s="195">
        <f>ROUND(I294*H294,2)</f>
        <v>0</v>
      </c>
      <c r="BL294" s="14" t="s">
        <v>204</v>
      </c>
      <c r="BM294" s="194" t="s">
        <v>529</v>
      </c>
    </row>
    <row r="295" spans="1:65" s="2" customFormat="1" ht="19.2">
      <c r="A295" s="31"/>
      <c r="B295" s="32"/>
      <c r="C295" s="33"/>
      <c r="D295" s="196" t="s">
        <v>144</v>
      </c>
      <c r="E295" s="33"/>
      <c r="F295" s="197" t="s">
        <v>195</v>
      </c>
      <c r="G295" s="33"/>
      <c r="H295" s="33"/>
      <c r="I295" s="198"/>
      <c r="J295" s="33"/>
      <c r="K295" s="33"/>
      <c r="L295" s="36"/>
      <c r="M295" s="199"/>
      <c r="N295" s="200"/>
      <c r="O295" s="68"/>
      <c r="P295" s="68"/>
      <c r="Q295" s="68"/>
      <c r="R295" s="68"/>
      <c r="S295" s="68"/>
      <c r="T295" s="69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T295" s="14" t="s">
        <v>144</v>
      </c>
      <c r="AU295" s="14" t="s">
        <v>81</v>
      </c>
    </row>
    <row r="296" spans="1:65" s="2" customFormat="1" ht="24.15" customHeight="1">
      <c r="A296" s="31"/>
      <c r="B296" s="32"/>
      <c r="C296" s="182" t="s">
        <v>530</v>
      </c>
      <c r="D296" s="182" t="s">
        <v>138</v>
      </c>
      <c r="E296" s="183" t="s">
        <v>531</v>
      </c>
      <c r="F296" s="184" t="s">
        <v>532</v>
      </c>
      <c r="G296" s="185" t="s">
        <v>171</v>
      </c>
      <c r="H296" s="186">
        <v>78</v>
      </c>
      <c r="I296" s="187"/>
      <c r="J296" s="188">
        <f>ROUND(I296*H296,2)</f>
        <v>0</v>
      </c>
      <c r="K296" s="189"/>
      <c r="L296" s="36"/>
      <c r="M296" s="190" t="s">
        <v>1</v>
      </c>
      <c r="N296" s="191" t="s">
        <v>38</v>
      </c>
      <c r="O296" s="68"/>
      <c r="P296" s="192">
        <f>O296*H296</f>
        <v>0</v>
      </c>
      <c r="Q296" s="192">
        <v>0</v>
      </c>
      <c r="R296" s="192">
        <f>Q296*H296</f>
        <v>0</v>
      </c>
      <c r="S296" s="192">
        <v>0</v>
      </c>
      <c r="T296" s="193">
        <f>S296*H296</f>
        <v>0</v>
      </c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R296" s="194" t="s">
        <v>204</v>
      </c>
      <c r="AT296" s="194" t="s">
        <v>138</v>
      </c>
      <c r="AU296" s="194" t="s">
        <v>81</v>
      </c>
      <c r="AY296" s="14" t="s">
        <v>137</v>
      </c>
      <c r="BE296" s="195">
        <f>IF(N296="základní",J296,0)</f>
        <v>0</v>
      </c>
      <c r="BF296" s="195">
        <f>IF(N296="snížená",J296,0)</f>
        <v>0</v>
      </c>
      <c r="BG296" s="195">
        <f>IF(N296="zákl. přenesená",J296,0)</f>
        <v>0</v>
      </c>
      <c r="BH296" s="195">
        <f>IF(N296="sníž. přenesená",J296,0)</f>
        <v>0</v>
      </c>
      <c r="BI296" s="195">
        <f>IF(N296="nulová",J296,0)</f>
        <v>0</v>
      </c>
      <c r="BJ296" s="14" t="s">
        <v>81</v>
      </c>
      <c r="BK296" s="195">
        <f>ROUND(I296*H296,2)</f>
        <v>0</v>
      </c>
      <c r="BL296" s="14" t="s">
        <v>204</v>
      </c>
      <c r="BM296" s="194" t="s">
        <v>533</v>
      </c>
    </row>
    <row r="297" spans="1:65" s="2" customFormat="1" ht="19.2">
      <c r="A297" s="31"/>
      <c r="B297" s="32"/>
      <c r="C297" s="33"/>
      <c r="D297" s="196" t="s">
        <v>144</v>
      </c>
      <c r="E297" s="33"/>
      <c r="F297" s="197" t="s">
        <v>195</v>
      </c>
      <c r="G297" s="33"/>
      <c r="H297" s="33"/>
      <c r="I297" s="198"/>
      <c r="J297" s="33"/>
      <c r="K297" s="33"/>
      <c r="L297" s="36"/>
      <c r="M297" s="199"/>
      <c r="N297" s="200"/>
      <c r="O297" s="68"/>
      <c r="P297" s="68"/>
      <c r="Q297" s="68"/>
      <c r="R297" s="68"/>
      <c r="S297" s="68"/>
      <c r="T297" s="69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T297" s="14" t="s">
        <v>144</v>
      </c>
      <c r="AU297" s="14" t="s">
        <v>81</v>
      </c>
    </row>
    <row r="298" spans="1:65" s="2" customFormat="1" ht="24.15" customHeight="1">
      <c r="A298" s="31"/>
      <c r="B298" s="32"/>
      <c r="C298" s="182" t="s">
        <v>534</v>
      </c>
      <c r="D298" s="182" t="s">
        <v>138</v>
      </c>
      <c r="E298" s="183" t="s">
        <v>535</v>
      </c>
      <c r="F298" s="184" t="s">
        <v>536</v>
      </c>
      <c r="G298" s="185" t="s">
        <v>171</v>
      </c>
      <c r="H298" s="186">
        <v>39.42</v>
      </c>
      <c r="I298" s="187"/>
      <c r="J298" s="188">
        <f>ROUND(I298*H298,2)</f>
        <v>0</v>
      </c>
      <c r="K298" s="189"/>
      <c r="L298" s="36"/>
      <c r="M298" s="190" t="s">
        <v>1</v>
      </c>
      <c r="N298" s="191" t="s">
        <v>38</v>
      </c>
      <c r="O298" s="68"/>
      <c r="P298" s="192">
        <f>O298*H298</f>
        <v>0</v>
      </c>
      <c r="Q298" s="192">
        <v>0</v>
      </c>
      <c r="R298" s="192">
        <f>Q298*H298</f>
        <v>0</v>
      </c>
      <c r="S298" s="192">
        <v>0</v>
      </c>
      <c r="T298" s="193">
        <f>S298*H298</f>
        <v>0</v>
      </c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R298" s="194" t="s">
        <v>204</v>
      </c>
      <c r="AT298" s="194" t="s">
        <v>138</v>
      </c>
      <c r="AU298" s="194" t="s">
        <v>81</v>
      </c>
      <c r="AY298" s="14" t="s">
        <v>137</v>
      </c>
      <c r="BE298" s="195">
        <f>IF(N298="základní",J298,0)</f>
        <v>0</v>
      </c>
      <c r="BF298" s="195">
        <f>IF(N298="snížená",J298,0)</f>
        <v>0</v>
      </c>
      <c r="BG298" s="195">
        <f>IF(N298="zákl. přenesená",J298,0)</f>
        <v>0</v>
      </c>
      <c r="BH298" s="195">
        <f>IF(N298="sníž. přenesená",J298,0)</f>
        <v>0</v>
      </c>
      <c r="BI298" s="195">
        <f>IF(N298="nulová",J298,0)</f>
        <v>0</v>
      </c>
      <c r="BJ298" s="14" t="s">
        <v>81</v>
      </c>
      <c r="BK298" s="195">
        <f>ROUND(I298*H298,2)</f>
        <v>0</v>
      </c>
      <c r="BL298" s="14" t="s">
        <v>204</v>
      </c>
      <c r="BM298" s="194" t="s">
        <v>537</v>
      </c>
    </row>
    <row r="299" spans="1:65" s="2" customFormat="1" ht="19.2">
      <c r="A299" s="31"/>
      <c r="B299" s="32"/>
      <c r="C299" s="33"/>
      <c r="D299" s="196" t="s">
        <v>144</v>
      </c>
      <c r="E299" s="33"/>
      <c r="F299" s="197" t="s">
        <v>195</v>
      </c>
      <c r="G299" s="33"/>
      <c r="H299" s="33"/>
      <c r="I299" s="198"/>
      <c r="J299" s="33"/>
      <c r="K299" s="33"/>
      <c r="L299" s="36"/>
      <c r="M299" s="199"/>
      <c r="N299" s="200"/>
      <c r="O299" s="68"/>
      <c r="P299" s="68"/>
      <c r="Q299" s="68"/>
      <c r="R299" s="68"/>
      <c r="S299" s="68"/>
      <c r="T299" s="69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T299" s="14" t="s">
        <v>144</v>
      </c>
      <c r="AU299" s="14" t="s">
        <v>81</v>
      </c>
    </row>
    <row r="300" spans="1:65" s="2" customFormat="1" ht="24.15" customHeight="1">
      <c r="A300" s="31"/>
      <c r="B300" s="32"/>
      <c r="C300" s="182" t="s">
        <v>538</v>
      </c>
      <c r="D300" s="182" t="s">
        <v>138</v>
      </c>
      <c r="E300" s="183" t="s">
        <v>539</v>
      </c>
      <c r="F300" s="184" t="s">
        <v>540</v>
      </c>
      <c r="G300" s="185" t="s">
        <v>181</v>
      </c>
      <c r="H300" s="186">
        <v>88</v>
      </c>
      <c r="I300" s="187"/>
      <c r="J300" s="188">
        <f>ROUND(I300*H300,2)</f>
        <v>0</v>
      </c>
      <c r="K300" s="189"/>
      <c r="L300" s="36"/>
      <c r="M300" s="190" t="s">
        <v>1</v>
      </c>
      <c r="N300" s="191" t="s">
        <v>38</v>
      </c>
      <c r="O300" s="68"/>
      <c r="P300" s="192">
        <f>O300*H300</f>
        <v>0</v>
      </c>
      <c r="Q300" s="192">
        <v>0</v>
      </c>
      <c r="R300" s="192">
        <f>Q300*H300</f>
        <v>0</v>
      </c>
      <c r="S300" s="192">
        <v>0</v>
      </c>
      <c r="T300" s="193">
        <f>S300*H300</f>
        <v>0</v>
      </c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R300" s="194" t="s">
        <v>204</v>
      </c>
      <c r="AT300" s="194" t="s">
        <v>138</v>
      </c>
      <c r="AU300" s="194" t="s">
        <v>81</v>
      </c>
      <c r="AY300" s="14" t="s">
        <v>137</v>
      </c>
      <c r="BE300" s="195">
        <f>IF(N300="základní",J300,0)</f>
        <v>0</v>
      </c>
      <c r="BF300" s="195">
        <f>IF(N300="snížená",J300,0)</f>
        <v>0</v>
      </c>
      <c r="BG300" s="195">
        <f>IF(N300="zákl. přenesená",J300,0)</f>
        <v>0</v>
      </c>
      <c r="BH300" s="195">
        <f>IF(N300="sníž. přenesená",J300,0)</f>
        <v>0</v>
      </c>
      <c r="BI300" s="195">
        <f>IF(N300="nulová",J300,0)</f>
        <v>0</v>
      </c>
      <c r="BJ300" s="14" t="s">
        <v>81</v>
      </c>
      <c r="BK300" s="195">
        <f>ROUND(I300*H300,2)</f>
        <v>0</v>
      </c>
      <c r="BL300" s="14" t="s">
        <v>204</v>
      </c>
      <c r="BM300" s="194" t="s">
        <v>541</v>
      </c>
    </row>
    <row r="301" spans="1:65" s="2" customFormat="1" ht="19.2">
      <c r="A301" s="31"/>
      <c r="B301" s="32"/>
      <c r="C301" s="33"/>
      <c r="D301" s="196" t="s">
        <v>144</v>
      </c>
      <c r="E301" s="33"/>
      <c r="F301" s="197" t="s">
        <v>195</v>
      </c>
      <c r="G301" s="33"/>
      <c r="H301" s="33"/>
      <c r="I301" s="198"/>
      <c r="J301" s="33"/>
      <c r="K301" s="33"/>
      <c r="L301" s="36"/>
      <c r="M301" s="199"/>
      <c r="N301" s="200"/>
      <c r="O301" s="68"/>
      <c r="P301" s="68"/>
      <c r="Q301" s="68"/>
      <c r="R301" s="68"/>
      <c r="S301" s="68"/>
      <c r="T301" s="69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T301" s="14" t="s">
        <v>144</v>
      </c>
      <c r="AU301" s="14" t="s">
        <v>81</v>
      </c>
    </row>
    <row r="302" spans="1:65" s="2" customFormat="1" ht="24.15" customHeight="1">
      <c r="A302" s="31"/>
      <c r="B302" s="32"/>
      <c r="C302" s="182" t="s">
        <v>542</v>
      </c>
      <c r="D302" s="182" t="s">
        <v>138</v>
      </c>
      <c r="E302" s="183" t="s">
        <v>543</v>
      </c>
      <c r="F302" s="184" t="s">
        <v>544</v>
      </c>
      <c r="G302" s="185" t="s">
        <v>181</v>
      </c>
      <c r="H302" s="186">
        <v>124</v>
      </c>
      <c r="I302" s="187"/>
      <c r="J302" s="188">
        <f>ROUND(I302*H302,2)</f>
        <v>0</v>
      </c>
      <c r="K302" s="189"/>
      <c r="L302" s="36"/>
      <c r="M302" s="190" t="s">
        <v>1</v>
      </c>
      <c r="N302" s="191" t="s">
        <v>38</v>
      </c>
      <c r="O302" s="68"/>
      <c r="P302" s="192">
        <f>O302*H302</f>
        <v>0</v>
      </c>
      <c r="Q302" s="192">
        <v>0</v>
      </c>
      <c r="R302" s="192">
        <f>Q302*H302</f>
        <v>0</v>
      </c>
      <c r="S302" s="192">
        <v>0</v>
      </c>
      <c r="T302" s="193">
        <f>S302*H302</f>
        <v>0</v>
      </c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R302" s="194" t="s">
        <v>204</v>
      </c>
      <c r="AT302" s="194" t="s">
        <v>138</v>
      </c>
      <c r="AU302" s="194" t="s">
        <v>81</v>
      </c>
      <c r="AY302" s="14" t="s">
        <v>137</v>
      </c>
      <c r="BE302" s="195">
        <f>IF(N302="základní",J302,0)</f>
        <v>0</v>
      </c>
      <c r="BF302" s="195">
        <f>IF(N302="snížená",J302,0)</f>
        <v>0</v>
      </c>
      <c r="BG302" s="195">
        <f>IF(N302="zákl. přenesená",J302,0)</f>
        <v>0</v>
      </c>
      <c r="BH302" s="195">
        <f>IF(N302="sníž. přenesená",J302,0)</f>
        <v>0</v>
      </c>
      <c r="BI302" s="195">
        <f>IF(N302="nulová",J302,0)</f>
        <v>0</v>
      </c>
      <c r="BJ302" s="14" t="s">
        <v>81</v>
      </c>
      <c r="BK302" s="195">
        <f>ROUND(I302*H302,2)</f>
        <v>0</v>
      </c>
      <c r="BL302" s="14" t="s">
        <v>204</v>
      </c>
      <c r="BM302" s="194" t="s">
        <v>545</v>
      </c>
    </row>
    <row r="303" spans="1:65" s="2" customFormat="1" ht="19.2">
      <c r="A303" s="31"/>
      <c r="B303" s="32"/>
      <c r="C303" s="33"/>
      <c r="D303" s="196" t="s">
        <v>144</v>
      </c>
      <c r="E303" s="33"/>
      <c r="F303" s="197" t="s">
        <v>195</v>
      </c>
      <c r="G303" s="33"/>
      <c r="H303" s="33"/>
      <c r="I303" s="198"/>
      <c r="J303" s="33"/>
      <c r="K303" s="33"/>
      <c r="L303" s="36"/>
      <c r="M303" s="199"/>
      <c r="N303" s="200"/>
      <c r="O303" s="68"/>
      <c r="P303" s="68"/>
      <c r="Q303" s="68"/>
      <c r="R303" s="68"/>
      <c r="S303" s="68"/>
      <c r="T303" s="69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T303" s="14" t="s">
        <v>144</v>
      </c>
      <c r="AU303" s="14" t="s">
        <v>81</v>
      </c>
    </row>
    <row r="304" spans="1:65" s="2" customFormat="1" ht="24.15" customHeight="1">
      <c r="A304" s="31"/>
      <c r="B304" s="32"/>
      <c r="C304" s="182" t="s">
        <v>546</v>
      </c>
      <c r="D304" s="182" t="s">
        <v>138</v>
      </c>
      <c r="E304" s="183" t="s">
        <v>547</v>
      </c>
      <c r="F304" s="184" t="s">
        <v>548</v>
      </c>
      <c r="G304" s="185" t="s">
        <v>181</v>
      </c>
      <c r="H304" s="186">
        <v>12</v>
      </c>
      <c r="I304" s="187"/>
      <c r="J304" s="188">
        <f>ROUND(I304*H304,2)</f>
        <v>0</v>
      </c>
      <c r="K304" s="189"/>
      <c r="L304" s="36"/>
      <c r="M304" s="190" t="s">
        <v>1</v>
      </c>
      <c r="N304" s="191" t="s">
        <v>38</v>
      </c>
      <c r="O304" s="68"/>
      <c r="P304" s="192">
        <f>O304*H304</f>
        <v>0</v>
      </c>
      <c r="Q304" s="192">
        <v>0</v>
      </c>
      <c r="R304" s="192">
        <f>Q304*H304</f>
        <v>0</v>
      </c>
      <c r="S304" s="192">
        <v>0</v>
      </c>
      <c r="T304" s="193">
        <f>S304*H304</f>
        <v>0</v>
      </c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R304" s="194" t="s">
        <v>204</v>
      </c>
      <c r="AT304" s="194" t="s">
        <v>138</v>
      </c>
      <c r="AU304" s="194" t="s">
        <v>81</v>
      </c>
      <c r="AY304" s="14" t="s">
        <v>137</v>
      </c>
      <c r="BE304" s="195">
        <f>IF(N304="základní",J304,0)</f>
        <v>0</v>
      </c>
      <c r="BF304" s="195">
        <f>IF(N304="snížená",J304,0)</f>
        <v>0</v>
      </c>
      <c r="BG304" s="195">
        <f>IF(N304="zákl. přenesená",J304,0)</f>
        <v>0</v>
      </c>
      <c r="BH304" s="195">
        <f>IF(N304="sníž. přenesená",J304,0)</f>
        <v>0</v>
      </c>
      <c r="BI304" s="195">
        <f>IF(N304="nulová",J304,0)</f>
        <v>0</v>
      </c>
      <c r="BJ304" s="14" t="s">
        <v>81</v>
      </c>
      <c r="BK304" s="195">
        <f>ROUND(I304*H304,2)</f>
        <v>0</v>
      </c>
      <c r="BL304" s="14" t="s">
        <v>204</v>
      </c>
      <c r="BM304" s="194" t="s">
        <v>549</v>
      </c>
    </row>
    <row r="305" spans="1:65" s="2" customFormat="1" ht="19.2">
      <c r="A305" s="31"/>
      <c r="B305" s="32"/>
      <c r="C305" s="33"/>
      <c r="D305" s="196" t="s">
        <v>144</v>
      </c>
      <c r="E305" s="33"/>
      <c r="F305" s="197" t="s">
        <v>195</v>
      </c>
      <c r="G305" s="33"/>
      <c r="H305" s="33"/>
      <c r="I305" s="198"/>
      <c r="J305" s="33"/>
      <c r="K305" s="33"/>
      <c r="L305" s="36"/>
      <c r="M305" s="199"/>
      <c r="N305" s="200"/>
      <c r="O305" s="68"/>
      <c r="P305" s="68"/>
      <c r="Q305" s="68"/>
      <c r="R305" s="68"/>
      <c r="S305" s="68"/>
      <c r="T305" s="69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T305" s="14" t="s">
        <v>144</v>
      </c>
      <c r="AU305" s="14" t="s">
        <v>81</v>
      </c>
    </row>
    <row r="306" spans="1:65" s="2" customFormat="1" ht="33" customHeight="1">
      <c r="A306" s="31"/>
      <c r="B306" s="32"/>
      <c r="C306" s="182" t="s">
        <v>550</v>
      </c>
      <c r="D306" s="182" t="s">
        <v>138</v>
      </c>
      <c r="E306" s="183" t="s">
        <v>551</v>
      </c>
      <c r="F306" s="184" t="s">
        <v>552</v>
      </c>
      <c r="G306" s="185" t="s">
        <v>181</v>
      </c>
      <c r="H306" s="186">
        <v>12</v>
      </c>
      <c r="I306" s="187"/>
      <c r="J306" s="188">
        <f>ROUND(I306*H306,2)</f>
        <v>0</v>
      </c>
      <c r="K306" s="189"/>
      <c r="L306" s="36"/>
      <c r="M306" s="190" t="s">
        <v>1</v>
      </c>
      <c r="N306" s="191" t="s">
        <v>38</v>
      </c>
      <c r="O306" s="68"/>
      <c r="P306" s="192">
        <f>O306*H306</f>
        <v>0</v>
      </c>
      <c r="Q306" s="192">
        <v>0</v>
      </c>
      <c r="R306" s="192">
        <f>Q306*H306</f>
        <v>0</v>
      </c>
      <c r="S306" s="192">
        <v>0</v>
      </c>
      <c r="T306" s="193">
        <f>S306*H306</f>
        <v>0</v>
      </c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194" t="s">
        <v>204</v>
      </c>
      <c r="AT306" s="194" t="s">
        <v>138</v>
      </c>
      <c r="AU306" s="194" t="s">
        <v>81</v>
      </c>
      <c r="AY306" s="14" t="s">
        <v>137</v>
      </c>
      <c r="BE306" s="195">
        <f>IF(N306="základní",J306,0)</f>
        <v>0</v>
      </c>
      <c r="BF306" s="195">
        <f>IF(N306="snížená",J306,0)</f>
        <v>0</v>
      </c>
      <c r="BG306" s="195">
        <f>IF(N306="zákl. přenesená",J306,0)</f>
        <v>0</v>
      </c>
      <c r="BH306" s="195">
        <f>IF(N306="sníž. přenesená",J306,0)</f>
        <v>0</v>
      </c>
      <c r="BI306" s="195">
        <f>IF(N306="nulová",J306,0)</f>
        <v>0</v>
      </c>
      <c r="BJ306" s="14" t="s">
        <v>81</v>
      </c>
      <c r="BK306" s="195">
        <f>ROUND(I306*H306,2)</f>
        <v>0</v>
      </c>
      <c r="BL306" s="14" t="s">
        <v>204</v>
      </c>
      <c r="BM306" s="194" t="s">
        <v>553</v>
      </c>
    </row>
    <row r="307" spans="1:65" s="2" customFormat="1" ht="19.2">
      <c r="A307" s="31"/>
      <c r="B307" s="32"/>
      <c r="C307" s="33"/>
      <c r="D307" s="196" t="s">
        <v>144</v>
      </c>
      <c r="E307" s="33"/>
      <c r="F307" s="197" t="s">
        <v>554</v>
      </c>
      <c r="G307" s="33"/>
      <c r="H307" s="33"/>
      <c r="I307" s="198"/>
      <c r="J307" s="33"/>
      <c r="K307" s="33"/>
      <c r="L307" s="36"/>
      <c r="M307" s="199"/>
      <c r="N307" s="200"/>
      <c r="O307" s="68"/>
      <c r="P307" s="68"/>
      <c r="Q307" s="68"/>
      <c r="R307" s="68"/>
      <c r="S307" s="68"/>
      <c r="T307" s="69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T307" s="14" t="s">
        <v>144</v>
      </c>
      <c r="AU307" s="14" t="s">
        <v>81</v>
      </c>
    </row>
    <row r="308" spans="1:65" s="2" customFormat="1" ht="24.15" customHeight="1">
      <c r="A308" s="31"/>
      <c r="B308" s="32"/>
      <c r="C308" s="182" t="s">
        <v>555</v>
      </c>
      <c r="D308" s="182" t="s">
        <v>138</v>
      </c>
      <c r="E308" s="183" t="s">
        <v>556</v>
      </c>
      <c r="F308" s="184" t="s">
        <v>557</v>
      </c>
      <c r="G308" s="185" t="s">
        <v>181</v>
      </c>
      <c r="H308" s="186">
        <v>124</v>
      </c>
      <c r="I308" s="187"/>
      <c r="J308" s="188">
        <f>ROUND(I308*H308,2)</f>
        <v>0</v>
      </c>
      <c r="K308" s="189"/>
      <c r="L308" s="36"/>
      <c r="M308" s="190" t="s">
        <v>1</v>
      </c>
      <c r="N308" s="191" t="s">
        <v>38</v>
      </c>
      <c r="O308" s="68"/>
      <c r="P308" s="192">
        <f>O308*H308</f>
        <v>0</v>
      </c>
      <c r="Q308" s="192">
        <v>0</v>
      </c>
      <c r="R308" s="192">
        <f>Q308*H308</f>
        <v>0</v>
      </c>
      <c r="S308" s="192">
        <v>0</v>
      </c>
      <c r="T308" s="193">
        <f>S308*H308</f>
        <v>0</v>
      </c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R308" s="194" t="s">
        <v>204</v>
      </c>
      <c r="AT308" s="194" t="s">
        <v>138</v>
      </c>
      <c r="AU308" s="194" t="s">
        <v>81</v>
      </c>
      <c r="AY308" s="14" t="s">
        <v>137</v>
      </c>
      <c r="BE308" s="195">
        <f>IF(N308="základní",J308,0)</f>
        <v>0</v>
      </c>
      <c r="BF308" s="195">
        <f>IF(N308="snížená",J308,0)</f>
        <v>0</v>
      </c>
      <c r="BG308" s="195">
        <f>IF(N308="zákl. přenesená",J308,0)</f>
        <v>0</v>
      </c>
      <c r="BH308" s="195">
        <f>IF(N308="sníž. přenesená",J308,0)</f>
        <v>0</v>
      </c>
      <c r="BI308" s="195">
        <f>IF(N308="nulová",J308,0)</f>
        <v>0</v>
      </c>
      <c r="BJ308" s="14" t="s">
        <v>81</v>
      </c>
      <c r="BK308" s="195">
        <f>ROUND(I308*H308,2)</f>
        <v>0</v>
      </c>
      <c r="BL308" s="14" t="s">
        <v>204</v>
      </c>
      <c r="BM308" s="194" t="s">
        <v>558</v>
      </c>
    </row>
    <row r="309" spans="1:65" s="2" customFormat="1" ht="19.2">
      <c r="A309" s="31"/>
      <c r="B309" s="32"/>
      <c r="C309" s="33"/>
      <c r="D309" s="196" t="s">
        <v>144</v>
      </c>
      <c r="E309" s="33"/>
      <c r="F309" s="197" t="s">
        <v>195</v>
      </c>
      <c r="G309" s="33"/>
      <c r="H309" s="33"/>
      <c r="I309" s="198"/>
      <c r="J309" s="33"/>
      <c r="K309" s="33"/>
      <c r="L309" s="36"/>
      <c r="M309" s="199"/>
      <c r="N309" s="200"/>
      <c r="O309" s="68"/>
      <c r="P309" s="68"/>
      <c r="Q309" s="68"/>
      <c r="R309" s="68"/>
      <c r="S309" s="68"/>
      <c r="T309" s="69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T309" s="14" t="s">
        <v>144</v>
      </c>
      <c r="AU309" s="14" t="s">
        <v>81</v>
      </c>
    </row>
    <row r="310" spans="1:65" s="2" customFormat="1" ht="33" customHeight="1">
      <c r="A310" s="31"/>
      <c r="B310" s="32"/>
      <c r="C310" s="182" t="s">
        <v>559</v>
      </c>
      <c r="D310" s="182" t="s">
        <v>138</v>
      </c>
      <c r="E310" s="183" t="s">
        <v>560</v>
      </c>
      <c r="F310" s="184" t="s">
        <v>561</v>
      </c>
      <c r="G310" s="185" t="s">
        <v>181</v>
      </c>
      <c r="H310" s="186">
        <v>50</v>
      </c>
      <c r="I310" s="187"/>
      <c r="J310" s="188">
        <f>ROUND(I310*H310,2)</f>
        <v>0</v>
      </c>
      <c r="K310" s="189"/>
      <c r="L310" s="36"/>
      <c r="M310" s="190" t="s">
        <v>1</v>
      </c>
      <c r="N310" s="191" t="s">
        <v>38</v>
      </c>
      <c r="O310" s="68"/>
      <c r="P310" s="192">
        <f>O310*H310</f>
        <v>0</v>
      </c>
      <c r="Q310" s="192">
        <v>0</v>
      </c>
      <c r="R310" s="192">
        <f>Q310*H310</f>
        <v>0</v>
      </c>
      <c r="S310" s="192">
        <v>0</v>
      </c>
      <c r="T310" s="193">
        <f>S310*H310</f>
        <v>0</v>
      </c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R310" s="194" t="s">
        <v>204</v>
      </c>
      <c r="AT310" s="194" t="s">
        <v>138</v>
      </c>
      <c r="AU310" s="194" t="s">
        <v>81</v>
      </c>
      <c r="AY310" s="14" t="s">
        <v>137</v>
      </c>
      <c r="BE310" s="195">
        <f>IF(N310="základní",J310,0)</f>
        <v>0</v>
      </c>
      <c r="BF310" s="195">
        <f>IF(N310="snížená",J310,0)</f>
        <v>0</v>
      </c>
      <c r="BG310" s="195">
        <f>IF(N310="zákl. přenesená",J310,0)</f>
        <v>0</v>
      </c>
      <c r="BH310" s="195">
        <f>IF(N310="sníž. přenesená",J310,0)</f>
        <v>0</v>
      </c>
      <c r="BI310" s="195">
        <f>IF(N310="nulová",J310,0)</f>
        <v>0</v>
      </c>
      <c r="BJ310" s="14" t="s">
        <v>81</v>
      </c>
      <c r="BK310" s="195">
        <f>ROUND(I310*H310,2)</f>
        <v>0</v>
      </c>
      <c r="BL310" s="14" t="s">
        <v>204</v>
      </c>
      <c r="BM310" s="194" t="s">
        <v>562</v>
      </c>
    </row>
    <row r="311" spans="1:65" s="2" customFormat="1" ht="19.2">
      <c r="A311" s="31"/>
      <c r="B311" s="32"/>
      <c r="C311" s="33"/>
      <c r="D311" s="196" t="s">
        <v>144</v>
      </c>
      <c r="E311" s="33"/>
      <c r="F311" s="197" t="s">
        <v>195</v>
      </c>
      <c r="G311" s="33"/>
      <c r="H311" s="33"/>
      <c r="I311" s="198"/>
      <c r="J311" s="33"/>
      <c r="K311" s="33"/>
      <c r="L311" s="36"/>
      <c r="M311" s="199"/>
      <c r="N311" s="200"/>
      <c r="O311" s="68"/>
      <c r="P311" s="68"/>
      <c r="Q311" s="68"/>
      <c r="R311" s="68"/>
      <c r="S311" s="68"/>
      <c r="T311" s="69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T311" s="14" t="s">
        <v>144</v>
      </c>
      <c r="AU311" s="14" t="s">
        <v>81</v>
      </c>
    </row>
    <row r="312" spans="1:65" s="2" customFormat="1" ht="16.5" customHeight="1">
      <c r="A312" s="31"/>
      <c r="B312" s="32"/>
      <c r="C312" s="201" t="s">
        <v>563</v>
      </c>
      <c r="D312" s="201" t="s">
        <v>318</v>
      </c>
      <c r="E312" s="202" t="s">
        <v>564</v>
      </c>
      <c r="F312" s="203" t="s">
        <v>565</v>
      </c>
      <c r="G312" s="204" t="s">
        <v>181</v>
      </c>
      <c r="H312" s="205">
        <v>50</v>
      </c>
      <c r="I312" s="206"/>
      <c r="J312" s="207">
        <f>ROUND(I312*H312,2)</f>
        <v>0</v>
      </c>
      <c r="K312" s="208"/>
      <c r="L312" s="209"/>
      <c r="M312" s="210" t="s">
        <v>1</v>
      </c>
      <c r="N312" s="211" t="s">
        <v>38</v>
      </c>
      <c r="O312" s="68"/>
      <c r="P312" s="192">
        <f>O312*H312</f>
        <v>0</v>
      </c>
      <c r="Q312" s="192">
        <v>0</v>
      </c>
      <c r="R312" s="192">
        <f>Q312*H312</f>
        <v>0</v>
      </c>
      <c r="S312" s="192">
        <v>0</v>
      </c>
      <c r="T312" s="193">
        <f>S312*H312</f>
        <v>0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194" t="s">
        <v>270</v>
      </c>
      <c r="AT312" s="194" t="s">
        <v>318</v>
      </c>
      <c r="AU312" s="194" t="s">
        <v>81</v>
      </c>
      <c r="AY312" s="14" t="s">
        <v>137</v>
      </c>
      <c r="BE312" s="195">
        <f>IF(N312="základní",J312,0)</f>
        <v>0</v>
      </c>
      <c r="BF312" s="195">
        <f>IF(N312="snížená",J312,0)</f>
        <v>0</v>
      </c>
      <c r="BG312" s="195">
        <f>IF(N312="zákl. přenesená",J312,0)</f>
        <v>0</v>
      </c>
      <c r="BH312" s="195">
        <f>IF(N312="sníž. přenesená",J312,0)</f>
        <v>0</v>
      </c>
      <c r="BI312" s="195">
        <f>IF(N312="nulová",J312,0)</f>
        <v>0</v>
      </c>
      <c r="BJ312" s="14" t="s">
        <v>81</v>
      </c>
      <c r="BK312" s="195">
        <f>ROUND(I312*H312,2)</f>
        <v>0</v>
      </c>
      <c r="BL312" s="14" t="s">
        <v>204</v>
      </c>
      <c r="BM312" s="194" t="s">
        <v>566</v>
      </c>
    </row>
    <row r="313" spans="1:65" s="2" customFormat="1" ht="49.05" customHeight="1">
      <c r="A313" s="31"/>
      <c r="B313" s="32"/>
      <c r="C313" s="182" t="s">
        <v>567</v>
      </c>
      <c r="D313" s="182" t="s">
        <v>138</v>
      </c>
      <c r="E313" s="183" t="s">
        <v>568</v>
      </c>
      <c r="F313" s="184" t="s">
        <v>569</v>
      </c>
      <c r="G313" s="185" t="s">
        <v>287</v>
      </c>
      <c r="H313" s="186">
        <v>8.24</v>
      </c>
      <c r="I313" s="187"/>
      <c r="J313" s="188">
        <f>ROUND(I313*H313,2)</f>
        <v>0</v>
      </c>
      <c r="K313" s="189"/>
      <c r="L313" s="36"/>
      <c r="M313" s="190" t="s">
        <v>1</v>
      </c>
      <c r="N313" s="191" t="s">
        <v>38</v>
      </c>
      <c r="O313" s="68"/>
      <c r="P313" s="192">
        <f>O313*H313</f>
        <v>0</v>
      </c>
      <c r="Q313" s="192">
        <v>0</v>
      </c>
      <c r="R313" s="192">
        <f>Q313*H313</f>
        <v>0</v>
      </c>
      <c r="S313" s="192">
        <v>0</v>
      </c>
      <c r="T313" s="193">
        <f>S313*H313</f>
        <v>0</v>
      </c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R313" s="194" t="s">
        <v>204</v>
      </c>
      <c r="AT313" s="194" t="s">
        <v>138</v>
      </c>
      <c r="AU313" s="194" t="s">
        <v>81</v>
      </c>
      <c r="AY313" s="14" t="s">
        <v>137</v>
      </c>
      <c r="BE313" s="195">
        <f>IF(N313="základní",J313,0)</f>
        <v>0</v>
      </c>
      <c r="BF313" s="195">
        <f>IF(N313="snížená",J313,0)</f>
        <v>0</v>
      </c>
      <c r="BG313" s="195">
        <f>IF(N313="zákl. přenesená",J313,0)</f>
        <v>0</v>
      </c>
      <c r="BH313" s="195">
        <f>IF(N313="sníž. přenesená",J313,0)</f>
        <v>0</v>
      </c>
      <c r="BI313" s="195">
        <f>IF(N313="nulová",J313,0)</f>
        <v>0</v>
      </c>
      <c r="BJ313" s="14" t="s">
        <v>81</v>
      </c>
      <c r="BK313" s="195">
        <f>ROUND(I313*H313,2)</f>
        <v>0</v>
      </c>
      <c r="BL313" s="14" t="s">
        <v>204</v>
      </c>
      <c r="BM313" s="194" t="s">
        <v>570</v>
      </c>
    </row>
    <row r="314" spans="1:65" s="2" customFormat="1" ht="49.05" customHeight="1">
      <c r="A314" s="31"/>
      <c r="B314" s="32"/>
      <c r="C314" s="182" t="s">
        <v>571</v>
      </c>
      <c r="D314" s="182" t="s">
        <v>138</v>
      </c>
      <c r="E314" s="183" t="s">
        <v>572</v>
      </c>
      <c r="F314" s="184" t="s">
        <v>573</v>
      </c>
      <c r="G314" s="185" t="s">
        <v>287</v>
      </c>
      <c r="H314" s="186">
        <v>8.24</v>
      </c>
      <c r="I314" s="187"/>
      <c r="J314" s="188">
        <f>ROUND(I314*H314,2)</f>
        <v>0</v>
      </c>
      <c r="K314" s="189"/>
      <c r="L314" s="36"/>
      <c r="M314" s="190" t="s">
        <v>1</v>
      </c>
      <c r="N314" s="191" t="s">
        <v>38</v>
      </c>
      <c r="O314" s="68"/>
      <c r="P314" s="192">
        <f>O314*H314</f>
        <v>0</v>
      </c>
      <c r="Q314" s="192">
        <v>0</v>
      </c>
      <c r="R314" s="192">
        <f>Q314*H314</f>
        <v>0</v>
      </c>
      <c r="S314" s="192">
        <v>0</v>
      </c>
      <c r="T314" s="193">
        <f>S314*H314</f>
        <v>0</v>
      </c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R314" s="194" t="s">
        <v>204</v>
      </c>
      <c r="AT314" s="194" t="s">
        <v>138</v>
      </c>
      <c r="AU314" s="194" t="s">
        <v>81</v>
      </c>
      <c r="AY314" s="14" t="s">
        <v>137</v>
      </c>
      <c r="BE314" s="195">
        <f>IF(N314="základní",J314,0)</f>
        <v>0</v>
      </c>
      <c r="BF314" s="195">
        <f>IF(N314="snížená",J314,0)</f>
        <v>0</v>
      </c>
      <c r="BG314" s="195">
        <f>IF(N314="zákl. přenesená",J314,0)</f>
        <v>0</v>
      </c>
      <c r="BH314" s="195">
        <f>IF(N314="sníž. přenesená",J314,0)</f>
        <v>0</v>
      </c>
      <c r="BI314" s="195">
        <f>IF(N314="nulová",J314,0)</f>
        <v>0</v>
      </c>
      <c r="BJ314" s="14" t="s">
        <v>81</v>
      </c>
      <c r="BK314" s="195">
        <f>ROUND(I314*H314,2)</f>
        <v>0</v>
      </c>
      <c r="BL314" s="14" t="s">
        <v>204</v>
      </c>
      <c r="BM314" s="194" t="s">
        <v>574</v>
      </c>
    </row>
    <row r="315" spans="1:65" s="12" customFormat="1" ht="25.95" customHeight="1">
      <c r="B315" s="168"/>
      <c r="C315" s="169"/>
      <c r="D315" s="170" t="s">
        <v>72</v>
      </c>
      <c r="E315" s="171" t="s">
        <v>575</v>
      </c>
      <c r="F315" s="171" t="s">
        <v>576</v>
      </c>
      <c r="G315" s="169"/>
      <c r="H315" s="169"/>
      <c r="I315" s="172"/>
      <c r="J315" s="173">
        <f>BK315</f>
        <v>0</v>
      </c>
      <c r="K315" s="169"/>
      <c r="L315" s="174"/>
      <c r="M315" s="175"/>
      <c r="N315" s="176"/>
      <c r="O315" s="176"/>
      <c r="P315" s="177">
        <f>SUM(P316:P321)</f>
        <v>0</v>
      </c>
      <c r="Q315" s="176"/>
      <c r="R315" s="177">
        <f>SUM(R316:R321)</f>
        <v>0</v>
      </c>
      <c r="S315" s="176"/>
      <c r="T315" s="178">
        <f>SUM(T316:T321)</f>
        <v>0</v>
      </c>
      <c r="AR315" s="179" t="s">
        <v>83</v>
      </c>
      <c r="AT315" s="180" t="s">
        <v>72</v>
      </c>
      <c r="AU315" s="180" t="s">
        <v>73</v>
      </c>
      <c r="AY315" s="179" t="s">
        <v>137</v>
      </c>
      <c r="BK315" s="181">
        <f>SUM(BK316:BK321)</f>
        <v>0</v>
      </c>
    </row>
    <row r="316" spans="1:65" s="2" customFormat="1" ht="16.5" customHeight="1">
      <c r="A316" s="31"/>
      <c r="B316" s="32"/>
      <c r="C316" s="182" t="s">
        <v>577</v>
      </c>
      <c r="D316" s="182" t="s">
        <v>138</v>
      </c>
      <c r="E316" s="183" t="s">
        <v>578</v>
      </c>
      <c r="F316" s="184" t="s">
        <v>579</v>
      </c>
      <c r="G316" s="185" t="s">
        <v>148</v>
      </c>
      <c r="H316" s="186">
        <v>5199.2259999999997</v>
      </c>
      <c r="I316" s="187"/>
      <c r="J316" s="188">
        <f>ROUND(I316*H316,2)</f>
        <v>0</v>
      </c>
      <c r="K316" s="189"/>
      <c r="L316" s="36"/>
      <c r="M316" s="190" t="s">
        <v>1</v>
      </c>
      <c r="N316" s="191" t="s">
        <v>38</v>
      </c>
      <c r="O316" s="68"/>
      <c r="P316" s="192">
        <f>O316*H316</f>
        <v>0</v>
      </c>
      <c r="Q316" s="192">
        <v>0</v>
      </c>
      <c r="R316" s="192">
        <f>Q316*H316</f>
        <v>0</v>
      </c>
      <c r="S316" s="192">
        <v>0</v>
      </c>
      <c r="T316" s="193">
        <f>S316*H316</f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94" t="s">
        <v>204</v>
      </c>
      <c r="AT316" s="194" t="s">
        <v>138</v>
      </c>
      <c r="AU316" s="194" t="s">
        <v>81</v>
      </c>
      <c r="AY316" s="14" t="s">
        <v>137</v>
      </c>
      <c r="BE316" s="195">
        <f>IF(N316="základní",J316,0)</f>
        <v>0</v>
      </c>
      <c r="BF316" s="195">
        <f>IF(N316="snížená",J316,0)</f>
        <v>0</v>
      </c>
      <c r="BG316" s="195">
        <f>IF(N316="zákl. přenesená",J316,0)</f>
        <v>0</v>
      </c>
      <c r="BH316" s="195">
        <f>IF(N316="sníž. přenesená",J316,0)</f>
        <v>0</v>
      </c>
      <c r="BI316" s="195">
        <f>IF(N316="nulová",J316,0)</f>
        <v>0</v>
      </c>
      <c r="BJ316" s="14" t="s">
        <v>81</v>
      </c>
      <c r="BK316" s="195">
        <f>ROUND(I316*H316,2)</f>
        <v>0</v>
      </c>
      <c r="BL316" s="14" t="s">
        <v>204</v>
      </c>
      <c r="BM316" s="194" t="s">
        <v>580</v>
      </c>
    </row>
    <row r="317" spans="1:65" s="2" customFormat="1" ht="19.2">
      <c r="A317" s="31"/>
      <c r="B317" s="32"/>
      <c r="C317" s="33"/>
      <c r="D317" s="196" t="s">
        <v>144</v>
      </c>
      <c r="E317" s="33"/>
      <c r="F317" s="197" t="s">
        <v>195</v>
      </c>
      <c r="G317" s="33"/>
      <c r="H317" s="33"/>
      <c r="I317" s="198"/>
      <c r="J317" s="33"/>
      <c r="K317" s="33"/>
      <c r="L317" s="36"/>
      <c r="M317" s="199"/>
      <c r="N317" s="200"/>
      <c r="O317" s="68"/>
      <c r="P317" s="68"/>
      <c r="Q317" s="68"/>
      <c r="R317" s="68"/>
      <c r="S317" s="68"/>
      <c r="T317" s="69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T317" s="14" t="s">
        <v>144</v>
      </c>
      <c r="AU317" s="14" t="s">
        <v>81</v>
      </c>
    </row>
    <row r="318" spans="1:65" s="2" customFormat="1" ht="24.15" customHeight="1">
      <c r="A318" s="31"/>
      <c r="B318" s="32"/>
      <c r="C318" s="182" t="s">
        <v>581</v>
      </c>
      <c r="D318" s="182" t="s">
        <v>138</v>
      </c>
      <c r="E318" s="183" t="s">
        <v>582</v>
      </c>
      <c r="F318" s="184" t="s">
        <v>583</v>
      </c>
      <c r="G318" s="185" t="s">
        <v>148</v>
      </c>
      <c r="H318" s="186">
        <v>5199.2259999999997</v>
      </c>
      <c r="I318" s="187"/>
      <c r="J318" s="188">
        <f>ROUND(I318*H318,2)</f>
        <v>0</v>
      </c>
      <c r="K318" s="189"/>
      <c r="L318" s="36"/>
      <c r="M318" s="190" t="s">
        <v>1</v>
      </c>
      <c r="N318" s="191" t="s">
        <v>38</v>
      </c>
      <c r="O318" s="68"/>
      <c r="P318" s="192">
        <f>O318*H318</f>
        <v>0</v>
      </c>
      <c r="Q318" s="192">
        <v>0</v>
      </c>
      <c r="R318" s="192">
        <f>Q318*H318</f>
        <v>0</v>
      </c>
      <c r="S318" s="192">
        <v>0</v>
      </c>
      <c r="T318" s="193">
        <f>S318*H318</f>
        <v>0</v>
      </c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R318" s="194" t="s">
        <v>204</v>
      </c>
      <c r="AT318" s="194" t="s">
        <v>138</v>
      </c>
      <c r="AU318" s="194" t="s">
        <v>81</v>
      </c>
      <c r="AY318" s="14" t="s">
        <v>137</v>
      </c>
      <c r="BE318" s="195">
        <f>IF(N318="základní",J318,0)</f>
        <v>0</v>
      </c>
      <c r="BF318" s="195">
        <f>IF(N318="snížená",J318,0)</f>
        <v>0</v>
      </c>
      <c r="BG318" s="195">
        <f>IF(N318="zákl. přenesená",J318,0)</f>
        <v>0</v>
      </c>
      <c r="BH318" s="195">
        <f>IF(N318="sníž. přenesená",J318,0)</f>
        <v>0</v>
      </c>
      <c r="BI318" s="195">
        <f>IF(N318="nulová",J318,0)</f>
        <v>0</v>
      </c>
      <c r="BJ318" s="14" t="s">
        <v>81</v>
      </c>
      <c r="BK318" s="195">
        <f>ROUND(I318*H318,2)</f>
        <v>0</v>
      </c>
      <c r="BL318" s="14" t="s">
        <v>204</v>
      </c>
      <c r="BM318" s="194" t="s">
        <v>584</v>
      </c>
    </row>
    <row r="319" spans="1:65" s="2" customFormat="1" ht="19.2">
      <c r="A319" s="31"/>
      <c r="B319" s="32"/>
      <c r="C319" s="33"/>
      <c r="D319" s="196" t="s">
        <v>144</v>
      </c>
      <c r="E319" s="33"/>
      <c r="F319" s="197" t="s">
        <v>195</v>
      </c>
      <c r="G319" s="33"/>
      <c r="H319" s="33"/>
      <c r="I319" s="198"/>
      <c r="J319" s="33"/>
      <c r="K319" s="33"/>
      <c r="L319" s="36"/>
      <c r="M319" s="199"/>
      <c r="N319" s="200"/>
      <c r="O319" s="68"/>
      <c r="P319" s="68"/>
      <c r="Q319" s="68"/>
      <c r="R319" s="68"/>
      <c r="S319" s="68"/>
      <c r="T319" s="69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T319" s="14" t="s">
        <v>144</v>
      </c>
      <c r="AU319" s="14" t="s">
        <v>81</v>
      </c>
    </row>
    <row r="320" spans="1:65" s="2" customFormat="1" ht="37.799999999999997" customHeight="1">
      <c r="A320" s="31"/>
      <c r="B320" s="32"/>
      <c r="C320" s="182" t="s">
        <v>585</v>
      </c>
      <c r="D320" s="182" t="s">
        <v>138</v>
      </c>
      <c r="E320" s="183" t="s">
        <v>586</v>
      </c>
      <c r="F320" s="184" t="s">
        <v>587</v>
      </c>
      <c r="G320" s="185" t="s">
        <v>148</v>
      </c>
      <c r="H320" s="186">
        <v>5199.2259999999997</v>
      </c>
      <c r="I320" s="187"/>
      <c r="J320" s="188">
        <f>ROUND(I320*H320,2)</f>
        <v>0</v>
      </c>
      <c r="K320" s="189"/>
      <c r="L320" s="36"/>
      <c r="M320" s="190" t="s">
        <v>1</v>
      </c>
      <c r="N320" s="191" t="s">
        <v>38</v>
      </c>
      <c r="O320" s="68"/>
      <c r="P320" s="192">
        <f>O320*H320</f>
        <v>0</v>
      </c>
      <c r="Q320" s="192">
        <v>0</v>
      </c>
      <c r="R320" s="192">
        <f>Q320*H320</f>
        <v>0</v>
      </c>
      <c r="S320" s="192">
        <v>0</v>
      </c>
      <c r="T320" s="193">
        <f>S320*H320</f>
        <v>0</v>
      </c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R320" s="194" t="s">
        <v>204</v>
      </c>
      <c r="AT320" s="194" t="s">
        <v>138</v>
      </c>
      <c r="AU320" s="194" t="s">
        <v>81</v>
      </c>
      <c r="AY320" s="14" t="s">
        <v>137</v>
      </c>
      <c r="BE320" s="195">
        <f>IF(N320="základní",J320,0)</f>
        <v>0</v>
      </c>
      <c r="BF320" s="195">
        <f>IF(N320="snížená",J320,0)</f>
        <v>0</v>
      </c>
      <c r="BG320" s="195">
        <f>IF(N320="zákl. přenesená",J320,0)</f>
        <v>0</v>
      </c>
      <c r="BH320" s="195">
        <f>IF(N320="sníž. přenesená",J320,0)</f>
        <v>0</v>
      </c>
      <c r="BI320" s="195">
        <f>IF(N320="nulová",J320,0)</f>
        <v>0</v>
      </c>
      <c r="BJ320" s="14" t="s">
        <v>81</v>
      </c>
      <c r="BK320" s="195">
        <f>ROUND(I320*H320,2)</f>
        <v>0</v>
      </c>
      <c r="BL320" s="14" t="s">
        <v>204</v>
      </c>
      <c r="BM320" s="194" t="s">
        <v>588</v>
      </c>
    </row>
    <row r="321" spans="1:65" s="2" customFormat="1" ht="19.2">
      <c r="A321" s="31"/>
      <c r="B321" s="32"/>
      <c r="C321" s="33"/>
      <c r="D321" s="196" t="s">
        <v>144</v>
      </c>
      <c r="E321" s="33"/>
      <c r="F321" s="197" t="s">
        <v>195</v>
      </c>
      <c r="G321" s="33"/>
      <c r="H321" s="33"/>
      <c r="I321" s="198"/>
      <c r="J321" s="33"/>
      <c r="K321" s="33"/>
      <c r="L321" s="36"/>
      <c r="M321" s="199"/>
      <c r="N321" s="200"/>
      <c r="O321" s="68"/>
      <c r="P321" s="68"/>
      <c r="Q321" s="68"/>
      <c r="R321" s="68"/>
      <c r="S321" s="68"/>
      <c r="T321" s="69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T321" s="14" t="s">
        <v>144</v>
      </c>
      <c r="AU321" s="14" t="s">
        <v>81</v>
      </c>
    </row>
    <row r="322" spans="1:65" s="12" customFormat="1" ht="25.95" customHeight="1">
      <c r="B322" s="168"/>
      <c r="C322" s="169"/>
      <c r="D322" s="170" t="s">
        <v>72</v>
      </c>
      <c r="E322" s="171" t="s">
        <v>589</v>
      </c>
      <c r="F322" s="171" t="s">
        <v>589</v>
      </c>
      <c r="G322" s="169"/>
      <c r="H322" s="169"/>
      <c r="I322" s="172"/>
      <c r="J322" s="173">
        <f>BK322</f>
        <v>0</v>
      </c>
      <c r="K322" s="169"/>
      <c r="L322" s="174"/>
      <c r="M322" s="175"/>
      <c r="N322" s="176"/>
      <c r="O322" s="176"/>
      <c r="P322" s="177">
        <f>P323</f>
        <v>0</v>
      </c>
      <c r="Q322" s="176"/>
      <c r="R322" s="177">
        <f>R323</f>
        <v>0</v>
      </c>
      <c r="S322" s="176"/>
      <c r="T322" s="178">
        <f>T323</f>
        <v>0</v>
      </c>
      <c r="AR322" s="179" t="s">
        <v>142</v>
      </c>
      <c r="AT322" s="180" t="s">
        <v>72</v>
      </c>
      <c r="AU322" s="180" t="s">
        <v>73</v>
      </c>
      <c r="AY322" s="179" t="s">
        <v>137</v>
      </c>
      <c r="BK322" s="181">
        <f>BK323</f>
        <v>0</v>
      </c>
    </row>
    <row r="323" spans="1:65" s="12" customFormat="1" ht="22.8" customHeight="1">
      <c r="B323" s="168"/>
      <c r="C323" s="169"/>
      <c r="D323" s="170" t="s">
        <v>72</v>
      </c>
      <c r="E323" s="212" t="s">
        <v>590</v>
      </c>
      <c r="F323" s="212" t="s">
        <v>589</v>
      </c>
      <c r="G323" s="169"/>
      <c r="H323" s="169"/>
      <c r="I323" s="172"/>
      <c r="J323" s="213">
        <f>BK323</f>
        <v>0</v>
      </c>
      <c r="K323" s="169"/>
      <c r="L323" s="174"/>
      <c r="M323" s="175"/>
      <c r="N323" s="176"/>
      <c r="O323" s="176"/>
      <c r="P323" s="177">
        <f>SUM(P324:P327)</f>
        <v>0</v>
      </c>
      <c r="Q323" s="176"/>
      <c r="R323" s="177">
        <f>SUM(R324:R327)</f>
        <v>0</v>
      </c>
      <c r="S323" s="176"/>
      <c r="T323" s="178">
        <f>SUM(T324:T327)</f>
        <v>0</v>
      </c>
      <c r="AR323" s="179" t="s">
        <v>142</v>
      </c>
      <c r="AT323" s="180" t="s">
        <v>72</v>
      </c>
      <c r="AU323" s="180" t="s">
        <v>81</v>
      </c>
      <c r="AY323" s="179" t="s">
        <v>137</v>
      </c>
      <c r="BK323" s="181">
        <f>SUM(BK324:BK327)</f>
        <v>0</v>
      </c>
    </row>
    <row r="324" spans="1:65" s="2" customFormat="1" ht="16.5" customHeight="1">
      <c r="A324" s="31"/>
      <c r="B324" s="32"/>
      <c r="C324" s="182" t="s">
        <v>591</v>
      </c>
      <c r="D324" s="182" t="s">
        <v>138</v>
      </c>
      <c r="E324" s="183" t="s">
        <v>592</v>
      </c>
      <c r="F324" s="184" t="s">
        <v>593</v>
      </c>
      <c r="G324" s="185" t="s">
        <v>594</v>
      </c>
      <c r="H324" s="186">
        <v>1</v>
      </c>
      <c r="I324" s="187"/>
      <c r="J324" s="188">
        <f>ROUND(I324*H324,2)</f>
        <v>0</v>
      </c>
      <c r="K324" s="189"/>
      <c r="L324" s="36"/>
      <c r="M324" s="190" t="s">
        <v>1</v>
      </c>
      <c r="N324" s="191" t="s">
        <v>38</v>
      </c>
      <c r="O324" s="68"/>
      <c r="P324" s="192">
        <f>O324*H324</f>
        <v>0</v>
      </c>
      <c r="Q324" s="192">
        <v>0</v>
      </c>
      <c r="R324" s="192">
        <f>Q324*H324</f>
        <v>0</v>
      </c>
      <c r="S324" s="192">
        <v>0</v>
      </c>
      <c r="T324" s="193">
        <f>S324*H324</f>
        <v>0</v>
      </c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R324" s="194" t="s">
        <v>595</v>
      </c>
      <c r="AT324" s="194" t="s">
        <v>138</v>
      </c>
      <c r="AU324" s="194" t="s">
        <v>83</v>
      </c>
      <c r="AY324" s="14" t="s">
        <v>137</v>
      </c>
      <c r="BE324" s="195">
        <f>IF(N324="základní",J324,0)</f>
        <v>0</v>
      </c>
      <c r="BF324" s="195">
        <f>IF(N324="snížená",J324,0)</f>
        <v>0</v>
      </c>
      <c r="BG324" s="195">
        <f>IF(N324="zákl. přenesená",J324,0)</f>
        <v>0</v>
      </c>
      <c r="BH324" s="195">
        <f>IF(N324="sníž. přenesená",J324,0)</f>
        <v>0</v>
      </c>
      <c r="BI324" s="195">
        <f>IF(N324="nulová",J324,0)</f>
        <v>0</v>
      </c>
      <c r="BJ324" s="14" t="s">
        <v>81</v>
      </c>
      <c r="BK324" s="195">
        <f>ROUND(I324*H324,2)</f>
        <v>0</v>
      </c>
      <c r="BL324" s="14" t="s">
        <v>595</v>
      </c>
      <c r="BM324" s="194" t="s">
        <v>596</v>
      </c>
    </row>
    <row r="325" spans="1:65" s="2" customFormat="1" ht="38.4">
      <c r="A325" s="31"/>
      <c r="B325" s="32"/>
      <c r="C325" s="33"/>
      <c r="D325" s="196" t="s">
        <v>144</v>
      </c>
      <c r="E325" s="33"/>
      <c r="F325" s="197" t="s">
        <v>597</v>
      </c>
      <c r="G325" s="33"/>
      <c r="H325" s="33"/>
      <c r="I325" s="198"/>
      <c r="J325" s="33"/>
      <c r="K325" s="33"/>
      <c r="L325" s="36"/>
      <c r="M325" s="199"/>
      <c r="N325" s="200"/>
      <c r="O325" s="68"/>
      <c r="P325" s="68"/>
      <c r="Q325" s="68"/>
      <c r="R325" s="68"/>
      <c r="S325" s="68"/>
      <c r="T325" s="69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T325" s="14" t="s">
        <v>144</v>
      </c>
      <c r="AU325" s="14" t="s">
        <v>83</v>
      </c>
    </row>
    <row r="326" spans="1:65" s="2" customFormat="1" ht="16.5" customHeight="1">
      <c r="A326" s="31"/>
      <c r="B326" s="32"/>
      <c r="C326" s="182" t="s">
        <v>598</v>
      </c>
      <c r="D326" s="182" t="s">
        <v>138</v>
      </c>
      <c r="E326" s="183" t="s">
        <v>599</v>
      </c>
      <c r="F326" s="184" t="s">
        <v>600</v>
      </c>
      <c r="G326" s="185" t="s">
        <v>181</v>
      </c>
      <c r="H326" s="186">
        <v>13</v>
      </c>
      <c r="I326" s="187"/>
      <c r="J326" s="188">
        <f>ROUND(I326*H326,2)</f>
        <v>0</v>
      </c>
      <c r="K326" s="189"/>
      <c r="L326" s="36"/>
      <c r="M326" s="190" t="s">
        <v>1</v>
      </c>
      <c r="N326" s="191" t="s">
        <v>38</v>
      </c>
      <c r="O326" s="68"/>
      <c r="P326" s="192">
        <f>O326*H326</f>
        <v>0</v>
      </c>
      <c r="Q326" s="192">
        <v>0</v>
      </c>
      <c r="R326" s="192">
        <f>Q326*H326</f>
        <v>0</v>
      </c>
      <c r="S326" s="192">
        <v>0</v>
      </c>
      <c r="T326" s="193">
        <f>S326*H326</f>
        <v>0</v>
      </c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R326" s="194" t="s">
        <v>595</v>
      </c>
      <c r="AT326" s="194" t="s">
        <v>138</v>
      </c>
      <c r="AU326" s="194" t="s">
        <v>83</v>
      </c>
      <c r="AY326" s="14" t="s">
        <v>137</v>
      </c>
      <c r="BE326" s="195">
        <f>IF(N326="základní",J326,0)</f>
        <v>0</v>
      </c>
      <c r="BF326" s="195">
        <f>IF(N326="snížená",J326,0)</f>
        <v>0</v>
      </c>
      <c r="BG326" s="195">
        <f>IF(N326="zákl. přenesená",J326,0)</f>
        <v>0</v>
      </c>
      <c r="BH326" s="195">
        <f>IF(N326="sníž. přenesená",J326,0)</f>
        <v>0</v>
      </c>
      <c r="BI326" s="195">
        <f>IF(N326="nulová",J326,0)</f>
        <v>0</v>
      </c>
      <c r="BJ326" s="14" t="s">
        <v>81</v>
      </c>
      <c r="BK326" s="195">
        <f>ROUND(I326*H326,2)</f>
        <v>0</v>
      </c>
      <c r="BL326" s="14" t="s">
        <v>595</v>
      </c>
      <c r="BM326" s="194" t="s">
        <v>601</v>
      </c>
    </row>
    <row r="327" spans="1:65" s="2" customFormat="1" ht="19.2">
      <c r="A327" s="31"/>
      <c r="B327" s="32"/>
      <c r="C327" s="33"/>
      <c r="D327" s="196" t="s">
        <v>144</v>
      </c>
      <c r="E327" s="33"/>
      <c r="F327" s="197" t="s">
        <v>602</v>
      </c>
      <c r="G327" s="33"/>
      <c r="H327" s="33"/>
      <c r="I327" s="198"/>
      <c r="J327" s="33"/>
      <c r="K327" s="33"/>
      <c r="L327" s="36"/>
      <c r="M327" s="214"/>
      <c r="N327" s="215"/>
      <c r="O327" s="216"/>
      <c r="P327" s="216"/>
      <c r="Q327" s="216"/>
      <c r="R327" s="216"/>
      <c r="S327" s="216"/>
      <c r="T327" s="217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T327" s="14" t="s">
        <v>144</v>
      </c>
      <c r="AU327" s="14" t="s">
        <v>83</v>
      </c>
    </row>
    <row r="328" spans="1:65" s="2" customFormat="1" ht="6.9" customHeight="1">
      <c r="A328" s="31"/>
      <c r="B328" s="51"/>
      <c r="C328" s="52"/>
      <c r="D328" s="52"/>
      <c r="E328" s="52"/>
      <c r="F328" s="52"/>
      <c r="G328" s="52"/>
      <c r="H328" s="52"/>
      <c r="I328" s="52"/>
      <c r="J328" s="52"/>
      <c r="K328" s="52"/>
      <c r="L328" s="36"/>
      <c r="M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</row>
  </sheetData>
  <sheetProtection algorithmName="SHA-512" hashValue="YB0Asg9Otk9Mkp/qCC14j3WvbvtfmqsvRJ3o61DDQqTvuBKghm9s9q5iyCVrdJyjdKCDIu5IQWhRgAqtSbRe/g==" saltValue="HIwcxqFs0H6AlBmk8yp7Gw==" spinCount="100000" sheet="1" objects="1" scenarios="1" formatColumns="0" formatRows="0" autoFilter="0"/>
  <autoFilter ref="C133:K327"/>
  <mergeCells count="9">
    <mergeCell ref="E87:H87"/>
    <mergeCell ref="E124:H124"/>
    <mergeCell ref="E126:H12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0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4" t="s">
        <v>86</v>
      </c>
    </row>
    <row r="3" spans="1:46" s="1" customFormat="1" ht="6.9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" customHeight="1">
      <c r="B4" s="17"/>
      <c r="D4" s="107" t="s">
        <v>96</v>
      </c>
      <c r="L4" s="17"/>
      <c r="M4" s="108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26.25" customHeight="1">
      <c r="B7" s="17"/>
      <c r="E7" s="266" t="str">
        <f>'Rekapitulace stavby'!K6</f>
        <v>REKONSTRUKCE BYTŮ - ROZVODŮ VODY A KANALIZACE V BYTOVÉM DOMĚ Č. 4</v>
      </c>
      <c r="F7" s="267"/>
      <c r="G7" s="267"/>
      <c r="H7" s="267"/>
      <c r="L7" s="17"/>
    </row>
    <row r="8" spans="1:46" s="2" customFormat="1" ht="12" customHeight="1">
      <c r="A8" s="31"/>
      <c r="B8" s="36"/>
      <c r="C8" s="31"/>
      <c r="D8" s="109" t="s">
        <v>97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8" t="s">
        <v>603</v>
      </c>
      <c r="F9" s="269"/>
      <c r="G9" s="269"/>
      <c r="H9" s="269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12. 1. 2026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8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70" t="str">
        <f>'Rekapitulace stavby'!E14</f>
        <v>Vyplň údaj</v>
      </c>
      <c r="F18" s="271"/>
      <c r="G18" s="271"/>
      <c r="H18" s="271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72" t="s">
        <v>1</v>
      </c>
      <c r="F27" s="272"/>
      <c r="G27" s="272"/>
      <c r="H27" s="272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ROUND(J126,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6"/>
      <c r="C33" s="31"/>
      <c r="D33" s="119" t="s">
        <v>37</v>
      </c>
      <c r="E33" s="109" t="s">
        <v>38</v>
      </c>
      <c r="F33" s="120">
        <f>ROUND((SUM(BE126:BE259)),  2)</f>
        <v>0</v>
      </c>
      <c r="G33" s="31"/>
      <c r="H33" s="31"/>
      <c r="I33" s="121">
        <v>0.21</v>
      </c>
      <c r="J33" s="120">
        <f>ROUND(((SUM(BE126:BE259))*I33),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109" t="s">
        <v>39</v>
      </c>
      <c r="F34" s="120">
        <f>ROUND((SUM(BF126:BF259)),  2)</f>
        <v>0</v>
      </c>
      <c r="G34" s="31"/>
      <c r="H34" s="31"/>
      <c r="I34" s="121">
        <v>0.12</v>
      </c>
      <c r="J34" s="120">
        <f>ROUND(((SUM(BF126:BF259))*I34),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09" t="s">
        <v>40</v>
      </c>
      <c r="F35" s="120">
        <f>ROUND((SUM(BG126:BG259)),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6"/>
      <c r="C36" s="31"/>
      <c r="D36" s="31"/>
      <c r="E36" s="109" t="s">
        <v>41</v>
      </c>
      <c r="F36" s="120">
        <f>ROUND((SUM(BH126:BH259)),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09" t="s">
        <v>42</v>
      </c>
      <c r="F37" s="120">
        <f>ROUND((SUM(BI126:BI259)),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customHeight="1">
      <c r="A82" s="31"/>
      <c r="B82" s="32"/>
      <c r="C82" s="20" t="s">
        <v>99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264" t="str">
        <f>E7</f>
        <v>REKONSTRUKCE BYTŮ - ROZVODŮ VODY A KANALIZACE V BYTOVÉM DOMĚ Č. 4</v>
      </c>
      <c r="F85" s="265"/>
      <c r="G85" s="265"/>
      <c r="H85" s="265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97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52" t="str">
        <f>E9</f>
        <v>02 - ZTI</v>
      </c>
      <c r="F87" s="263"/>
      <c r="G87" s="263"/>
      <c r="H87" s="263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12. 1. 2026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15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100</v>
      </c>
      <c r="D94" s="141"/>
      <c r="E94" s="141"/>
      <c r="F94" s="141"/>
      <c r="G94" s="141"/>
      <c r="H94" s="141"/>
      <c r="I94" s="141"/>
      <c r="J94" s="142" t="s">
        <v>101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8" customHeight="1">
      <c r="A96" s="31"/>
      <c r="B96" s="32"/>
      <c r="C96" s="143" t="s">
        <v>102</v>
      </c>
      <c r="D96" s="33"/>
      <c r="E96" s="33"/>
      <c r="F96" s="33"/>
      <c r="G96" s="33"/>
      <c r="H96" s="33"/>
      <c r="I96" s="33"/>
      <c r="J96" s="81">
        <f>J126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103</v>
      </c>
    </row>
    <row r="97" spans="1:31" s="9" customFormat="1" ht="24.9" customHeight="1">
      <c r="B97" s="144"/>
      <c r="C97" s="145"/>
      <c r="D97" s="146" t="s">
        <v>604</v>
      </c>
      <c r="E97" s="147"/>
      <c r="F97" s="147"/>
      <c r="G97" s="147"/>
      <c r="H97" s="147"/>
      <c r="I97" s="147"/>
      <c r="J97" s="148">
        <f>J127</f>
        <v>0</v>
      </c>
      <c r="K97" s="145"/>
      <c r="L97" s="149"/>
    </row>
    <row r="98" spans="1:31" s="10" customFormat="1" ht="19.95" customHeight="1">
      <c r="B98" s="150"/>
      <c r="C98" s="151"/>
      <c r="D98" s="152" t="s">
        <v>605</v>
      </c>
      <c r="E98" s="153"/>
      <c r="F98" s="153"/>
      <c r="G98" s="153"/>
      <c r="H98" s="153"/>
      <c r="I98" s="153"/>
      <c r="J98" s="154">
        <f>J128</f>
        <v>0</v>
      </c>
      <c r="K98" s="151"/>
      <c r="L98" s="155"/>
    </row>
    <row r="99" spans="1:31" s="10" customFormat="1" ht="19.95" customHeight="1">
      <c r="B99" s="150"/>
      <c r="C99" s="151"/>
      <c r="D99" s="152" t="s">
        <v>606</v>
      </c>
      <c r="E99" s="153"/>
      <c r="F99" s="153"/>
      <c r="G99" s="153"/>
      <c r="H99" s="153"/>
      <c r="I99" s="153"/>
      <c r="J99" s="154">
        <f>J133</f>
        <v>0</v>
      </c>
      <c r="K99" s="151"/>
      <c r="L99" s="155"/>
    </row>
    <row r="100" spans="1:31" s="9" customFormat="1" ht="24.9" customHeight="1">
      <c r="B100" s="144"/>
      <c r="C100" s="145"/>
      <c r="D100" s="146" t="s">
        <v>607</v>
      </c>
      <c r="E100" s="147"/>
      <c r="F100" s="147"/>
      <c r="G100" s="147"/>
      <c r="H100" s="147"/>
      <c r="I100" s="147"/>
      <c r="J100" s="148">
        <f>J141</f>
        <v>0</v>
      </c>
      <c r="K100" s="145"/>
      <c r="L100" s="149"/>
    </row>
    <row r="101" spans="1:31" s="10" customFormat="1" ht="19.95" customHeight="1">
      <c r="B101" s="150"/>
      <c r="C101" s="151"/>
      <c r="D101" s="152" t="s">
        <v>608</v>
      </c>
      <c r="E101" s="153"/>
      <c r="F101" s="153"/>
      <c r="G101" s="153"/>
      <c r="H101" s="153"/>
      <c r="I101" s="153"/>
      <c r="J101" s="154">
        <f>J142</f>
        <v>0</v>
      </c>
      <c r="K101" s="151"/>
      <c r="L101" s="155"/>
    </row>
    <row r="102" spans="1:31" s="10" customFormat="1" ht="19.95" customHeight="1">
      <c r="B102" s="150"/>
      <c r="C102" s="151"/>
      <c r="D102" s="152" t="s">
        <v>609</v>
      </c>
      <c r="E102" s="153"/>
      <c r="F102" s="153"/>
      <c r="G102" s="153"/>
      <c r="H102" s="153"/>
      <c r="I102" s="153"/>
      <c r="J102" s="154">
        <f>J147</f>
        <v>0</v>
      </c>
      <c r="K102" s="151"/>
      <c r="L102" s="155"/>
    </row>
    <row r="103" spans="1:31" s="10" customFormat="1" ht="19.95" customHeight="1">
      <c r="B103" s="150"/>
      <c r="C103" s="151"/>
      <c r="D103" s="152" t="s">
        <v>610</v>
      </c>
      <c r="E103" s="153"/>
      <c r="F103" s="153"/>
      <c r="G103" s="153"/>
      <c r="H103" s="153"/>
      <c r="I103" s="153"/>
      <c r="J103" s="154">
        <f>J180</f>
        <v>0</v>
      </c>
      <c r="K103" s="151"/>
      <c r="L103" s="155"/>
    </row>
    <row r="104" spans="1:31" s="10" customFormat="1" ht="19.95" customHeight="1">
      <c r="B104" s="150"/>
      <c r="C104" s="151"/>
      <c r="D104" s="152" t="s">
        <v>611</v>
      </c>
      <c r="E104" s="153"/>
      <c r="F104" s="153"/>
      <c r="G104" s="153"/>
      <c r="H104" s="153"/>
      <c r="I104" s="153"/>
      <c r="J104" s="154">
        <f>J208</f>
        <v>0</v>
      </c>
      <c r="K104" s="151"/>
      <c r="L104" s="155"/>
    </row>
    <row r="105" spans="1:31" s="10" customFormat="1" ht="19.95" customHeight="1">
      <c r="B105" s="150"/>
      <c r="C105" s="151"/>
      <c r="D105" s="152" t="s">
        <v>612</v>
      </c>
      <c r="E105" s="153"/>
      <c r="F105" s="153"/>
      <c r="G105" s="153"/>
      <c r="H105" s="153"/>
      <c r="I105" s="153"/>
      <c r="J105" s="154">
        <f>J250</f>
        <v>0</v>
      </c>
      <c r="K105" s="151"/>
      <c r="L105" s="155"/>
    </row>
    <row r="106" spans="1:31" s="10" customFormat="1" ht="19.95" customHeight="1">
      <c r="B106" s="150"/>
      <c r="C106" s="151"/>
      <c r="D106" s="152" t="s">
        <v>613</v>
      </c>
      <c r="E106" s="153"/>
      <c r="F106" s="153"/>
      <c r="G106" s="153"/>
      <c r="H106" s="153"/>
      <c r="I106" s="153"/>
      <c r="J106" s="154">
        <f>J253</f>
        <v>0</v>
      </c>
      <c r="K106" s="151"/>
      <c r="L106" s="155"/>
    </row>
    <row r="107" spans="1:31" s="2" customFormat="1" ht="21.75" customHeight="1">
      <c r="A107" s="31"/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6.9" customHeight="1">
      <c r="A108" s="31"/>
      <c r="B108" s="51"/>
      <c r="C108" s="52"/>
      <c r="D108" s="52"/>
      <c r="E108" s="52"/>
      <c r="F108" s="52"/>
      <c r="G108" s="52"/>
      <c r="H108" s="52"/>
      <c r="I108" s="52"/>
      <c r="J108" s="52"/>
      <c r="K108" s="52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12" spans="1:31" s="2" customFormat="1" ht="6.9" customHeight="1">
      <c r="A112" s="31"/>
      <c r="B112" s="53"/>
      <c r="C112" s="54"/>
      <c r="D112" s="54"/>
      <c r="E112" s="54"/>
      <c r="F112" s="54"/>
      <c r="G112" s="54"/>
      <c r="H112" s="54"/>
      <c r="I112" s="54"/>
      <c r="J112" s="54"/>
      <c r="K112" s="54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24.9" customHeight="1">
      <c r="A113" s="31"/>
      <c r="B113" s="32"/>
      <c r="C113" s="20" t="s">
        <v>122</v>
      </c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6.9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12" customHeight="1">
      <c r="A115" s="31"/>
      <c r="B115" s="32"/>
      <c r="C115" s="26" t="s">
        <v>16</v>
      </c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26.25" customHeight="1">
      <c r="A116" s="31"/>
      <c r="B116" s="32"/>
      <c r="C116" s="33"/>
      <c r="D116" s="33"/>
      <c r="E116" s="264" t="str">
        <f>E7</f>
        <v>REKONSTRUKCE BYTŮ - ROZVODŮ VODY A KANALIZACE V BYTOVÉM DOMĚ Č. 4</v>
      </c>
      <c r="F116" s="265"/>
      <c r="G116" s="265"/>
      <c r="H116" s="265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6" t="s">
        <v>97</v>
      </c>
      <c r="D117" s="33"/>
      <c r="E117" s="33"/>
      <c r="F117" s="33"/>
      <c r="G117" s="33"/>
      <c r="H117" s="3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3"/>
      <c r="D118" s="33"/>
      <c r="E118" s="252" t="str">
        <f>E9</f>
        <v>02 - ZTI</v>
      </c>
      <c r="F118" s="263"/>
      <c r="G118" s="263"/>
      <c r="H118" s="26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6.9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2" customHeight="1">
      <c r="A120" s="31"/>
      <c r="B120" s="32"/>
      <c r="C120" s="26" t="s">
        <v>20</v>
      </c>
      <c r="D120" s="33"/>
      <c r="E120" s="33"/>
      <c r="F120" s="24" t="str">
        <f>F12</f>
        <v xml:space="preserve"> </v>
      </c>
      <c r="G120" s="33"/>
      <c r="H120" s="33"/>
      <c r="I120" s="26" t="s">
        <v>22</v>
      </c>
      <c r="J120" s="63" t="str">
        <f>IF(J12="","",J12)</f>
        <v>12. 1. 2026</v>
      </c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5.15" customHeight="1">
      <c r="A122" s="31"/>
      <c r="B122" s="32"/>
      <c r="C122" s="26" t="s">
        <v>24</v>
      </c>
      <c r="D122" s="33"/>
      <c r="E122" s="33"/>
      <c r="F122" s="24" t="str">
        <f>E15</f>
        <v xml:space="preserve"> </v>
      </c>
      <c r="G122" s="33"/>
      <c r="H122" s="33"/>
      <c r="I122" s="26" t="s">
        <v>29</v>
      </c>
      <c r="J122" s="29" t="str">
        <f>E21</f>
        <v xml:space="preserve"> </v>
      </c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15" customHeight="1">
      <c r="A123" s="31"/>
      <c r="B123" s="32"/>
      <c r="C123" s="26" t="s">
        <v>27</v>
      </c>
      <c r="D123" s="33"/>
      <c r="E123" s="33"/>
      <c r="F123" s="24" t="str">
        <f>IF(E18="","",E18)</f>
        <v>Vyplň údaj</v>
      </c>
      <c r="G123" s="33"/>
      <c r="H123" s="33"/>
      <c r="I123" s="26" t="s">
        <v>31</v>
      </c>
      <c r="J123" s="29" t="str">
        <f>E24</f>
        <v xml:space="preserve"> </v>
      </c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0.35" customHeight="1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11" customFormat="1" ht="29.25" customHeight="1">
      <c r="A125" s="156"/>
      <c r="B125" s="157"/>
      <c r="C125" s="158" t="s">
        <v>123</v>
      </c>
      <c r="D125" s="159" t="s">
        <v>58</v>
      </c>
      <c r="E125" s="159" t="s">
        <v>54</v>
      </c>
      <c r="F125" s="159" t="s">
        <v>55</v>
      </c>
      <c r="G125" s="159" t="s">
        <v>124</v>
      </c>
      <c r="H125" s="159" t="s">
        <v>125</v>
      </c>
      <c r="I125" s="159" t="s">
        <v>126</v>
      </c>
      <c r="J125" s="160" t="s">
        <v>101</v>
      </c>
      <c r="K125" s="161" t="s">
        <v>127</v>
      </c>
      <c r="L125" s="162"/>
      <c r="M125" s="72" t="s">
        <v>1</v>
      </c>
      <c r="N125" s="73" t="s">
        <v>37</v>
      </c>
      <c r="O125" s="73" t="s">
        <v>128</v>
      </c>
      <c r="P125" s="73" t="s">
        <v>129</v>
      </c>
      <c r="Q125" s="73" t="s">
        <v>130</v>
      </c>
      <c r="R125" s="73" t="s">
        <v>131</v>
      </c>
      <c r="S125" s="73" t="s">
        <v>132</v>
      </c>
      <c r="T125" s="74" t="s">
        <v>133</v>
      </c>
      <c r="U125" s="156"/>
      <c r="V125" s="156"/>
      <c r="W125" s="156"/>
      <c r="X125" s="156"/>
      <c r="Y125" s="156"/>
      <c r="Z125" s="156"/>
      <c r="AA125" s="156"/>
      <c r="AB125" s="156"/>
      <c r="AC125" s="156"/>
      <c r="AD125" s="156"/>
      <c r="AE125" s="156"/>
    </row>
    <row r="126" spans="1:63" s="2" customFormat="1" ht="22.8" customHeight="1">
      <c r="A126" s="31"/>
      <c r="B126" s="32"/>
      <c r="C126" s="79" t="s">
        <v>134</v>
      </c>
      <c r="D126" s="33"/>
      <c r="E126" s="33"/>
      <c r="F126" s="33"/>
      <c r="G126" s="33"/>
      <c r="H126" s="33"/>
      <c r="I126" s="33"/>
      <c r="J126" s="163">
        <f>BK126</f>
        <v>0</v>
      </c>
      <c r="K126" s="33"/>
      <c r="L126" s="36"/>
      <c r="M126" s="75"/>
      <c r="N126" s="164"/>
      <c r="O126" s="76"/>
      <c r="P126" s="165">
        <f>P127+P141</f>
        <v>0</v>
      </c>
      <c r="Q126" s="76"/>
      <c r="R126" s="165">
        <f>R127+R141</f>
        <v>7.0999999999999994E-2</v>
      </c>
      <c r="S126" s="76"/>
      <c r="T126" s="166">
        <f>T127+T141</f>
        <v>0.27839999999999998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4" t="s">
        <v>72</v>
      </c>
      <c r="AU126" s="14" t="s">
        <v>103</v>
      </c>
      <c r="BK126" s="167">
        <f>BK127+BK141</f>
        <v>0</v>
      </c>
    </row>
    <row r="127" spans="1:63" s="12" customFormat="1" ht="25.95" customHeight="1">
      <c r="B127" s="168"/>
      <c r="C127" s="169"/>
      <c r="D127" s="170" t="s">
        <v>72</v>
      </c>
      <c r="E127" s="171" t="s">
        <v>614</v>
      </c>
      <c r="F127" s="171" t="s">
        <v>615</v>
      </c>
      <c r="G127" s="169"/>
      <c r="H127" s="169"/>
      <c r="I127" s="172"/>
      <c r="J127" s="173">
        <f>BK127</f>
        <v>0</v>
      </c>
      <c r="K127" s="169"/>
      <c r="L127" s="174"/>
      <c r="M127" s="175"/>
      <c r="N127" s="176"/>
      <c r="O127" s="176"/>
      <c r="P127" s="177">
        <f>P128+P133</f>
        <v>0</v>
      </c>
      <c r="Q127" s="176"/>
      <c r="R127" s="177">
        <f>R128+R133</f>
        <v>0</v>
      </c>
      <c r="S127" s="176"/>
      <c r="T127" s="178">
        <f>T128+T133</f>
        <v>3.2000000000000001E-2</v>
      </c>
      <c r="AR127" s="179" t="s">
        <v>81</v>
      </c>
      <c r="AT127" s="180" t="s">
        <v>72</v>
      </c>
      <c r="AU127" s="180" t="s">
        <v>73</v>
      </c>
      <c r="AY127" s="179" t="s">
        <v>137</v>
      </c>
      <c r="BK127" s="181">
        <f>BK128+BK133</f>
        <v>0</v>
      </c>
    </row>
    <row r="128" spans="1:63" s="12" customFormat="1" ht="22.8" customHeight="1">
      <c r="B128" s="168"/>
      <c r="C128" s="169"/>
      <c r="D128" s="170" t="s">
        <v>72</v>
      </c>
      <c r="E128" s="212" t="s">
        <v>173</v>
      </c>
      <c r="F128" s="212" t="s">
        <v>244</v>
      </c>
      <c r="G128" s="169"/>
      <c r="H128" s="169"/>
      <c r="I128" s="172"/>
      <c r="J128" s="213">
        <f>BK128</f>
        <v>0</v>
      </c>
      <c r="K128" s="169"/>
      <c r="L128" s="174"/>
      <c r="M128" s="175"/>
      <c r="N128" s="176"/>
      <c r="O128" s="176"/>
      <c r="P128" s="177">
        <f>SUM(P129:P132)</f>
        <v>0</v>
      </c>
      <c r="Q128" s="176"/>
      <c r="R128" s="177">
        <f>SUM(R129:R132)</f>
        <v>0</v>
      </c>
      <c r="S128" s="176"/>
      <c r="T128" s="178">
        <f>SUM(T129:T132)</f>
        <v>3.2000000000000001E-2</v>
      </c>
      <c r="AR128" s="179" t="s">
        <v>81</v>
      </c>
      <c r="AT128" s="180" t="s">
        <v>72</v>
      </c>
      <c r="AU128" s="180" t="s">
        <v>81</v>
      </c>
      <c r="AY128" s="179" t="s">
        <v>137</v>
      </c>
      <c r="BK128" s="181">
        <f>SUM(BK129:BK132)</f>
        <v>0</v>
      </c>
    </row>
    <row r="129" spans="1:65" s="2" customFormat="1" ht="24.15" customHeight="1">
      <c r="A129" s="31"/>
      <c r="B129" s="32"/>
      <c r="C129" s="182" t="s">
        <v>81</v>
      </c>
      <c r="D129" s="182" t="s">
        <v>138</v>
      </c>
      <c r="E129" s="183" t="s">
        <v>616</v>
      </c>
      <c r="F129" s="184" t="s">
        <v>617</v>
      </c>
      <c r="G129" s="185" t="s">
        <v>171</v>
      </c>
      <c r="H129" s="186">
        <v>37</v>
      </c>
      <c r="I129" s="187"/>
      <c r="J129" s="188">
        <f>ROUND(I129*H129,2)</f>
        <v>0</v>
      </c>
      <c r="K129" s="189"/>
      <c r="L129" s="36"/>
      <c r="M129" s="190" t="s">
        <v>1</v>
      </c>
      <c r="N129" s="191" t="s">
        <v>38</v>
      </c>
      <c r="O129" s="68"/>
      <c r="P129" s="192">
        <f>O129*H129</f>
        <v>0</v>
      </c>
      <c r="Q129" s="192">
        <v>0</v>
      </c>
      <c r="R129" s="192">
        <f>Q129*H129</f>
        <v>0</v>
      </c>
      <c r="S129" s="192">
        <v>0</v>
      </c>
      <c r="T129" s="193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4" t="s">
        <v>142</v>
      </c>
      <c r="AT129" s="194" t="s">
        <v>138</v>
      </c>
      <c r="AU129" s="194" t="s">
        <v>83</v>
      </c>
      <c r="AY129" s="14" t="s">
        <v>137</v>
      </c>
      <c r="BE129" s="195">
        <f>IF(N129="základní",J129,0)</f>
        <v>0</v>
      </c>
      <c r="BF129" s="195">
        <f>IF(N129="snížená",J129,0)</f>
        <v>0</v>
      </c>
      <c r="BG129" s="195">
        <f>IF(N129="zákl. přenesená",J129,0)</f>
        <v>0</v>
      </c>
      <c r="BH129" s="195">
        <f>IF(N129="sníž. přenesená",J129,0)</f>
        <v>0</v>
      </c>
      <c r="BI129" s="195">
        <f>IF(N129="nulová",J129,0)</f>
        <v>0</v>
      </c>
      <c r="BJ129" s="14" t="s">
        <v>81</v>
      </c>
      <c r="BK129" s="195">
        <f>ROUND(I129*H129,2)</f>
        <v>0</v>
      </c>
      <c r="BL129" s="14" t="s">
        <v>142</v>
      </c>
      <c r="BM129" s="194" t="s">
        <v>618</v>
      </c>
    </row>
    <row r="130" spans="1:65" s="2" customFormat="1" ht="24.15" customHeight="1">
      <c r="A130" s="31"/>
      <c r="B130" s="32"/>
      <c r="C130" s="182" t="s">
        <v>83</v>
      </c>
      <c r="D130" s="182" t="s">
        <v>138</v>
      </c>
      <c r="E130" s="183" t="s">
        <v>619</v>
      </c>
      <c r="F130" s="184" t="s">
        <v>620</v>
      </c>
      <c r="G130" s="185" t="s">
        <v>171</v>
      </c>
      <c r="H130" s="186">
        <v>384</v>
      </c>
      <c r="I130" s="187"/>
      <c r="J130" s="188">
        <f>ROUND(I130*H130,2)</f>
        <v>0</v>
      </c>
      <c r="K130" s="189"/>
      <c r="L130" s="36"/>
      <c r="M130" s="190" t="s">
        <v>1</v>
      </c>
      <c r="N130" s="191" t="s">
        <v>38</v>
      </c>
      <c r="O130" s="68"/>
      <c r="P130" s="192">
        <f>O130*H130</f>
        <v>0</v>
      </c>
      <c r="Q130" s="192">
        <v>0</v>
      </c>
      <c r="R130" s="192">
        <f>Q130*H130</f>
        <v>0</v>
      </c>
      <c r="S130" s="192">
        <v>0</v>
      </c>
      <c r="T130" s="193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4" t="s">
        <v>142</v>
      </c>
      <c r="AT130" s="194" t="s">
        <v>138</v>
      </c>
      <c r="AU130" s="194" t="s">
        <v>83</v>
      </c>
      <c r="AY130" s="14" t="s">
        <v>137</v>
      </c>
      <c r="BE130" s="195">
        <f>IF(N130="základní",J130,0)</f>
        <v>0</v>
      </c>
      <c r="BF130" s="195">
        <f>IF(N130="snížená",J130,0)</f>
        <v>0</v>
      </c>
      <c r="BG130" s="195">
        <f>IF(N130="zákl. přenesená",J130,0)</f>
        <v>0</v>
      </c>
      <c r="BH130" s="195">
        <f>IF(N130="sníž. přenesená",J130,0)</f>
        <v>0</v>
      </c>
      <c r="BI130" s="195">
        <f>IF(N130="nulová",J130,0)</f>
        <v>0</v>
      </c>
      <c r="BJ130" s="14" t="s">
        <v>81</v>
      </c>
      <c r="BK130" s="195">
        <f>ROUND(I130*H130,2)</f>
        <v>0</v>
      </c>
      <c r="BL130" s="14" t="s">
        <v>142</v>
      </c>
      <c r="BM130" s="194" t="s">
        <v>160</v>
      </c>
    </row>
    <row r="131" spans="1:65" s="2" customFormat="1" ht="24.15" customHeight="1">
      <c r="A131" s="31"/>
      <c r="B131" s="32"/>
      <c r="C131" s="182" t="s">
        <v>135</v>
      </c>
      <c r="D131" s="182" t="s">
        <v>138</v>
      </c>
      <c r="E131" s="183" t="s">
        <v>621</v>
      </c>
      <c r="F131" s="184" t="s">
        <v>622</v>
      </c>
      <c r="G131" s="185" t="s">
        <v>171</v>
      </c>
      <c r="H131" s="186">
        <v>2</v>
      </c>
      <c r="I131" s="187"/>
      <c r="J131" s="188">
        <f>ROUND(I131*H131,2)</f>
        <v>0</v>
      </c>
      <c r="K131" s="189"/>
      <c r="L131" s="36"/>
      <c r="M131" s="190" t="s">
        <v>1</v>
      </c>
      <c r="N131" s="191" t="s">
        <v>38</v>
      </c>
      <c r="O131" s="68"/>
      <c r="P131" s="192">
        <f>O131*H131</f>
        <v>0</v>
      </c>
      <c r="Q131" s="192">
        <v>0</v>
      </c>
      <c r="R131" s="192">
        <f>Q131*H131</f>
        <v>0</v>
      </c>
      <c r="S131" s="192">
        <v>1.6E-2</v>
      </c>
      <c r="T131" s="193">
        <f>S131*H131</f>
        <v>3.2000000000000001E-2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4" t="s">
        <v>142</v>
      </c>
      <c r="AT131" s="194" t="s">
        <v>138</v>
      </c>
      <c r="AU131" s="194" t="s">
        <v>83</v>
      </c>
      <c r="AY131" s="14" t="s">
        <v>137</v>
      </c>
      <c r="BE131" s="195">
        <f>IF(N131="základní",J131,0)</f>
        <v>0</v>
      </c>
      <c r="BF131" s="195">
        <f>IF(N131="snížená",J131,0)</f>
        <v>0</v>
      </c>
      <c r="BG131" s="195">
        <f>IF(N131="zákl. přenesená",J131,0)</f>
        <v>0</v>
      </c>
      <c r="BH131" s="195">
        <f>IF(N131="sníž. přenesená",J131,0)</f>
        <v>0</v>
      </c>
      <c r="BI131" s="195">
        <f>IF(N131="nulová",J131,0)</f>
        <v>0</v>
      </c>
      <c r="BJ131" s="14" t="s">
        <v>81</v>
      </c>
      <c r="BK131" s="195">
        <f>ROUND(I131*H131,2)</f>
        <v>0</v>
      </c>
      <c r="BL131" s="14" t="s">
        <v>142</v>
      </c>
      <c r="BM131" s="194" t="s">
        <v>623</v>
      </c>
    </row>
    <row r="132" spans="1:65" s="2" customFormat="1" ht="33" customHeight="1">
      <c r="A132" s="31"/>
      <c r="B132" s="32"/>
      <c r="C132" s="182" t="s">
        <v>142</v>
      </c>
      <c r="D132" s="182" t="s">
        <v>138</v>
      </c>
      <c r="E132" s="183" t="s">
        <v>624</v>
      </c>
      <c r="F132" s="184" t="s">
        <v>625</v>
      </c>
      <c r="G132" s="185" t="s">
        <v>171</v>
      </c>
      <c r="H132" s="186">
        <v>183.5</v>
      </c>
      <c r="I132" s="187"/>
      <c r="J132" s="188">
        <f>ROUND(I132*H132,2)</f>
        <v>0</v>
      </c>
      <c r="K132" s="189"/>
      <c r="L132" s="36"/>
      <c r="M132" s="190" t="s">
        <v>1</v>
      </c>
      <c r="N132" s="191" t="s">
        <v>38</v>
      </c>
      <c r="O132" s="68"/>
      <c r="P132" s="192">
        <f>O132*H132</f>
        <v>0</v>
      </c>
      <c r="Q132" s="192">
        <v>0</v>
      </c>
      <c r="R132" s="192">
        <f>Q132*H132</f>
        <v>0</v>
      </c>
      <c r="S132" s="192">
        <v>0</v>
      </c>
      <c r="T132" s="193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4" t="s">
        <v>142</v>
      </c>
      <c r="AT132" s="194" t="s">
        <v>138</v>
      </c>
      <c r="AU132" s="194" t="s">
        <v>83</v>
      </c>
      <c r="AY132" s="14" t="s">
        <v>137</v>
      </c>
      <c r="BE132" s="195">
        <f>IF(N132="základní",J132,0)</f>
        <v>0</v>
      </c>
      <c r="BF132" s="195">
        <f>IF(N132="snížená",J132,0)</f>
        <v>0</v>
      </c>
      <c r="BG132" s="195">
        <f>IF(N132="zákl. přenesená",J132,0)</f>
        <v>0</v>
      </c>
      <c r="BH132" s="195">
        <f>IF(N132="sníž. přenesená",J132,0)</f>
        <v>0</v>
      </c>
      <c r="BI132" s="195">
        <f>IF(N132="nulová",J132,0)</f>
        <v>0</v>
      </c>
      <c r="BJ132" s="14" t="s">
        <v>81</v>
      </c>
      <c r="BK132" s="195">
        <f>ROUND(I132*H132,2)</f>
        <v>0</v>
      </c>
      <c r="BL132" s="14" t="s">
        <v>142</v>
      </c>
      <c r="BM132" s="194" t="s">
        <v>8</v>
      </c>
    </row>
    <row r="133" spans="1:65" s="12" customFormat="1" ht="22.8" customHeight="1">
      <c r="B133" s="168"/>
      <c r="C133" s="169"/>
      <c r="D133" s="170" t="s">
        <v>72</v>
      </c>
      <c r="E133" s="212" t="s">
        <v>282</v>
      </c>
      <c r="F133" s="212" t="s">
        <v>283</v>
      </c>
      <c r="G133" s="169"/>
      <c r="H133" s="169"/>
      <c r="I133" s="172"/>
      <c r="J133" s="213">
        <f>BK133</f>
        <v>0</v>
      </c>
      <c r="K133" s="169"/>
      <c r="L133" s="174"/>
      <c r="M133" s="175"/>
      <c r="N133" s="176"/>
      <c r="O133" s="176"/>
      <c r="P133" s="177">
        <f>SUM(P134:P140)</f>
        <v>0</v>
      </c>
      <c r="Q133" s="176"/>
      <c r="R133" s="177">
        <f>SUM(R134:R140)</f>
        <v>0</v>
      </c>
      <c r="S133" s="176"/>
      <c r="T133" s="178">
        <f>SUM(T134:T140)</f>
        <v>0</v>
      </c>
      <c r="AR133" s="179" t="s">
        <v>81</v>
      </c>
      <c r="AT133" s="180" t="s">
        <v>72</v>
      </c>
      <c r="AU133" s="180" t="s">
        <v>81</v>
      </c>
      <c r="AY133" s="179" t="s">
        <v>137</v>
      </c>
      <c r="BK133" s="181">
        <f>SUM(BK134:BK140)</f>
        <v>0</v>
      </c>
    </row>
    <row r="134" spans="1:65" s="2" customFormat="1" ht="37.799999999999997" customHeight="1">
      <c r="A134" s="31"/>
      <c r="B134" s="32"/>
      <c r="C134" s="182" t="s">
        <v>156</v>
      </c>
      <c r="D134" s="182" t="s">
        <v>138</v>
      </c>
      <c r="E134" s="183" t="s">
        <v>285</v>
      </c>
      <c r="F134" s="184" t="s">
        <v>286</v>
      </c>
      <c r="G134" s="185" t="s">
        <v>287</v>
      </c>
      <c r="H134" s="186">
        <v>28.48</v>
      </c>
      <c r="I134" s="187"/>
      <c r="J134" s="188">
        <f t="shared" ref="J134:J140" si="0">ROUND(I134*H134,2)</f>
        <v>0</v>
      </c>
      <c r="K134" s="189"/>
      <c r="L134" s="36"/>
      <c r="M134" s="190" t="s">
        <v>1</v>
      </c>
      <c r="N134" s="191" t="s">
        <v>38</v>
      </c>
      <c r="O134" s="68"/>
      <c r="P134" s="192">
        <f t="shared" ref="P134:P140" si="1">O134*H134</f>
        <v>0</v>
      </c>
      <c r="Q134" s="192">
        <v>0</v>
      </c>
      <c r="R134" s="192">
        <f t="shared" ref="R134:R140" si="2">Q134*H134</f>
        <v>0</v>
      </c>
      <c r="S134" s="192">
        <v>0</v>
      </c>
      <c r="T134" s="193">
        <f t="shared" ref="T134:T140" si="3"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4" t="s">
        <v>142</v>
      </c>
      <c r="AT134" s="194" t="s">
        <v>138</v>
      </c>
      <c r="AU134" s="194" t="s">
        <v>83</v>
      </c>
      <c r="AY134" s="14" t="s">
        <v>137</v>
      </c>
      <c r="BE134" s="195">
        <f t="shared" ref="BE134:BE140" si="4">IF(N134="základní",J134,0)</f>
        <v>0</v>
      </c>
      <c r="BF134" s="195">
        <f t="shared" ref="BF134:BF140" si="5">IF(N134="snížená",J134,0)</f>
        <v>0</v>
      </c>
      <c r="BG134" s="195">
        <f t="shared" ref="BG134:BG140" si="6">IF(N134="zákl. přenesená",J134,0)</f>
        <v>0</v>
      </c>
      <c r="BH134" s="195">
        <f t="shared" ref="BH134:BH140" si="7">IF(N134="sníž. přenesená",J134,0)</f>
        <v>0</v>
      </c>
      <c r="BI134" s="195">
        <f t="shared" ref="BI134:BI140" si="8">IF(N134="nulová",J134,0)</f>
        <v>0</v>
      </c>
      <c r="BJ134" s="14" t="s">
        <v>81</v>
      </c>
      <c r="BK134" s="195">
        <f t="shared" ref="BK134:BK140" si="9">ROUND(I134*H134,2)</f>
        <v>0</v>
      </c>
      <c r="BL134" s="14" t="s">
        <v>142</v>
      </c>
      <c r="BM134" s="194" t="s">
        <v>196</v>
      </c>
    </row>
    <row r="135" spans="1:65" s="2" customFormat="1" ht="44.25" customHeight="1">
      <c r="A135" s="31"/>
      <c r="B135" s="32"/>
      <c r="C135" s="182" t="s">
        <v>160</v>
      </c>
      <c r="D135" s="182" t="s">
        <v>138</v>
      </c>
      <c r="E135" s="183" t="s">
        <v>294</v>
      </c>
      <c r="F135" s="184" t="s">
        <v>295</v>
      </c>
      <c r="G135" s="185" t="s">
        <v>287</v>
      </c>
      <c r="H135" s="186">
        <v>28.48</v>
      </c>
      <c r="I135" s="187"/>
      <c r="J135" s="188">
        <f t="shared" si="0"/>
        <v>0</v>
      </c>
      <c r="K135" s="189"/>
      <c r="L135" s="36"/>
      <c r="M135" s="190" t="s">
        <v>1</v>
      </c>
      <c r="N135" s="191" t="s">
        <v>38</v>
      </c>
      <c r="O135" s="68"/>
      <c r="P135" s="192">
        <f t="shared" si="1"/>
        <v>0</v>
      </c>
      <c r="Q135" s="192">
        <v>0</v>
      </c>
      <c r="R135" s="192">
        <f t="shared" si="2"/>
        <v>0</v>
      </c>
      <c r="S135" s="192">
        <v>0</v>
      </c>
      <c r="T135" s="193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4" t="s">
        <v>142</v>
      </c>
      <c r="AT135" s="194" t="s">
        <v>138</v>
      </c>
      <c r="AU135" s="194" t="s">
        <v>83</v>
      </c>
      <c r="AY135" s="14" t="s">
        <v>137</v>
      </c>
      <c r="BE135" s="195">
        <f t="shared" si="4"/>
        <v>0</v>
      </c>
      <c r="BF135" s="195">
        <f t="shared" si="5"/>
        <v>0</v>
      </c>
      <c r="BG135" s="195">
        <f t="shared" si="6"/>
        <v>0</v>
      </c>
      <c r="BH135" s="195">
        <f t="shared" si="7"/>
        <v>0</v>
      </c>
      <c r="BI135" s="195">
        <f t="shared" si="8"/>
        <v>0</v>
      </c>
      <c r="BJ135" s="14" t="s">
        <v>81</v>
      </c>
      <c r="BK135" s="195">
        <f t="shared" si="9"/>
        <v>0</v>
      </c>
      <c r="BL135" s="14" t="s">
        <v>142</v>
      </c>
      <c r="BM135" s="194" t="s">
        <v>204</v>
      </c>
    </row>
    <row r="136" spans="1:65" s="2" customFormat="1" ht="37.799999999999997" customHeight="1">
      <c r="A136" s="31"/>
      <c r="B136" s="32"/>
      <c r="C136" s="182" t="s">
        <v>164</v>
      </c>
      <c r="D136" s="182" t="s">
        <v>138</v>
      </c>
      <c r="E136" s="183" t="s">
        <v>626</v>
      </c>
      <c r="F136" s="184" t="s">
        <v>627</v>
      </c>
      <c r="G136" s="185" t="s">
        <v>287</v>
      </c>
      <c r="H136" s="186">
        <v>28.48</v>
      </c>
      <c r="I136" s="187"/>
      <c r="J136" s="188">
        <f t="shared" si="0"/>
        <v>0</v>
      </c>
      <c r="K136" s="189"/>
      <c r="L136" s="36"/>
      <c r="M136" s="190" t="s">
        <v>1</v>
      </c>
      <c r="N136" s="191" t="s">
        <v>38</v>
      </c>
      <c r="O136" s="68"/>
      <c r="P136" s="192">
        <f t="shared" si="1"/>
        <v>0</v>
      </c>
      <c r="Q136" s="192">
        <v>0</v>
      </c>
      <c r="R136" s="192">
        <f t="shared" si="2"/>
        <v>0</v>
      </c>
      <c r="S136" s="192">
        <v>0</v>
      </c>
      <c r="T136" s="193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4" t="s">
        <v>142</v>
      </c>
      <c r="AT136" s="194" t="s">
        <v>138</v>
      </c>
      <c r="AU136" s="194" t="s">
        <v>83</v>
      </c>
      <c r="AY136" s="14" t="s">
        <v>137</v>
      </c>
      <c r="BE136" s="195">
        <f t="shared" si="4"/>
        <v>0</v>
      </c>
      <c r="BF136" s="195">
        <f t="shared" si="5"/>
        <v>0</v>
      </c>
      <c r="BG136" s="195">
        <f t="shared" si="6"/>
        <v>0</v>
      </c>
      <c r="BH136" s="195">
        <f t="shared" si="7"/>
        <v>0</v>
      </c>
      <c r="BI136" s="195">
        <f t="shared" si="8"/>
        <v>0</v>
      </c>
      <c r="BJ136" s="14" t="s">
        <v>81</v>
      </c>
      <c r="BK136" s="195">
        <f t="shared" si="9"/>
        <v>0</v>
      </c>
      <c r="BL136" s="14" t="s">
        <v>142</v>
      </c>
      <c r="BM136" s="194" t="s">
        <v>212</v>
      </c>
    </row>
    <row r="137" spans="1:65" s="2" customFormat="1" ht="37.799999999999997" customHeight="1">
      <c r="A137" s="31"/>
      <c r="B137" s="32"/>
      <c r="C137" s="182" t="s">
        <v>168</v>
      </c>
      <c r="D137" s="182" t="s">
        <v>138</v>
      </c>
      <c r="E137" s="183" t="s">
        <v>628</v>
      </c>
      <c r="F137" s="184" t="s">
        <v>629</v>
      </c>
      <c r="G137" s="185" t="s">
        <v>287</v>
      </c>
      <c r="H137" s="186">
        <v>22.14</v>
      </c>
      <c r="I137" s="187"/>
      <c r="J137" s="188">
        <f t="shared" si="0"/>
        <v>0</v>
      </c>
      <c r="K137" s="189"/>
      <c r="L137" s="36"/>
      <c r="M137" s="190" t="s">
        <v>1</v>
      </c>
      <c r="N137" s="191" t="s">
        <v>38</v>
      </c>
      <c r="O137" s="68"/>
      <c r="P137" s="192">
        <f t="shared" si="1"/>
        <v>0</v>
      </c>
      <c r="Q137" s="192">
        <v>0</v>
      </c>
      <c r="R137" s="192">
        <f t="shared" si="2"/>
        <v>0</v>
      </c>
      <c r="S137" s="192">
        <v>0</v>
      </c>
      <c r="T137" s="193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4" t="s">
        <v>142</v>
      </c>
      <c r="AT137" s="194" t="s">
        <v>138</v>
      </c>
      <c r="AU137" s="194" t="s">
        <v>83</v>
      </c>
      <c r="AY137" s="14" t="s">
        <v>137</v>
      </c>
      <c r="BE137" s="195">
        <f t="shared" si="4"/>
        <v>0</v>
      </c>
      <c r="BF137" s="195">
        <f t="shared" si="5"/>
        <v>0</v>
      </c>
      <c r="BG137" s="195">
        <f t="shared" si="6"/>
        <v>0</v>
      </c>
      <c r="BH137" s="195">
        <f t="shared" si="7"/>
        <v>0</v>
      </c>
      <c r="BI137" s="195">
        <f t="shared" si="8"/>
        <v>0</v>
      </c>
      <c r="BJ137" s="14" t="s">
        <v>81</v>
      </c>
      <c r="BK137" s="195">
        <f t="shared" si="9"/>
        <v>0</v>
      </c>
      <c r="BL137" s="14" t="s">
        <v>142</v>
      </c>
      <c r="BM137" s="194" t="s">
        <v>220</v>
      </c>
    </row>
    <row r="138" spans="1:65" s="2" customFormat="1" ht="55.5" customHeight="1">
      <c r="A138" s="31"/>
      <c r="B138" s="32"/>
      <c r="C138" s="182" t="s">
        <v>173</v>
      </c>
      <c r="D138" s="182" t="s">
        <v>138</v>
      </c>
      <c r="E138" s="183" t="s">
        <v>630</v>
      </c>
      <c r="F138" s="184" t="s">
        <v>631</v>
      </c>
      <c r="G138" s="185" t="s">
        <v>287</v>
      </c>
      <c r="H138" s="186">
        <v>0.63900000000000001</v>
      </c>
      <c r="I138" s="187"/>
      <c r="J138" s="188">
        <f t="shared" si="0"/>
        <v>0</v>
      </c>
      <c r="K138" s="189"/>
      <c r="L138" s="36"/>
      <c r="M138" s="190" t="s">
        <v>1</v>
      </c>
      <c r="N138" s="191" t="s">
        <v>38</v>
      </c>
      <c r="O138" s="68"/>
      <c r="P138" s="192">
        <f t="shared" si="1"/>
        <v>0</v>
      </c>
      <c r="Q138" s="192">
        <v>0</v>
      </c>
      <c r="R138" s="192">
        <f t="shared" si="2"/>
        <v>0</v>
      </c>
      <c r="S138" s="192">
        <v>0</v>
      </c>
      <c r="T138" s="193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4" t="s">
        <v>142</v>
      </c>
      <c r="AT138" s="194" t="s">
        <v>138</v>
      </c>
      <c r="AU138" s="194" t="s">
        <v>83</v>
      </c>
      <c r="AY138" s="14" t="s">
        <v>137</v>
      </c>
      <c r="BE138" s="195">
        <f t="shared" si="4"/>
        <v>0</v>
      </c>
      <c r="BF138" s="195">
        <f t="shared" si="5"/>
        <v>0</v>
      </c>
      <c r="BG138" s="195">
        <f t="shared" si="6"/>
        <v>0</v>
      </c>
      <c r="BH138" s="195">
        <f t="shared" si="7"/>
        <v>0</v>
      </c>
      <c r="BI138" s="195">
        <f t="shared" si="8"/>
        <v>0</v>
      </c>
      <c r="BJ138" s="14" t="s">
        <v>81</v>
      </c>
      <c r="BK138" s="195">
        <f t="shared" si="9"/>
        <v>0</v>
      </c>
      <c r="BL138" s="14" t="s">
        <v>142</v>
      </c>
      <c r="BM138" s="194" t="s">
        <v>227</v>
      </c>
    </row>
    <row r="139" spans="1:65" s="2" customFormat="1" ht="44.25" customHeight="1">
      <c r="A139" s="31"/>
      <c r="B139" s="32"/>
      <c r="C139" s="182" t="s">
        <v>178</v>
      </c>
      <c r="D139" s="182" t="s">
        <v>138</v>
      </c>
      <c r="E139" s="183" t="s">
        <v>632</v>
      </c>
      <c r="F139" s="184" t="s">
        <v>633</v>
      </c>
      <c r="G139" s="185" t="s">
        <v>287</v>
      </c>
      <c r="H139" s="186">
        <v>0.52</v>
      </c>
      <c r="I139" s="187"/>
      <c r="J139" s="188">
        <f t="shared" si="0"/>
        <v>0</v>
      </c>
      <c r="K139" s="189"/>
      <c r="L139" s="36"/>
      <c r="M139" s="190" t="s">
        <v>1</v>
      </c>
      <c r="N139" s="191" t="s">
        <v>38</v>
      </c>
      <c r="O139" s="68"/>
      <c r="P139" s="192">
        <f t="shared" si="1"/>
        <v>0</v>
      </c>
      <c r="Q139" s="192">
        <v>0</v>
      </c>
      <c r="R139" s="192">
        <f t="shared" si="2"/>
        <v>0</v>
      </c>
      <c r="S139" s="192">
        <v>0</v>
      </c>
      <c r="T139" s="193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4" t="s">
        <v>142</v>
      </c>
      <c r="AT139" s="194" t="s">
        <v>138</v>
      </c>
      <c r="AU139" s="194" t="s">
        <v>83</v>
      </c>
      <c r="AY139" s="14" t="s">
        <v>137</v>
      </c>
      <c r="BE139" s="195">
        <f t="shared" si="4"/>
        <v>0</v>
      </c>
      <c r="BF139" s="195">
        <f t="shared" si="5"/>
        <v>0</v>
      </c>
      <c r="BG139" s="195">
        <f t="shared" si="6"/>
        <v>0</v>
      </c>
      <c r="BH139" s="195">
        <f t="shared" si="7"/>
        <v>0</v>
      </c>
      <c r="BI139" s="195">
        <f t="shared" si="8"/>
        <v>0</v>
      </c>
      <c r="BJ139" s="14" t="s">
        <v>81</v>
      </c>
      <c r="BK139" s="195">
        <f t="shared" si="9"/>
        <v>0</v>
      </c>
      <c r="BL139" s="14" t="s">
        <v>142</v>
      </c>
      <c r="BM139" s="194" t="s">
        <v>235</v>
      </c>
    </row>
    <row r="140" spans="1:65" s="2" customFormat="1" ht="16.5" customHeight="1">
      <c r="A140" s="31"/>
      <c r="B140" s="32"/>
      <c r="C140" s="182" t="s">
        <v>183</v>
      </c>
      <c r="D140" s="182" t="s">
        <v>138</v>
      </c>
      <c r="E140" s="183" t="s">
        <v>634</v>
      </c>
      <c r="F140" s="184" t="s">
        <v>635</v>
      </c>
      <c r="G140" s="185" t="s">
        <v>287</v>
      </c>
      <c r="H140" s="186">
        <v>5.1239999999999997</v>
      </c>
      <c r="I140" s="187"/>
      <c r="J140" s="188">
        <f t="shared" si="0"/>
        <v>0</v>
      </c>
      <c r="K140" s="189"/>
      <c r="L140" s="36"/>
      <c r="M140" s="190" t="s">
        <v>1</v>
      </c>
      <c r="N140" s="191" t="s">
        <v>38</v>
      </c>
      <c r="O140" s="68"/>
      <c r="P140" s="192">
        <f t="shared" si="1"/>
        <v>0</v>
      </c>
      <c r="Q140" s="192">
        <v>0</v>
      </c>
      <c r="R140" s="192">
        <f t="shared" si="2"/>
        <v>0</v>
      </c>
      <c r="S140" s="192">
        <v>0</v>
      </c>
      <c r="T140" s="193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4" t="s">
        <v>142</v>
      </c>
      <c r="AT140" s="194" t="s">
        <v>138</v>
      </c>
      <c r="AU140" s="194" t="s">
        <v>83</v>
      </c>
      <c r="AY140" s="14" t="s">
        <v>137</v>
      </c>
      <c r="BE140" s="195">
        <f t="shared" si="4"/>
        <v>0</v>
      </c>
      <c r="BF140" s="195">
        <f t="shared" si="5"/>
        <v>0</v>
      </c>
      <c r="BG140" s="195">
        <f t="shared" si="6"/>
        <v>0</v>
      </c>
      <c r="BH140" s="195">
        <f t="shared" si="7"/>
        <v>0</v>
      </c>
      <c r="BI140" s="195">
        <f t="shared" si="8"/>
        <v>0</v>
      </c>
      <c r="BJ140" s="14" t="s">
        <v>81</v>
      </c>
      <c r="BK140" s="195">
        <f t="shared" si="9"/>
        <v>0</v>
      </c>
      <c r="BL140" s="14" t="s">
        <v>142</v>
      </c>
      <c r="BM140" s="194" t="s">
        <v>245</v>
      </c>
    </row>
    <row r="141" spans="1:65" s="12" customFormat="1" ht="25.95" customHeight="1">
      <c r="B141" s="168"/>
      <c r="C141" s="169"/>
      <c r="D141" s="170" t="s">
        <v>72</v>
      </c>
      <c r="E141" s="171" t="s">
        <v>636</v>
      </c>
      <c r="F141" s="171" t="s">
        <v>637</v>
      </c>
      <c r="G141" s="169"/>
      <c r="H141" s="169"/>
      <c r="I141" s="172"/>
      <c r="J141" s="173">
        <f>BK141</f>
        <v>0</v>
      </c>
      <c r="K141" s="169"/>
      <c r="L141" s="174"/>
      <c r="M141" s="175"/>
      <c r="N141" s="176"/>
      <c r="O141" s="176"/>
      <c r="P141" s="177">
        <f>P142+P147+P180+P208+P250+P253</f>
        <v>0</v>
      </c>
      <c r="Q141" s="176"/>
      <c r="R141" s="177">
        <f>R142+R147+R180+R208+R250+R253</f>
        <v>7.0999999999999994E-2</v>
      </c>
      <c r="S141" s="176"/>
      <c r="T141" s="178">
        <f>T142+T147+T180+T208+T250+T253</f>
        <v>0.24639999999999998</v>
      </c>
      <c r="AR141" s="179" t="s">
        <v>83</v>
      </c>
      <c r="AT141" s="180" t="s">
        <v>72</v>
      </c>
      <c r="AU141" s="180" t="s">
        <v>73</v>
      </c>
      <c r="AY141" s="179" t="s">
        <v>137</v>
      </c>
      <c r="BK141" s="181">
        <f>BK142+BK147+BK180+BK208+BK250+BK253</f>
        <v>0</v>
      </c>
    </row>
    <row r="142" spans="1:65" s="12" customFormat="1" ht="22.8" customHeight="1">
      <c r="B142" s="168"/>
      <c r="C142" s="169"/>
      <c r="D142" s="170" t="s">
        <v>72</v>
      </c>
      <c r="E142" s="212" t="s">
        <v>638</v>
      </c>
      <c r="F142" s="212" t="s">
        <v>639</v>
      </c>
      <c r="G142" s="169"/>
      <c r="H142" s="169"/>
      <c r="I142" s="172"/>
      <c r="J142" s="213">
        <f>BK142</f>
        <v>0</v>
      </c>
      <c r="K142" s="169"/>
      <c r="L142" s="174"/>
      <c r="M142" s="175"/>
      <c r="N142" s="176"/>
      <c r="O142" s="176"/>
      <c r="P142" s="177">
        <f>SUM(P143:P146)</f>
        <v>0</v>
      </c>
      <c r="Q142" s="176"/>
      <c r="R142" s="177">
        <f>SUM(R143:R146)</f>
        <v>0</v>
      </c>
      <c r="S142" s="176"/>
      <c r="T142" s="178">
        <f>SUM(T143:T146)</f>
        <v>0</v>
      </c>
      <c r="AR142" s="179" t="s">
        <v>83</v>
      </c>
      <c r="AT142" s="180" t="s">
        <v>72</v>
      </c>
      <c r="AU142" s="180" t="s">
        <v>81</v>
      </c>
      <c r="AY142" s="179" t="s">
        <v>137</v>
      </c>
      <c r="BK142" s="181">
        <f>SUM(BK143:BK146)</f>
        <v>0</v>
      </c>
    </row>
    <row r="143" spans="1:65" s="2" customFormat="1" ht="37.799999999999997" customHeight="1">
      <c r="A143" s="31"/>
      <c r="B143" s="32"/>
      <c r="C143" s="182" t="s">
        <v>8</v>
      </c>
      <c r="D143" s="182" t="s">
        <v>138</v>
      </c>
      <c r="E143" s="183" t="s">
        <v>640</v>
      </c>
      <c r="F143" s="184" t="s">
        <v>641</v>
      </c>
      <c r="G143" s="185" t="s">
        <v>171</v>
      </c>
      <c r="H143" s="186">
        <v>86</v>
      </c>
      <c r="I143" s="187"/>
      <c r="J143" s="188">
        <f>ROUND(I143*H143,2)</f>
        <v>0</v>
      </c>
      <c r="K143" s="189"/>
      <c r="L143" s="36"/>
      <c r="M143" s="190" t="s">
        <v>1</v>
      </c>
      <c r="N143" s="191" t="s">
        <v>38</v>
      </c>
      <c r="O143" s="68"/>
      <c r="P143" s="192">
        <f>O143*H143</f>
        <v>0</v>
      </c>
      <c r="Q143" s="192">
        <v>0</v>
      </c>
      <c r="R143" s="192">
        <f>Q143*H143</f>
        <v>0</v>
      </c>
      <c r="S143" s="192">
        <v>0</v>
      </c>
      <c r="T143" s="193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4" t="s">
        <v>204</v>
      </c>
      <c r="AT143" s="194" t="s">
        <v>138</v>
      </c>
      <c r="AU143" s="194" t="s">
        <v>83</v>
      </c>
      <c r="AY143" s="14" t="s">
        <v>137</v>
      </c>
      <c r="BE143" s="195">
        <f>IF(N143="základní",J143,0)</f>
        <v>0</v>
      </c>
      <c r="BF143" s="195">
        <f>IF(N143="snížená",J143,0)</f>
        <v>0</v>
      </c>
      <c r="BG143" s="195">
        <f>IF(N143="zákl. přenesená",J143,0)</f>
        <v>0</v>
      </c>
      <c r="BH143" s="195">
        <f>IF(N143="sníž. přenesená",J143,0)</f>
        <v>0</v>
      </c>
      <c r="BI143" s="195">
        <f>IF(N143="nulová",J143,0)</f>
        <v>0</v>
      </c>
      <c r="BJ143" s="14" t="s">
        <v>81</v>
      </c>
      <c r="BK143" s="195">
        <f>ROUND(I143*H143,2)</f>
        <v>0</v>
      </c>
      <c r="BL143" s="14" t="s">
        <v>204</v>
      </c>
      <c r="BM143" s="194" t="s">
        <v>642</v>
      </c>
    </row>
    <row r="144" spans="1:65" s="2" customFormat="1" ht="24.15" customHeight="1">
      <c r="A144" s="31"/>
      <c r="B144" s="32"/>
      <c r="C144" s="201" t="s">
        <v>191</v>
      </c>
      <c r="D144" s="201" t="s">
        <v>318</v>
      </c>
      <c r="E144" s="202" t="s">
        <v>643</v>
      </c>
      <c r="F144" s="203" t="s">
        <v>644</v>
      </c>
      <c r="G144" s="204" t="s">
        <v>171</v>
      </c>
      <c r="H144" s="205">
        <v>86</v>
      </c>
      <c r="I144" s="206"/>
      <c r="J144" s="207">
        <f>ROUND(I144*H144,2)</f>
        <v>0</v>
      </c>
      <c r="K144" s="208"/>
      <c r="L144" s="209"/>
      <c r="M144" s="210" t="s">
        <v>1</v>
      </c>
      <c r="N144" s="211" t="s">
        <v>38</v>
      </c>
      <c r="O144" s="68"/>
      <c r="P144" s="192">
        <f>O144*H144</f>
        <v>0</v>
      </c>
      <c r="Q144" s="192">
        <v>0</v>
      </c>
      <c r="R144" s="192">
        <f>Q144*H144</f>
        <v>0</v>
      </c>
      <c r="S144" s="192">
        <v>0</v>
      </c>
      <c r="T144" s="193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4" t="s">
        <v>270</v>
      </c>
      <c r="AT144" s="194" t="s">
        <v>318</v>
      </c>
      <c r="AU144" s="194" t="s">
        <v>83</v>
      </c>
      <c r="AY144" s="14" t="s">
        <v>137</v>
      </c>
      <c r="BE144" s="195">
        <f>IF(N144="základní",J144,0)</f>
        <v>0</v>
      </c>
      <c r="BF144" s="195">
        <f>IF(N144="snížená",J144,0)</f>
        <v>0</v>
      </c>
      <c r="BG144" s="195">
        <f>IF(N144="zákl. přenesená",J144,0)</f>
        <v>0</v>
      </c>
      <c r="BH144" s="195">
        <f>IF(N144="sníž. přenesená",J144,0)</f>
        <v>0</v>
      </c>
      <c r="BI144" s="195">
        <f>IF(N144="nulová",J144,0)</f>
        <v>0</v>
      </c>
      <c r="BJ144" s="14" t="s">
        <v>81</v>
      </c>
      <c r="BK144" s="195">
        <f>ROUND(I144*H144,2)</f>
        <v>0</v>
      </c>
      <c r="BL144" s="14" t="s">
        <v>204</v>
      </c>
      <c r="BM144" s="194" t="s">
        <v>645</v>
      </c>
    </row>
    <row r="145" spans="1:65" s="2" customFormat="1" ht="49.05" customHeight="1">
      <c r="A145" s="31"/>
      <c r="B145" s="32"/>
      <c r="C145" s="182" t="s">
        <v>196</v>
      </c>
      <c r="D145" s="182" t="s">
        <v>138</v>
      </c>
      <c r="E145" s="183" t="s">
        <v>646</v>
      </c>
      <c r="F145" s="184" t="s">
        <v>647</v>
      </c>
      <c r="G145" s="185" t="s">
        <v>287</v>
      </c>
      <c r="H145" s="186">
        <v>1.6E-2</v>
      </c>
      <c r="I145" s="187"/>
      <c r="J145" s="188">
        <f>ROUND(I145*H145,2)</f>
        <v>0</v>
      </c>
      <c r="K145" s="189"/>
      <c r="L145" s="36"/>
      <c r="M145" s="190" t="s">
        <v>1</v>
      </c>
      <c r="N145" s="191" t="s">
        <v>38</v>
      </c>
      <c r="O145" s="68"/>
      <c r="P145" s="192">
        <f>O145*H145</f>
        <v>0</v>
      </c>
      <c r="Q145" s="192">
        <v>0</v>
      </c>
      <c r="R145" s="192">
        <f>Q145*H145</f>
        <v>0</v>
      </c>
      <c r="S145" s="192">
        <v>0</v>
      </c>
      <c r="T145" s="193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4" t="s">
        <v>204</v>
      </c>
      <c r="AT145" s="194" t="s">
        <v>138</v>
      </c>
      <c r="AU145" s="194" t="s">
        <v>83</v>
      </c>
      <c r="AY145" s="14" t="s">
        <v>137</v>
      </c>
      <c r="BE145" s="195">
        <f>IF(N145="základní",J145,0)</f>
        <v>0</v>
      </c>
      <c r="BF145" s="195">
        <f>IF(N145="snížená",J145,0)</f>
        <v>0</v>
      </c>
      <c r="BG145" s="195">
        <f>IF(N145="zákl. přenesená",J145,0)</f>
        <v>0</v>
      </c>
      <c r="BH145" s="195">
        <f>IF(N145="sníž. přenesená",J145,0)</f>
        <v>0</v>
      </c>
      <c r="BI145" s="195">
        <f>IF(N145="nulová",J145,0)</f>
        <v>0</v>
      </c>
      <c r="BJ145" s="14" t="s">
        <v>81</v>
      </c>
      <c r="BK145" s="195">
        <f>ROUND(I145*H145,2)</f>
        <v>0</v>
      </c>
      <c r="BL145" s="14" t="s">
        <v>204</v>
      </c>
      <c r="BM145" s="194" t="s">
        <v>648</v>
      </c>
    </row>
    <row r="146" spans="1:65" s="2" customFormat="1" ht="49.05" customHeight="1">
      <c r="A146" s="31"/>
      <c r="B146" s="32"/>
      <c r="C146" s="182" t="s">
        <v>200</v>
      </c>
      <c r="D146" s="182" t="s">
        <v>138</v>
      </c>
      <c r="E146" s="183" t="s">
        <v>649</v>
      </c>
      <c r="F146" s="184" t="s">
        <v>650</v>
      </c>
      <c r="G146" s="185" t="s">
        <v>287</v>
      </c>
      <c r="H146" s="186">
        <v>1.6E-2</v>
      </c>
      <c r="I146" s="187"/>
      <c r="J146" s="188">
        <f>ROUND(I146*H146,2)</f>
        <v>0</v>
      </c>
      <c r="K146" s="189"/>
      <c r="L146" s="36"/>
      <c r="M146" s="190" t="s">
        <v>1</v>
      </c>
      <c r="N146" s="191" t="s">
        <v>38</v>
      </c>
      <c r="O146" s="68"/>
      <c r="P146" s="192">
        <f>O146*H146</f>
        <v>0</v>
      </c>
      <c r="Q146" s="192">
        <v>0</v>
      </c>
      <c r="R146" s="192">
        <f>Q146*H146</f>
        <v>0</v>
      </c>
      <c r="S146" s="192">
        <v>0</v>
      </c>
      <c r="T146" s="193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4" t="s">
        <v>204</v>
      </c>
      <c r="AT146" s="194" t="s">
        <v>138</v>
      </c>
      <c r="AU146" s="194" t="s">
        <v>83</v>
      </c>
      <c r="AY146" s="14" t="s">
        <v>137</v>
      </c>
      <c r="BE146" s="195">
        <f>IF(N146="základní",J146,0)</f>
        <v>0</v>
      </c>
      <c r="BF146" s="195">
        <f>IF(N146="snížená",J146,0)</f>
        <v>0</v>
      </c>
      <c r="BG146" s="195">
        <f>IF(N146="zákl. přenesená",J146,0)</f>
        <v>0</v>
      </c>
      <c r="BH146" s="195">
        <f>IF(N146="sníž. přenesená",J146,0)</f>
        <v>0</v>
      </c>
      <c r="BI146" s="195">
        <f>IF(N146="nulová",J146,0)</f>
        <v>0</v>
      </c>
      <c r="BJ146" s="14" t="s">
        <v>81</v>
      </c>
      <c r="BK146" s="195">
        <f>ROUND(I146*H146,2)</f>
        <v>0</v>
      </c>
      <c r="BL146" s="14" t="s">
        <v>204</v>
      </c>
      <c r="BM146" s="194" t="s">
        <v>651</v>
      </c>
    </row>
    <row r="147" spans="1:65" s="12" customFormat="1" ht="22.8" customHeight="1">
      <c r="B147" s="168"/>
      <c r="C147" s="169"/>
      <c r="D147" s="170" t="s">
        <v>72</v>
      </c>
      <c r="E147" s="212" t="s">
        <v>652</v>
      </c>
      <c r="F147" s="212" t="s">
        <v>653</v>
      </c>
      <c r="G147" s="169"/>
      <c r="H147" s="169"/>
      <c r="I147" s="172"/>
      <c r="J147" s="213">
        <f>BK147</f>
        <v>0</v>
      </c>
      <c r="K147" s="169"/>
      <c r="L147" s="174"/>
      <c r="M147" s="175"/>
      <c r="N147" s="176"/>
      <c r="O147" s="176"/>
      <c r="P147" s="177">
        <f>SUM(P148:P179)</f>
        <v>0</v>
      </c>
      <c r="Q147" s="176"/>
      <c r="R147" s="177">
        <f>SUM(R148:R179)</f>
        <v>5.0429999999999996E-2</v>
      </c>
      <c r="S147" s="176"/>
      <c r="T147" s="178">
        <f>SUM(T148:T179)</f>
        <v>0.19949999999999998</v>
      </c>
      <c r="AR147" s="179" t="s">
        <v>83</v>
      </c>
      <c r="AT147" s="180" t="s">
        <v>72</v>
      </c>
      <c r="AU147" s="180" t="s">
        <v>81</v>
      </c>
      <c r="AY147" s="179" t="s">
        <v>137</v>
      </c>
      <c r="BK147" s="181">
        <f>SUM(BK148:BK179)</f>
        <v>0</v>
      </c>
    </row>
    <row r="148" spans="1:65" s="2" customFormat="1" ht="24.15" customHeight="1">
      <c r="A148" s="31"/>
      <c r="B148" s="32"/>
      <c r="C148" s="182" t="s">
        <v>204</v>
      </c>
      <c r="D148" s="182" t="s">
        <v>138</v>
      </c>
      <c r="E148" s="183" t="s">
        <v>654</v>
      </c>
      <c r="F148" s="184" t="s">
        <v>655</v>
      </c>
      <c r="G148" s="185" t="s">
        <v>171</v>
      </c>
      <c r="H148" s="186">
        <v>37</v>
      </c>
      <c r="I148" s="187"/>
      <c r="J148" s="188">
        <f t="shared" ref="J148:J179" si="10">ROUND(I148*H148,2)</f>
        <v>0</v>
      </c>
      <c r="K148" s="189"/>
      <c r="L148" s="36"/>
      <c r="M148" s="190" t="s">
        <v>1</v>
      </c>
      <c r="N148" s="191" t="s">
        <v>38</v>
      </c>
      <c r="O148" s="68"/>
      <c r="P148" s="192">
        <f t="shared" ref="P148:P179" si="11">O148*H148</f>
        <v>0</v>
      </c>
      <c r="Q148" s="192">
        <v>0</v>
      </c>
      <c r="R148" s="192">
        <f t="shared" ref="R148:R179" si="12">Q148*H148</f>
        <v>0</v>
      </c>
      <c r="S148" s="192">
        <v>0</v>
      </c>
      <c r="T148" s="193">
        <f t="shared" ref="T148:T179" si="13"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4" t="s">
        <v>204</v>
      </c>
      <c r="AT148" s="194" t="s">
        <v>138</v>
      </c>
      <c r="AU148" s="194" t="s">
        <v>83</v>
      </c>
      <c r="AY148" s="14" t="s">
        <v>137</v>
      </c>
      <c r="BE148" s="195">
        <f t="shared" ref="BE148:BE179" si="14">IF(N148="základní",J148,0)</f>
        <v>0</v>
      </c>
      <c r="BF148" s="195">
        <f t="shared" ref="BF148:BF179" si="15">IF(N148="snížená",J148,0)</f>
        <v>0</v>
      </c>
      <c r="BG148" s="195">
        <f t="shared" ref="BG148:BG179" si="16">IF(N148="zákl. přenesená",J148,0)</f>
        <v>0</v>
      </c>
      <c r="BH148" s="195">
        <f t="shared" ref="BH148:BH179" si="17">IF(N148="sníž. přenesená",J148,0)</f>
        <v>0</v>
      </c>
      <c r="BI148" s="195">
        <f t="shared" ref="BI148:BI179" si="18">IF(N148="nulová",J148,0)</f>
        <v>0</v>
      </c>
      <c r="BJ148" s="14" t="s">
        <v>81</v>
      </c>
      <c r="BK148" s="195">
        <f t="shared" ref="BK148:BK179" si="19">ROUND(I148*H148,2)</f>
        <v>0</v>
      </c>
      <c r="BL148" s="14" t="s">
        <v>204</v>
      </c>
      <c r="BM148" s="194" t="s">
        <v>309</v>
      </c>
    </row>
    <row r="149" spans="1:65" s="2" customFormat="1" ht="24.15" customHeight="1">
      <c r="A149" s="31"/>
      <c r="B149" s="32"/>
      <c r="C149" s="182" t="s">
        <v>208</v>
      </c>
      <c r="D149" s="182" t="s">
        <v>138</v>
      </c>
      <c r="E149" s="183" t="s">
        <v>656</v>
      </c>
      <c r="F149" s="184" t="s">
        <v>657</v>
      </c>
      <c r="G149" s="185" t="s">
        <v>181</v>
      </c>
      <c r="H149" s="186">
        <v>4</v>
      </c>
      <c r="I149" s="187"/>
      <c r="J149" s="188">
        <f t="shared" si="10"/>
        <v>0</v>
      </c>
      <c r="K149" s="189"/>
      <c r="L149" s="36"/>
      <c r="M149" s="190" t="s">
        <v>1</v>
      </c>
      <c r="N149" s="191" t="s">
        <v>38</v>
      </c>
      <c r="O149" s="68"/>
      <c r="P149" s="192">
        <f t="shared" si="11"/>
        <v>0</v>
      </c>
      <c r="Q149" s="192">
        <v>0</v>
      </c>
      <c r="R149" s="192">
        <f t="shared" si="12"/>
        <v>0</v>
      </c>
      <c r="S149" s="192">
        <v>0</v>
      </c>
      <c r="T149" s="193">
        <f t="shared" si="1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4" t="s">
        <v>204</v>
      </c>
      <c r="AT149" s="194" t="s">
        <v>138</v>
      </c>
      <c r="AU149" s="194" t="s">
        <v>83</v>
      </c>
      <c r="AY149" s="14" t="s">
        <v>137</v>
      </c>
      <c r="BE149" s="195">
        <f t="shared" si="14"/>
        <v>0</v>
      </c>
      <c r="BF149" s="195">
        <f t="shared" si="15"/>
        <v>0</v>
      </c>
      <c r="BG149" s="195">
        <f t="shared" si="16"/>
        <v>0</v>
      </c>
      <c r="BH149" s="195">
        <f t="shared" si="17"/>
        <v>0</v>
      </c>
      <c r="BI149" s="195">
        <f t="shared" si="18"/>
        <v>0</v>
      </c>
      <c r="BJ149" s="14" t="s">
        <v>81</v>
      </c>
      <c r="BK149" s="195">
        <f t="shared" si="19"/>
        <v>0</v>
      </c>
      <c r="BL149" s="14" t="s">
        <v>204</v>
      </c>
      <c r="BM149" s="194" t="s">
        <v>317</v>
      </c>
    </row>
    <row r="150" spans="1:65" s="2" customFormat="1" ht="24.15" customHeight="1">
      <c r="A150" s="31"/>
      <c r="B150" s="32"/>
      <c r="C150" s="182" t="s">
        <v>212</v>
      </c>
      <c r="D150" s="182" t="s">
        <v>138</v>
      </c>
      <c r="E150" s="183" t="s">
        <v>658</v>
      </c>
      <c r="F150" s="184" t="s">
        <v>659</v>
      </c>
      <c r="G150" s="185" t="s">
        <v>181</v>
      </c>
      <c r="H150" s="186">
        <v>7</v>
      </c>
      <c r="I150" s="187"/>
      <c r="J150" s="188">
        <f t="shared" si="10"/>
        <v>0</v>
      </c>
      <c r="K150" s="189"/>
      <c r="L150" s="36"/>
      <c r="M150" s="190" t="s">
        <v>1</v>
      </c>
      <c r="N150" s="191" t="s">
        <v>38</v>
      </c>
      <c r="O150" s="68"/>
      <c r="P150" s="192">
        <f t="shared" si="11"/>
        <v>0</v>
      </c>
      <c r="Q150" s="192">
        <v>0</v>
      </c>
      <c r="R150" s="192">
        <f t="shared" si="12"/>
        <v>0</v>
      </c>
      <c r="S150" s="192">
        <v>0</v>
      </c>
      <c r="T150" s="193">
        <f t="shared" si="1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4" t="s">
        <v>204</v>
      </c>
      <c r="AT150" s="194" t="s">
        <v>138</v>
      </c>
      <c r="AU150" s="194" t="s">
        <v>83</v>
      </c>
      <c r="AY150" s="14" t="s">
        <v>137</v>
      </c>
      <c r="BE150" s="195">
        <f t="shared" si="14"/>
        <v>0</v>
      </c>
      <c r="BF150" s="195">
        <f t="shared" si="15"/>
        <v>0</v>
      </c>
      <c r="BG150" s="195">
        <f t="shared" si="16"/>
        <v>0</v>
      </c>
      <c r="BH150" s="195">
        <f t="shared" si="17"/>
        <v>0</v>
      </c>
      <c r="BI150" s="195">
        <f t="shared" si="18"/>
        <v>0</v>
      </c>
      <c r="BJ150" s="14" t="s">
        <v>81</v>
      </c>
      <c r="BK150" s="195">
        <f t="shared" si="19"/>
        <v>0</v>
      </c>
      <c r="BL150" s="14" t="s">
        <v>204</v>
      </c>
      <c r="BM150" s="194" t="s">
        <v>326</v>
      </c>
    </row>
    <row r="151" spans="1:65" s="2" customFormat="1" ht="24.15" customHeight="1">
      <c r="A151" s="31"/>
      <c r="B151" s="32"/>
      <c r="C151" s="182" t="s">
        <v>216</v>
      </c>
      <c r="D151" s="182" t="s">
        <v>138</v>
      </c>
      <c r="E151" s="183" t="s">
        <v>660</v>
      </c>
      <c r="F151" s="184" t="s">
        <v>661</v>
      </c>
      <c r="G151" s="185" t="s">
        <v>171</v>
      </c>
      <c r="H151" s="186">
        <v>95</v>
      </c>
      <c r="I151" s="187"/>
      <c r="J151" s="188">
        <f t="shared" si="10"/>
        <v>0</v>
      </c>
      <c r="K151" s="189"/>
      <c r="L151" s="36"/>
      <c r="M151" s="190" t="s">
        <v>1</v>
      </c>
      <c r="N151" s="191" t="s">
        <v>38</v>
      </c>
      <c r="O151" s="68"/>
      <c r="P151" s="192">
        <f t="shared" si="11"/>
        <v>0</v>
      </c>
      <c r="Q151" s="192">
        <v>0</v>
      </c>
      <c r="R151" s="192">
        <f t="shared" si="12"/>
        <v>0</v>
      </c>
      <c r="S151" s="192">
        <v>2.0999999999999999E-3</v>
      </c>
      <c r="T151" s="193">
        <f t="shared" si="13"/>
        <v>0.19949999999999998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4" t="s">
        <v>204</v>
      </c>
      <c r="AT151" s="194" t="s">
        <v>138</v>
      </c>
      <c r="AU151" s="194" t="s">
        <v>83</v>
      </c>
      <c r="AY151" s="14" t="s">
        <v>137</v>
      </c>
      <c r="BE151" s="195">
        <f t="shared" si="14"/>
        <v>0</v>
      </c>
      <c r="BF151" s="195">
        <f t="shared" si="15"/>
        <v>0</v>
      </c>
      <c r="BG151" s="195">
        <f t="shared" si="16"/>
        <v>0</v>
      </c>
      <c r="BH151" s="195">
        <f t="shared" si="17"/>
        <v>0</v>
      </c>
      <c r="BI151" s="195">
        <f t="shared" si="18"/>
        <v>0</v>
      </c>
      <c r="BJ151" s="14" t="s">
        <v>81</v>
      </c>
      <c r="BK151" s="195">
        <f t="shared" si="19"/>
        <v>0</v>
      </c>
      <c r="BL151" s="14" t="s">
        <v>204</v>
      </c>
      <c r="BM151" s="194" t="s">
        <v>662</v>
      </c>
    </row>
    <row r="152" spans="1:65" s="2" customFormat="1" ht="24.15" customHeight="1">
      <c r="A152" s="31"/>
      <c r="B152" s="32"/>
      <c r="C152" s="182" t="s">
        <v>220</v>
      </c>
      <c r="D152" s="182" t="s">
        <v>138</v>
      </c>
      <c r="E152" s="183" t="s">
        <v>663</v>
      </c>
      <c r="F152" s="184" t="s">
        <v>664</v>
      </c>
      <c r="G152" s="185" t="s">
        <v>171</v>
      </c>
      <c r="H152" s="186">
        <v>181</v>
      </c>
      <c r="I152" s="187"/>
      <c r="J152" s="188">
        <f t="shared" si="10"/>
        <v>0</v>
      </c>
      <c r="K152" s="189"/>
      <c r="L152" s="36"/>
      <c r="M152" s="190" t="s">
        <v>1</v>
      </c>
      <c r="N152" s="191" t="s">
        <v>38</v>
      </c>
      <c r="O152" s="68"/>
      <c r="P152" s="192">
        <f t="shared" si="11"/>
        <v>0</v>
      </c>
      <c r="Q152" s="192">
        <v>0</v>
      </c>
      <c r="R152" s="192">
        <f t="shared" si="12"/>
        <v>0</v>
      </c>
      <c r="S152" s="192">
        <v>0</v>
      </c>
      <c r="T152" s="193">
        <f t="shared" si="1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4" t="s">
        <v>204</v>
      </c>
      <c r="AT152" s="194" t="s">
        <v>138</v>
      </c>
      <c r="AU152" s="194" t="s">
        <v>83</v>
      </c>
      <c r="AY152" s="14" t="s">
        <v>137</v>
      </c>
      <c r="BE152" s="195">
        <f t="shared" si="14"/>
        <v>0</v>
      </c>
      <c r="BF152" s="195">
        <f t="shared" si="15"/>
        <v>0</v>
      </c>
      <c r="BG152" s="195">
        <f t="shared" si="16"/>
        <v>0</v>
      </c>
      <c r="BH152" s="195">
        <f t="shared" si="17"/>
        <v>0</v>
      </c>
      <c r="BI152" s="195">
        <f t="shared" si="18"/>
        <v>0</v>
      </c>
      <c r="BJ152" s="14" t="s">
        <v>81</v>
      </c>
      <c r="BK152" s="195">
        <f t="shared" si="19"/>
        <v>0</v>
      </c>
      <c r="BL152" s="14" t="s">
        <v>204</v>
      </c>
      <c r="BM152" s="194" t="s">
        <v>346</v>
      </c>
    </row>
    <row r="153" spans="1:65" s="2" customFormat="1" ht="24.15" customHeight="1">
      <c r="A153" s="31"/>
      <c r="B153" s="32"/>
      <c r="C153" s="182" t="s">
        <v>7</v>
      </c>
      <c r="D153" s="182" t="s">
        <v>138</v>
      </c>
      <c r="E153" s="183" t="s">
        <v>665</v>
      </c>
      <c r="F153" s="184" t="s">
        <v>666</v>
      </c>
      <c r="G153" s="185" t="s">
        <v>171</v>
      </c>
      <c r="H153" s="186">
        <v>144</v>
      </c>
      <c r="I153" s="187"/>
      <c r="J153" s="188">
        <f t="shared" si="10"/>
        <v>0</v>
      </c>
      <c r="K153" s="189"/>
      <c r="L153" s="36"/>
      <c r="M153" s="190" t="s">
        <v>1</v>
      </c>
      <c r="N153" s="191" t="s">
        <v>38</v>
      </c>
      <c r="O153" s="68"/>
      <c r="P153" s="192">
        <f t="shared" si="11"/>
        <v>0</v>
      </c>
      <c r="Q153" s="192">
        <v>0</v>
      </c>
      <c r="R153" s="192">
        <f t="shared" si="12"/>
        <v>0</v>
      </c>
      <c r="S153" s="192">
        <v>0</v>
      </c>
      <c r="T153" s="193">
        <f t="shared" si="1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4" t="s">
        <v>204</v>
      </c>
      <c r="AT153" s="194" t="s">
        <v>138</v>
      </c>
      <c r="AU153" s="194" t="s">
        <v>83</v>
      </c>
      <c r="AY153" s="14" t="s">
        <v>137</v>
      </c>
      <c r="BE153" s="195">
        <f t="shared" si="14"/>
        <v>0</v>
      </c>
      <c r="BF153" s="195">
        <f t="shared" si="15"/>
        <v>0</v>
      </c>
      <c r="BG153" s="195">
        <f t="shared" si="16"/>
        <v>0</v>
      </c>
      <c r="BH153" s="195">
        <f t="shared" si="17"/>
        <v>0</v>
      </c>
      <c r="BI153" s="195">
        <f t="shared" si="18"/>
        <v>0</v>
      </c>
      <c r="BJ153" s="14" t="s">
        <v>81</v>
      </c>
      <c r="BK153" s="195">
        <f t="shared" si="19"/>
        <v>0</v>
      </c>
      <c r="BL153" s="14" t="s">
        <v>204</v>
      </c>
      <c r="BM153" s="194" t="s">
        <v>372</v>
      </c>
    </row>
    <row r="154" spans="1:65" s="2" customFormat="1" ht="24.15" customHeight="1">
      <c r="A154" s="31"/>
      <c r="B154" s="32"/>
      <c r="C154" s="182" t="s">
        <v>227</v>
      </c>
      <c r="D154" s="182" t="s">
        <v>138</v>
      </c>
      <c r="E154" s="183" t="s">
        <v>667</v>
      </c>
      <c r="F154" s="184" t="s">
        <v>668</v>
      </c>
      <c r="G154" s="185" t="s">
        <v>171</v>
      </c>
      <c r="H154" s="186">
        <v>2</v>
      </c>
      <c r="I154" s="187"/>
      <c r="J154" s="188">
        <f t="shared" si="10"/>
        <v>0</v>
      </c>
      <c r="K154" s="189"/>
      <c r="L154" s="36"/>
      <c r="M154" s="190" t="s">
        <v>1</v>
      </c>
      <c r="N154" s="191" t="s">
        <v>38</v>
      </c>
      <c r="O154" s="68"/>
      <c r="P154" s="192">
        <f t="shared" si="11"/>
        <v>0</v>
      </c>
      <c r="Q154" s="192">
        <v>6.3000000000000003E-4</v>
      </c>
      <c r="R154" s="192">
        <f t="shared" si="12"/>
        <v>1.2600000000000001E-3</v>
      </c>
      <c r="S154" s="192">
        <v>0</v>
      </c>
      <c r="T154" s="193">
        <f t="shared" si="1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4" t="s">
        <v>204</v>
      </c>
      <c r="AT154" s="194" t="s">
        <v>138</v>
      </c>
      <c r="AU154" s="194" t="s">
        <v>83</v>
      </c>
      <c r="AY154" s="14" t="s">
        <v>137</v>
      </c>
      <c r="BE154" s="195">
        <f t="shared" si="14"/>
        <v>0</v>
      </c>
      <c r="BF154" s="195">
        <f t="shared" si="15"/>
        <v>0</v>
      </c>
      <c r="BG154" s="195">
        <f t="shared" si="16"/>
        <v>0</v>
      </c>
      <c r="BH154" s="195">
        <f t="shared" si="17"/>
        <v>0</v>
      </c>
      <c r="BI154" s="195">
        <f t="shared" si="18"/>
        <v>0</v>
      </c>
      <c r="BJ154" s="14" t="s">
        <v>81</v>
      </c>
      <c r="BK154" s="195">
        <f t="shared" si="19"/>
        <v>0</v>
      </c>
      <c r="BL154" s="14" t="s">
        <v>204</v>
      </c>
      <c r="BM154" s="194" t="s">
        <v>669</v>
      </c>
    </row>
    <row r="155" spans="1:65" s="2" customFormat="1" ht="21.75" customHeight="1">
      <c r="A155" s="31"/>
      <c r="B155" s="32"/>
      <c r="C155" s="182" t="s">
        <v>231</v>
      </c>
      <c r="D155" s="182" t="s">
        <v>138</v>
      </c>
      <c r="E155" s="183" t="s">
        <v>670</v>
      </c>
      <c r="F155" s="184" t="s">
        <v>671</v>
      </c>
      <c r="G155" s="185" t="s">
        <v>171</v>
      </c>
      <c r="H155" s="186">
        <v>11</v>
      </c>
      <c r="I155" s="187"/>
      <c r="J155" s="188">
        <f t="shared" si="10"/>
        <v>0</v>
      </c>
      <c r="K155" s="189"/>
      <c r="L155" s="36"/>
      <c r="M155" s="190" t="s">
        <v>1</v>
      </c>
      <c r="N155" s="191" t="s">
        <v>38</v>
      </c>
      <c r="O155" s="68"/>
      <c r="P155" s="192">
        <f t="shared" si="11"/>
        <v>0</v>
      </c>
      <c r="Q155" s="192">
        <v>0</v>
      </c>
      <c r="R155" s="192">
        <f t="shared" si="12"/>
        <v>0</v>
      </c>
      <c r="S155" s="192">
        <v>0</v>
      </c>
      <c r="T155" s="193">
        <f t="shared" si="1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4" t="s">
        <v>204</v>
      </c>
      <c r="AT155" s="194" t="s">
        <v>138</v>
      </c>
      <c r="AU155" s="194" t="s">
        <v>83</v>
      </c>
      <c r="AY155" s="14" t="s">
        <v>137</v>
      </c>
      <c r="BE155" s="195">
        <f t="shared" si="14"/>
        <v>0</v>
      </c>
      <c r="BF155" s="195">
        <f t="shared" si="15"/>
        <v>0</v>
      </c>
      <c r="BG155" s="195">
        <f t="shared" si="16"/>
        <v>0</v>
      </c>
      <c r="BH155" s="195">
        <f t="shared" si="17"/>
        <v>0</v>
      </c>
      <c r="BI155" s="195">
        <f t="shared" si="18"/>
        <v>0</v>
      </c>
      <c r="BJ155" s="14" t="s">
        <v>81</v>
      </c>
      <c r="BK155" s="195">
        <f t="shared" si="19"/>
        <v>0</v>
      </c>
      <c r="BL155" s="14" t="s">
        <v>204</v>
      </c>
      <c r="BM155" s="194" t="s">
        <v>390</v>
      </c>
    </row>
    <row r="156" spans="1:65" s="2" customFormat="1" ht="21.75" customHeight="1">
      <c r="A156" s="31"/>
      <c r="B156" s="32"/>
      <c r="C156" s="182" t="s">
        <v>235</v>
      </c>
      <c r="D156" s="182" t="s">
        <v>138</v>
      </c>
      <c r="E156" s="183" t="s">
        <v>672</v>
      </c>
      <c r="F156" s="184" t="s">
        <v>673</v>
      </c>
      <c r="G156" s="185" t="s">
        <v>171</v>
      </c>
      <c r="H156" s="186">
        <v>80</v>
      </c>
      <c r="I156" s="187"/>
      <c r="J156" s="188">
        <f t="shared" si="10"/>
        <v>0</v>
      </c>
      <c r="K156" s="189"/>
      <c r="L156" s="36"/>
      <c r="M156" s="190" t="s">
        <v>1</v>
      </c>
      <c r="N156" s="191" t="s">
        <v>38</v>
      </c>
      <c r="O156" s="68"/>
      <c r="P156" s="192">
        <f t="shared" si="11"/>
        <v>0</v>
      </c>
      <c r="Q156" s="192">
        <v>0</v>
      </c>
      <c r="R156" s="192">
        <f t="shared" si="12"/>
        <v>0</v>
      </c>
      <c r="S156" s="192">
        <v>0</v>
      </c>
      <c r="T156" s="193">
        <f t="shared" si="1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4" t="s">
        <v>204</v>
      </c>
      <c r="AT156" s="194" t="s">
        <v>138</v>
      </c>
      <c r="AU156" s="194" t="s">
        <v>83</v>
      </c>
      <c r="AY156" s="14" t="s">
        <v>137</v>
      </c>
      <c r="BE156" s="195">
        <f t="shared" si="14"/>
        <v>0</v>
      </c>
      <c r="BF156" s="195">
        <f t="shared" si="15"/>
        <v>0</v>
      </c>
      <c r="BG156" s="195">
        <f t="shared" si="16"/>
        <v>0</v>
      </c>
      <c r="BH156" s="195">
        <f t="shared" si="17"/>
        <v>0</v>
      </c>
      <c r="BI156" s="195">
        <f t="shared" si="18"/>
        <v>0</v>
      </c>
      <c r="BJ156" s="14" t="s">
        <v>81</v>
      </c>
      <c r="BK156" s="195">
        <f t="shared" si="19"/>
        <v>0</v>
      </c>
      <c r="BL156" s="14" t="s">
        <v>204</v>
      </c>
      <c r="BM156" s="194" t="s">
        <v>398</v>
      </c>
    </row>
    <row r="157" spans="1:65" s="2" customFormat="1" ht="21.75" customHeight="1">
      <c r="A157" s="31"/>
      <c r="B157" s="32"/>
      <c r="C157" s="182" t="s">
        <v>239</v>
      </c>
      <c r="D157" s="182" t="s">
        <v>138</v>
      </c>
      <c r="E157" s="183" t="s">
        <v>674</v>
      </c>
      <c r="F157" s="184" t="s">
        <v>675</v>
      </c>
      <c r="G157" s="185" t="s">
        <v>171</v>
      </c>
      <c r="H157" s="186">
        <v>2</v>
      </c>
      <c r="I157" s="187"/>
      <c r="J157" s="188">
        <f t="shared" si="10"/>
        <v>0</v>
      </c>
      <c r="K157" s="189"/>
      <c r="L157" s="36"/>
      <c r="M157" s="190" t="s">
        <v>1</v>
      </c>
      <c r="N157" s="191" t="s">
        <v>38</v>
      </c>
      <c r="O157" s="68"/>
      <c r="P157" s="192">
        <f t="shared" si="11"/>
        <v>0</v>
      </c>
      <c r="Q157" s="192">
        <v>7.6000000000000004E-4</v>
      </c>
      <c r="R157" s="192">
        <f t="shared" si="12"/>
        <v>1.5200000000000001E-3</v>
      </c>
      <c r="S157" s="192">
        <v>0</v>
      </c>
      <c r="T157" s="193">
        <f t="shared" si="1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4" t="s">
        <v>204</v>
      </c>
      <c r="AT157" s="194" t="s">
        <v>138</v>
      </c>
      <c r="AU157" s="194" t="s">
        <v>83</v>
      </c>
      <c r="AY157" s="14" t="s">
        <v>137</v>
      </c>
      <c r="BE157" s="195">
        <f t="shared" si="14"/>
        <v>0</v>
      </c>
      <c r="BF157" s="195">
        <f t="shared" si="15"/>
        <v>0</v>
      </c>
      <c r="BG157" s="195">
        <f t="shared" si="16"/>
        <v>0</v>
      </c>
      <c r="BH157" s="195">
        <f t="shared" si="17"/>
        <v>0</v>
      </c>
      <c r="BI157" s="195">
        <f t="shared" si="18"/>
        <v>0</v>
      </c>
      <c r="BJ157" s="14" t="s">
        <v>81</v>
      </c>
      <c r="BK157" s="195">
        <f t="shared" si="19"/>
        <v>0</v>
      </c>
      <c r="BL157" s="14" t="s">
        <v>204</v>
      </c>
      <c r="BM157" s="194" t="s">
        <v>676</v>
      </c>
    </row>
    <row r="158" spans="1:65" s="2" customFormat="1" ht="21.75" customHeight="1">
      <c r="A158" s="31"/>
      <c r="B158" s="32"/>
      <c r="C158" s="182" t="s">
        <v>245</v>
      </c>
      <c r="D158" s="182" t="s">
        <v>138</v>
      </c>
      <c r="E158" s="183" t="s">
        <v>677</v>
      </c>
      <c r="F158" s="184" t="s">
        <v>678</v>
      </c>
      <c r="G158" s="185" t="s">
        <v>171</v>
      </c>
      <c r="H158" s="186">
        <v>37</v>
      </c>
      <c r="I158" s="187"/>
      <c r="J158" s="188">
        <f t="shared" si="10"/>
        <v>0</v>
      </c>
      <c r="K158" s="189"/>
      <c r="L158" s="36"/>
      <c r="M158" s="190" t="s">
        <v>1</v>
      </c>
      <c r="N158" s="191" t="s">
        <v>38</v>
      </c>
      <c r="O158" s="68"/>
      <c r="P158" s="192">
        <f t="shared" si="11"/>
        <v>0</v>
      </c>
      <c r="Q158" s="192">
        <v>0</v>
      </c>
      <c r="R158" s="192">
        <f t="shared" si="12"/>
        <v>0</v>
      </c>
      <c r="S158" s="192">
        <v>0</v>
      </c>
      <c r="T158" s="193">
        <f t="shared" si="1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4" t="s">
        <v>204</v>
      </c>
      <c r="AT158" s="194" t="s">
        <v>138</v>
      </c>
      <c r="AU158" s="194" t="s">
        <v>83</v>
      </c>
      <c r="AY158" s="14" t="s">
        <v>137</v>
      </c>
      <c r="BE158" s="195">
        <f t="shared" si="14"/>
        <v>0</v>
      </c>
      <c r="BF158" s="195">
        <f t="shared" si="15"/>
        <v>0</v>
      </c>
      <c r="BG158" s="195">
        <f t="shared" si="16"/>
        <v>0</v>
      </c>
      <c r="BH158" s="195">
        <f t="shared" si="17"/>
        <v>0</v>
      </c>
      <c r="BI158" s="195">
        <f t="shared" si="18"/>
        <v>0</v>
      </c>
      <c r="BJ158" s="14" t="s">
        <v>81</v>
      </c>
      <c r="BK158" s="195">
        <f t="shared" si="19"/>
        <v>0</v>
      </c>
      <c r="BL158" s="14" t="s">
        <v>204</v>
      </c>
      <c r="BM158" s="194" t="s">
        <v>406</v>
      </c>
    </row>
    <row r="159" spans="1:65" s="2" customFormat="1" ht="16.5" customHeight="1">
      <c r="A159" s="31"/>
      <c r="B159" s="32"/>
      <c r="C159" s="182" t="s">
        <v>249</v>
      </c>
      <c r="D159" s="182" t="s">
        <v>138</v>
      </c>
      <c r="E159" s="183" t="s">
        <v>679</v>
      </c>
      <c r="F159" s="184" t="s">
        <v>680</v>
      </c>
      <c r="G159" s="185" t="s">
        <v>171</v>
      </c>
      <c r="H159" s="186">
        <v>13</v>
      </c>
      <c r="I159" s="187"/>
      <c r="J159" s="188">
        <f t="shared" si="10"/>
        <v>0</v>
      </c>
      <c r="K159" s="189"/>
      <c r="L159" s="36"/>
      <c r="M159" s="190" t="s">
        <v>1</v>
      </c>
      <c r="N159" s="191" t="s">
        <v>38</v>
      </c>
      <c r="O159" s="68"/>
      <c r="P159" s="192">
        <f t="shared" si="11"/>
        <v>0</v>
      </c>
      <c r="Q159" s="192">
        <v>5.9999999999999995E-4</v>
      </c>
      <c r="R159" s="192">
        <f t="shared" si="12"/>
        <v>7.7999999999999996E-3</v>
      </c>
      <c r="S159" s="192">
        <v>0</v>
      </c>
      <c r="T159" s="193">
        <f t="shared" si="1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4" t="s">
        <v>204</v>
      </c>
      <c r="AT159" s="194" t="s">
        <v>138</v>
      </c>
      <c r="AU159" s="194" t="s">
        <v>83</v>
      </c>
      <c r="AY159" s="14" t="s">
        <v>137</v>
      </c>
      <c r="BE159" s="195">
        <f t="shared" si="14"/>
        <v>0</v>
      </c>
      <c r="BF159" s="195">
        <f t="shared" si="15"/>
        <v>0</v>
      </c>
      <c r="BG159" s="195">
        <f t="shared" si="16"/>
        <v>0</v>
      </c>
      <c r="BH159" s="195">
        <f t="shared" si="17"/>
        <v>0</v>
      </c>
      <c r="BI159" s="195">
        <f t="shared" si="18"/>
        <v>0</v>
      </c>
      <c r="BJ159" s="14" t="s">
        <v>81</v>
      </c>
      <c r="BK159" s="195">
        <f t="shared" si="19"/>
        <v>0</v>
      </c>
      <c r="BL159" s="14" t="s">
        <v>204</v>
      </c>
      <c r="BM159" s="194" t="s">
        <v>681</v>
      </c>
    </row>
    <row r="160" spans="1:65" s="2" customFormat="1" ht="16.5" customHeight="1">
      <c r="A160" s="31"/>
      <c r="B160" s="32"/>
      <c r="C160" s="182" t="s">
        <v>253</v>
      </c>
      <c r="D160" s="182" t="s">
        <v>138</v>
      </c>
      <c r="E160" s="183" t="s">
        <v>682</v>
      </c>
      <c r="F160" s="184" t="s">
        <v>683</v>
      </c>
      <c r="G160" s="185" t="s">
        <v>171</v>
      </c>
      <c r="H160" s="186">
        <v>24</v>
      </c>
      <c r="I160" s="187"/>
      <c r="J160" s="188">
        <f t="shared" si="10"/>
        <v>0</v>
      </c>
      <c r="K160" s="189"/>
      <c r="L160" s="36"/>
      <c r="M160" s="190" t="s">
        <v>1</v>
      </c>
      <c r="N160" s="191" t="s">
        <v>38</v>
      </c>
      <c r="O160" s="68"/>
      <c r="P160" s="192">
        <f t="shared" si="11"/>
        <v>0</v>
      </c>
      <c r="Q160" s="192">
        <v>1.2199999999999999E-3</v>
      </c>
      <c r="R160" s="192">
        <f t="shared" si="12"/>
        <v>2.928E-2</v>
      </c>
      <c r="S160" s="192">
        <v>0</v>
      </c>
      <c r="T160" s="193">
        <f t="shared" si="1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4" t="s">
        <v>204</v>
      </c>
      <c r="AT160" s="194" t="s">
        <v>138</v>
      </c>
      <c r="AU160" s="194" t="s">
        <v>83</v>
      </c>
      <c r="AY160" s="14" t="s">
        <v>137</v>
      </c>
      <c r="BE160" s="195">
        <f t="shared" si="14"/>
        <v>0</v>
      </c>
      <c r="BF160" s="195">
        <f t="shared" si="15"/>
        <v>0</v>
      </c>
      <c r="BG160" s="195">
        <f t="shared" si="16"/>
        <v>0</v>
      </c>
      <c r="BH160" s="195">
        <f t="shared" si="17"/>
        <v>0</v>
      </c>
      <c r="BI160" s="195">
        <f t="shared" si="18"/>
        <v>0</v>
      </c>
      <c r="BJ160" s="14" t="s">
        <v>81</v>
      </c>
      <c r="BK160" s="195">
        <f t="shared" si="19"/>
        <v>0</v>
      </c>
      <c r="BL160" s="14" t="s">
        <v>204</v>
      </c>
      <c r="BM160" s="194" t="s">
        <v>684</v>
      </c>
    </row>
    <row r="161" spans="1:65" s="2" customFormat="1" ht="16.5" customHeight="1">
      <c r="A161" s="31"/>
      <c r="B161" s="32"/>
      <c r="C161" s="182" t="s">
        <v>257</v>
      </c>
      <c r="D161" s="182" t="s">
        <v>138</v>
      </c>
      <c r="E161" s="183" t="s">
        <v>685</v>
      </c>
      <c r="F161" s="184" t="s">
        <v>686</v>
      </c>
      <c r="G161" s="185" t="s">
        <v>171</v>
      </c>
      <c r="H161" s="186">
        <v>3</v>
      </c>
      <c r="I161" s="187"/>
      <c r="J161" s="188">
        <f t="shared" si="10"/>
        <v>0</v>
      </c>
      <c r="K161" s="189"/>
      <c r="L161" s="36"/>
      <c r="M161" s="190" t="s">
        <v>1</v>
      </c>
      <c r="N161" s="191" t="s">
        <v>38</v>
      </c>
      <c r="O161" s="68"/>
      <c r="P161" s="192">
        <f t="shared" si="11"/>
        <v>0</v>
      </c>
      <c r="Q161" s="192">
        <v>1.1900000000000001E-3</v>
      </c>
      <c r="R161" s="192">
        <f t="shared" si="12"/>
        <v>3.5700000000000003E-3</v>
      </c>
      <c r="S161" s="192">
        <v>0</v>
      </c>
      <c r="T161" s="193">
        <f t="shared" si="1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4" t="s">
        <v>204</v>
      </c>
      <c r="AT161" s="194" t="s">
        <v>138</v>
      </c>
      <c r="AU161" s="194" t="s">
        <v>83</v>
      </c>
      <c r="AY161" s="14" t="s">
        <v>137</v>
      </c>
      <c r="BE161" s="195">
        <f t="shared" si="14"/>
        <v>0</v>
      </c>
      <c r="BF161" s="195">
        <f t="shared" si="15"/>
        <v>0</v>
      </c>
      <c r="BG161" s="195">
        <f t="shared" si="16"/>
        <v>0</v>
      </c>
      <c r="BH161" s="195">
        <f t="shared" si="17"/>
        <v>0</v>
      </c>
      <c r="BI161" s="195">
        <f t="shared" si="18"/>
        <v>0</v>
      </c>
      <c r="BJ161" s="14" t="s">
        <v>81</v>
      </c>
      <c r="BK161" s="195">
        <f t="shared" si="19"/>
        <v>0</v>
      </c>
      <c r="BL161" s="14" t="s">
        <v>204</v>
      </c>
      <c r="BM161" s="194" t="s">
        <v>687</v>
      </c>
    </row>
    <row r="162" spans="1:65" s="2" customFormat="1" ht="24.15" customHeight="1">
      <c r="A162" s="31"/>
      <c r="B162" s="32"/>
      <c r="C162" s="182" t="s">
        <v>261</v>
      </c>
      <c r="D162" s="182" t="s">
        <v>138</v>
      </c>
      <c r="E162" s="183" t="s">
        <v>688</v>
      </c>
      <c r="F162" s="184" t="s">
        <v>689</v>
      </c>
      <c r="G162" s="185" t="s">
        <v>181</v>
      </c>
      <c r="H162" s="186">
        <v>1</v>
      </c>
      <c r="I162" s="187"/>
      <c r="J162" s="188">
        <f t="shared" si="10"/>
        <v>0</v>
      </c>
      <c r="K162" s="189"/>
      <c r="L162" s="36"/>
      <c r="M162" s="190" t="s">
        <v>1</v>
      </c>
      <c r="N162" s="191" t="s">
        <v>38</v>
      </c>
      <c r="O162" s="68"/>
      <c r="P162" s="192">
        <f t="shared" si="11"/>
        <v>0</v>
      </c>
      <c r="Q162" s="192">
        <v>0</v>
      </c>
      <c r="R162" s="192">
        <f t="shared" si="12"/>
        <v>0</v>
      </c>
      <c r="S162" s="192">
        <v>0</v>
      </c>
      <c r="T162" s="193">
        <f t="shared" si="1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4" t="s">
        <v>204</v>
      </c>
      <c r="AT162" s="194" t="s">
        <v>138</v>
      </c>
      <c r="AU162" s="194" t="s">
        <v>83</v>
      </c>
      <c r="AY162" s="14" t="s">
        <v>137</v>
      </c>
      <c r="BE162" s="195">
        <f t="shared" si="14"/>
        <v>0</v>
      </c>
      <c r="BF162" s="195">
        <f t="shared" si="15"/>
        <v>0</v>
      </c>
      <c r="BG162" s="195">
        <f t="shared" si="16"/>
        <v>0</v>
      </c>
      <c r="BH162" s="195">
        <f t="shared" si="17"/>
        <v>0</v>
      </c>
      <c r="BI162" s="195">
        <f t="shared" si="18"/>
        <v>0</v>
      </c>
      <c r="BJ162" s="14" t="s">
        <v>81</v>
      </c>
      <c r="BK162" s="195">
        <f t="shared" si="19"/>
        <v>0</v>
      </c>
      <c r="BL162" s="14" t="s">
        <v>204</v>
      </c>
      <c r="BM162" s="194" t="s">
        <v>416</v>
      </c>
    </row>
    <row r="163" spans="1:65" s="2" customFormat="1" ht="24.15" customHeight="1">
      <c r="A163" s="31"/>
      <c r="B163" s="32"/>
      <c r="C163" s="182" t="s">
        <v>266</v>
      </c>
      <c r="D163" s="182" t="s">
        <v>138</v>
      </c>
      <c r="E163" s="183" t="s">
        <v>690</v>
      </c>
      <c r="F163" s="184" t="s">
        <v>691</v>
      </c>
      <c r="G163" s="185" t="s">
        <v>181</v>
      </c>
      <c r="H163" s="186">
        <v>14</v>
      </c>
      <c r="I163" s="187"/>
      <c r="J163" s="188">
        <f t="shared" si="10"/>
        <v>0</v>
      </c>
      <c r="K163" s="189"/>
      <c r="L163" s="36"/>
      <c r="M163" s="190" t="s">
        <v>1</v>
      </c>
      <c r="N163" s="191" t="s">
        <v>38</v>
      </c>
      <c r="O163" s="68"/>
      <c r="P163" s="192">
        <f t="shared" si="11"/>
        <v>0</v>
      </c>
      <c r="Q163" s="192">
        <v>0</v>
      </c>
      <c r="R163" s="192">
        <f t="shared" si="12"/>
        <v>0</v>
      </c>
      <c r="S163" s="192">
        <v>0</v>
      </c>
      <c r="T163" s="193">
        <f t="shared" si="1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4" t="s">
        <v>204</v>
      </c>
      <c r="AT163" s="194" t="s">
        <v>138</v>
      </c>
      <c r="AU163" s="194" t="s">
        <v>83</v>
      </c>
      <c r="AY163" s="14" t="s">
        <v>137</v>
      </c>
      <c r="BE163" s="195">
        <f t="shared" si="14"/>
        <v>0</v>
      </c>
      <c r="BF163" s="195">
        <f t="shared" si="15"/>
        <v>0</v>
      </c>
      <c r="BG163" s="195">
        <f t="shared" si="16"/>
        <v>0</v>
      </c>
      <c r="BH163" s="195">
        <f t="shared" si="17"/>
        <v>0</v>
      </c>
      <c r="BI163" s="195">
        <f t="shared" si="18"/>
        <v>0</v>
      </c>
      <c r="BJ163" s="14" t="s">
        <v>81</v>
      </c>
      <c r="BK163" s="195">
        <f t="shared" si="19"/>
        <v>0</v>
      </c>
      <c r="BL163" s="14" t="s">
        <v>204</v>
      </c>
      <c r="BM163" s="194" t="s">
        <v>426</v>
      </c>
    </row>
    <row r="164" spans="1:65" s="2" customFormat="1" ht="24.15" customHeight="1">
      <c r="A164" s="31"/>
      <c r="B164" s="32"/>
      <c r="C164" s="182" t="s">
        <v>270</v>
      </c>
      <c r="D164" s="182" t="s">
        <v>138</v>
      </c>
      <c r="E164" s="183" t="s">
        <v>692</v>
      </c>
      <c r="F164" s="184" t="s">
        <v>693</v>
      </c>
      <c r="G164" s="185" t="s">
        <v>181</v>
      </c>
      <c r="H164" s="186">
        <v>14</v>
      </c>
      <c r="I164" s="187"/>
      <c r="J164" s="188">
        <f t="shared" si="10"/>
        <v>0</v>
      </c>
      <c r="K164" s="189"/>
      <c r="L164" s="36"/>
      <c r="M164" s="190" t="s">
        <v>1</v>
      </c>
      <c r="N164" s="191" t="s">
        <v>38</v>
      </c>
      <c r="O164" s="68"/>
      <c r="P164" s="192">
        <f t="shared" si="11"/>
        <v>0</v>
      </c>
      <c r="Q164" s="192">
        <v>0</v>
      </c>
      <c r="R164" s="192">
        <f t="shared" si="12"/>
        <v>0</v>
      </c>
      <c r="S164" s="192">
        <v>0</v>
      </c>
      <c r="T164" s="193">
        <f t="shared" si="1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4" t="s">
        <v>204</v>
      </c>
      <c r="AT164" s="194" t="s">
        <v>138</v>
      </c>
      <c r="AU164" s="194" t="s">
        <v>83</v>
      </c>
      <c r="AY164" s="14" t="s">
        <v>137</v>
      </c>
      <c r="BE164" s="195">
        <f t="shared" si="14"/>
        <v>0</v>
      </c>
      <c r="BF164" s="195">
        <f t="shared" si="15"/>
        <v>0</v>
      </c>
      <c r="BG164" s="195">
        <f t="shared" si="16"/>
        <v>0</v>
      </c>
      <c r="BH164" s="195">
        <f t="shared" si="17"/>
        <v>0</v>
      </c>
      <c r="BI164" s="195">
        <f t="shared" si="18"/>
        <v>0</v>
      </c>
      <c r="BJ164" s="14" t="s">
        <v>81</v>
      </c>
      <c r="BK164" s="195">
        <f t="shared" si="19"/>
        <v>0</v>
      </c>
      <c r="BL164" s="14" t="s">
        <v>204</v>
      </c>
      <c r="BM164" s="194" t="s">
        <v>434</v>
      </c>
    </row>
    <row r="165" spans="1:65" s="2" customFormat="1" ht="24.15" customHeight="1">
      <c r="A165" s="31"/>
      <c r="B165" s="32"/>
      <c r="C165" s="182" t="s">
        <v>274</v>
      </c>
      <c r="D165" s="182" t="s">
        <v>138</v>
      </c>
      <c r="E165" s="183" t="s">
        <v>694</v>
      </c>
      <c r="F165" s="184" t="s">
        <v>695</v>
      </c>
      <c r="G165" s="185" t="s">
        <v>181</v>
      </c>
      <c r="H165" s="186">
        <v>14</v>
      </c>
      <c r="I165" s="187"/>
      <c r="J165" s="188">
        <f t="shared" si="10"/>
        <v>0</v>
      </c>
      <c r="K165" s="189"/>
      <c r="L165" s="36"/>
      <c r="M165" s="190" t="s">
        <v>1</v>
      </c>
      <c r="N165" s="191" t="s">
        <v>38</v>
      </c>
      <c r="O165" s="68"/>
      <c r="P165" s="192">
        <f t="shared" si="11"/>
        <v>0</v>
      </c>
      <c r="Q165" s="192">
        <v>0</v>
      </c>
      <c r="R165" s="192">
        <f t="shared" si="12"/>
        <v>0</v>
      </c>
      <c r="S165" s="192">
        <v>0</v>
      </c>
      <c r="T165" s="193">
        <f t="shared" si="1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4" t="s">
        <v>204</v>
      </c>
      <c r="AT165" s="194" t="s">
        <v>138</v>
      </c>
      <c r="AU165" s="194" t="s">
        <v>83</v>
      </c>
      <c r="AY165" s="14" t="s">
        <v>137</v>
      </c>
      <c r="BE165" s="195">
        <f t="shared" si="14"/>
        <v>0</v>
      </c>
      <c r="BF165" s="195">
        <f t="shared" si="15"/>
        <v>0</v>
      </c>
      <c r="BG165" s="195">
        <f t="shared" si="16"/>
        <v>0</v>
      </c>
      <c r="BH165" s="195">
        <f t="shared" si="17"/>
        <v>0</v>
      </c>
      <c r="BI165" s="195">
        <f t="shared" si="18"/>
        <v>0</v>
      </c>
      <c r="BJ165" s="14" t="s">
        <v>81</v>
      </c>
      <c r="BK165" s="195">
        <f t="shared" si="19"/>
        <v>0</v>
      </c>
      <c r="BL165" s="14" t="s">
        <v>204</v>
      </c>
      <c r="BM165" s="194" t="s">
        <v>441</v>
      </c>
    </row>
    <row r="166" spans="1:65" s="2" customFormat="1" ht="24.15" customHeight="1">
      <c r="A166" s="31"/>
      <c r="B166" s="32"/>
      <c r="C166" s="182" t="s">
        <v>278</v>
      </c>
      <c r="D166" s="182" t="s">
        <v>138</v>
      </c>
      <c r="E166" s="183" t="s">
        <v>696</v>
      </c>
      <c r="F166" s="184" t="s">
        <v>697</v>
      </c>
      <c r="G166" s="185" t="s">
        <v>181</v>
      </c>
      <c r="H166" s="186">
        <v>9</v>
      </c>
      <c r="I166" s="187"/>
      <c r="J166" s="188">
        <f t="shared" si="10"/>
        <v>0</v>
      </c>
      <c r="K166" s="189"/>
      <c r="L166" s="36"/>
      <c r="M166" s="190" t="s">
        <v>1</v>
      </c>
      <c r="N166" s="191" t="s">
        <v>38</v>
      </c>
      <c r="O166" s="68"/>
      <c r="P166" s="192">
        <f t="shared" si="11"/>
        <v>0</v>
      </c>
      <c r="Q166" s="192">
        <v>0</v>
      </c>
      <c r="R166" s="192">
        <f t="shared" si="12"/>
        <v>0</v>
      </c>
      <c r="S166" s="192">
        <v>0</v>
      </c>
      <c r="T166" s="193">
        <f t="shared" si="1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4" t="s">
        <v>204</v>
      </c>
      <c r="AT166" s="194" t="s">
        <v>138</v>
      </c>
      <c r="AU166" s="194" t="s">
        <v>83</v>
      </c>
      <c r="AY166" s="14" t="s">
        <v>137</v>
      </c>
      <c r="BE166" s="195">
        <f t="shared" si="14"/>
        <v>0</v>
      </c>
      <c r="BF166" s="195">
        <f t="shared" si="15"/>
        <v>0</v>
      </c>
      <c r="BG166" s="195">
        <f t="shared" si="16"/>
        <v>0</v>
      </c>
      <c r="BH166" s="195">
        <f t="shared" si="17"/>
        <v>0</v>
      </c>
      <c r="BI166" s="195">
        <f t="shared" si="18"/>
        <v>0</v>
      </c>
      <c r="BJ166" s="14" t="s">
        <v>81</v>
      </c>
      <c r="BK166" s="195">
        <f t="shared" si="19"/>
        <v>0</v>
      </c>
      <c r="BL166" s="14" t="s">
        <v>204</v>
      </c>
      <c r="BM166" s="194" t="s">
        <v>458</v>
      </c>
    </row>
    <row r="167" spans="1:65" s="2" customFormat="1" ht="24.15" customHeight="1">
      <c r="A167" s="31"/>
      <c r="B167" s="32"/>
      <c r="C167" s="182" t="s">
        <v>284</v>
      </c>
      <c r="D167" s="182" t="s">
        <v>138</v>
      </c>
      <c r="E167" s="183" t="s">
        <v>698</v>
      </c>
      <c r="F167" s="184" t="s">
        <v>699</v>
      </c>
      <c r="G167" s="185" t="s">
        <v>181</v>
      </c>
      <c r="H167" s="186">
        <v>12</v>
      </c>
      <c r="I167" s="187"/>
      <c r="J167" s="188">
        <f t="shared" si="10"/>
        <v>0</v>
      </c>
      <c r="K167" s="189"/>
      <c r="L167" s="36"/>
      <c r="M167" s="190" t="s">
        <v>1</v>
      </c>
      <c r="N167" s="191" t="s">
        <v>38</v>
      </c>
      <c r="O167" s="68"/>
      <c r="P167" s="192">
        <f t="shared" si="11"/>
        <v>0</v>
      </c>
      <c r="Q167" s="192">
        <v>0</v>
      </c>
      <c r="R167" s="192">
        <f t="shared" si="12"/>
        <v>0</v>
      </c>
      <c r="S167" s="192">
        <v>0</v>
      </c>
      <c r="T167" s="193">
        <f t="shared" si="1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4" t="s">
        <v>204</v>
      </c>
      <c r="AT167" s="194" t="s">
        <v>138</v>
      </c>
      <c r="AU167" s="194" t="s">
        <v>83</v>
      </c>
      <c r="AY167" s="14" t="s">
        <v>137</v>
      </c>
      <c r="BE167" s="195">
        <f t="shared" si="14"/>
        <v>0</v>
      </c>
      <c r="BF167" s="195">
        <f t="shared" si="15"/>
        <v>0</v>
      </c>
      <c r="BG167" s="195">
        <f t="shared" si="16"/>
        <v>0</v>
      </c>
      <c r="BH167" s="195">
        <f t="shared" si="17"/>
        <v>0</v>
      </c>
      <c r="BI167" s="195">
        <f t="shared" si="18"/>
        <v>0</v>
      </c>
      <c r="BJ167" s="14" t="s">
        <v>81</v>
      </c>
      <c r="BK167" s="195">
        <f t="shared" si="19"/>
        <v>0</v>
      </c>
      <c r="BL167" s="14" t="s">
        <v>204</v>
      </c>
      <c r="BM167" s="194" t="s">
        <v>466</v>
      </c>
    </row>
    <row r="168" spans="1:65" s="2" customFormat="1" ht="33" customHeight="1">
      <c r="A168" s="31"/>
      <c r="B168" s="32"/>
      <c r="C168" s="182" t="s">
        <v>289</v>
      </c>
      <c r="D168" s="182" t="s">
        <v>138</v>
      </c>
      <c r="E168" s="183" t="s">
        <v>700</v>
      </c>
      <c r="F168" s="184" t="s">
        <v>701</v>
      </c>
      <c r="G168" s="185" t="s">
        <v>181</v>
      </c>
      <c r="H168" s="186">
        <v>3</v>
      </c>
      <c r="I168" s="187"/>
      <c r="J168" s="188">
        <f t="shared" si="10"/>
        <v>0</v>
      </c>
      <c r="K168" s="189"/>
      <c r="L168" s="36"/>
      <c r="M168" s="190" t="s">
        <v>1</v>
      </c>
      <c r="N168" s="191" t="s">
        <v>38</v>
      </c>
      <c r="O168" s="68"/>
      <c r="P168" s="192">
        <f t="shared" si="11"/>
        <v>0</v>
      </c>
      <c r="Q168" s="192">
        <v>0</v>
      </c>
      <c r="R168" s="192">
        <f t="shared" si="12"/>
        <v>0</v>
      </c>
      <c r="S168" s="192">
        <v>0</v>
      </c>
      <c r="T168" s="193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4" t="s">
        <v>204</v>
      </c>
      <c r="AT168" s="194" t="s">
        <v>138</v>
      </c>
      <c r="AU168" s="194" t="s">
        <v>83</v>
      </c>
      <c r="AY168" s="14" t="s">
        <v>137</v>
      </c>
      <c r="BE168" s="195">
        <f t="shared" si="14"/>
        <v>0</v>
      </c>
      <c r="BF168" s="195">
        <f t="shared" si="15"/>
        <v>0</v>
      </c>
      <c r="BG168" s="195">
        <f t="shared" si="16"/>
        <v>0</v>
      </c>
      <c r="BH168" s="195">
        <f t="shared" si="17"/>
        <v>0</v>
      </c>
      <c r="BI168" s="195">
        <f t="shared" si="18"/>
        <v>0</v>
      </c>
      <c r="BJ168" s="14" t="s">
        <v>81</v>
      </c>
      <c r="BK168" s="195">
        <f t="shared" si="19"/>
        <v>0</v>
      </c>
      <c r="BL168" s="14" t="s">
        <v>204</v>
      </c>
      <c r="BM168" s="194" t="s">
        <v>484</v>
      </c>
    </row>
    <row r="169" spans="1:65" s="2" customFormat="1" ht="33" customHeight="1">
      <c r="A169" s="31"/>
      <c r="B169" s="32"/>
      <c r="C169" s="182" t="s">
        <v>293</v>
      </c>
      <c r="D169" s="182" t="s">
        <v>138</v>
      </c>
      <c r="E169" s="183" t="s">
        <v>702</v>
      </c>
      <c r="F169" s="184" t="s">
        <v>703</v>
      </c>
      <c r="G169" s="185" t="s">
        <v>181</v>
      </c>
      <c r="H169" s="186">
        <v>2</v>
      </c>
      <c r="I169" s="187"/>
      <c r="J169" s="188">
        <f t="shared" si="10"/>
        <v>0</v>
      </c>
      <c r="K169" s="189"/>
      <c r="L169" s="36"/>
      <c r="M169" s="190" t="s">
        <v>1</v>
      </c>
      <c r="N169" s="191" t="s">
        <v>38</v>
      </c>
      <c r="O169" s="68"/>
      <c r="P169" s="192">
        <f t="shared" si="11"/>
        <v>0</v>
      </c>
      <c r="Q169" s="192">
        <v>0</v>
      </c>
      <c r="R169" s="192">
        <f t="shared" si="12"/>
        <v>0</v>
      </c>
      <c r="S169" s="192">
        <v>0</v>
      </c>
      <c r="T169" s="193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4" t="s">
        <v>204</v>
      </c>
      <c r="AT169" s="194" t="s">
        <v>138</v>
      </c>
      <c r="AU169" s="194" t="s">
        <v>83</v>
      </c>
      <c r="AY169" s="14" t="s">
        <v>137</v>
      </c>
      <c r="BE169" s="195">
        <f t="shared" si="14"/>
        <v>0</v>
      </c>
      <c r="BF169" s="195">
        <f t="shared" si="15"/>
        <v>0</v>
      </c>
      <c r="BG169" s="195">
        <f t="shared" si="16"/>
        <v>0</v>
      </c>
      <c r="BH169" s="195">
        <f t="shared" si="17"/>
        <v>0</v>
      </c>
      <c r="BI169" s="195">
        <f t="shared" si="18"/>
        <v>0</v>
      </c>
      <c r="BJ169" s="14" t="s">
        <v>81</v>
      </c>
      <c r="BK169" s="195">
        <f t="shared" si="19"/>
        <v>0</v>
      </c>
      <c r="BL169" s="14" t="s">
        <v>204</v>
      </c>
      <c r="BM169" s="194" t="s">
        <v>704</v>
      </c>
    </row>
    <row r="170" spans="1:65" s="2" customFormat="1" ht="37.799999999999997" customHeight="1">
      <c r="A170" s="31"/>
      <c r="B170" s="32"/>
      <c r="C170" s="201" t="s">
        <v>297</v>
      </c>
      <c r="D170" s="201" t="s">
        <v>318</v>
      </c>
      <c r="E170" s="202" t="s">
        <v>705</v>
      </c>
      <c r="F170" s="203" t="s">
        <v>706</v>
      </c>
      <c r="G170" s="204" t="s">
        <v>181</v>
      </c>
      <c r="H170" s="205">
        <v>3</v>
      </c>
      <c r="I170" s="206"/>
      <c r="J170" s="207">
        <f t="shared" si="10"/>
        <v>0</v>
      </c>
      <c r="K170" s="208"/>
      <c r="L170" s="209"/>
      <c r="M170" s="210" t="s">
        <v>1</v>
      </c>
      <c r="N170" s="211" t="s">
        <v>38</v>
      </c>
      <c r="O170" s="68"/>
      <c r="P170" s="192">
        <f t="shared" si="11"/>
        <v>0</v>
      </c>
      <c r="Q170" s="192">
        <v>0</v>
      </c>
      <c r="R170" s="192">
        <f t="shared" si="12"/>
        <v>0</v>
      </c>
      <c r="S170" s="192">
        <v>0</v>
      </c>
      <c r="T170" s="193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4" t="s">
        <v>270</v>
      </c>
      <c r="AT170" s="194" t="s">
        <v>318</v>
      </c>
      <c r="AU170" s="194" t="s">
        <v>83</v>
      </c>
      <c r="AY170" s="14" t="s">
        <v>137</v>
      </c>
      <c r="BE170" s="195">
        <f t="shared" si="14"/>
        <v>0</v>
      </c>
      <c r="BF170" s="195">
        <f t="shared" si="15"/>
        <v>0</v>
      </c>
      <c r="BG170" s="195">
        <f t="shared" si="16"/>
        <v>0</v>
      </c>
      <c r="BH170" s="195">
        <f t="shared" si="17"/>
        <v>0</v>
      </c>
      <c r="BI170" s="195">
        <f t="shared" si="18"/>
        <v>0</v>
      </c>
      <c r="BJ170" s="14" t="s">
        <v>81</v>
      </c>
      <c r="BK170" s="195">
        <f t="shared" si="19"/>
        <v>0</v>
      </c>
      <c r="BL170" s="14" t="s">
        <v>204</v>
      </c>
      <c r="BM170" s="194" t="s">
        <v>492</v>
      </c>
    </row>
    <row r="171" spans="1:65" s="2" customFormat="1" ht="37.799999999999997" customHeight="1">
      <c r="A171" s="31"/>
      <c r="B171" s="32"/>
      <c r="C171" s="201" t="s">
        <v>303</v>
      </c>
      <c r="D171" s="201" t="s">
        <v>318</v>
      </c>
      <c r="E171" s="202" t="s">
        <v>707</v>
      </c>
      <c r="F171" s="203" t="s">
        <v>708</v>
      </c>
      <c r="G171" s="204" t="s">
        <v>181</v>
      </c>
      <c r="H171" s="205">
        <v>2</v>
      </c>
      <c r="I171" s="206"/>
      <c r="J171" s="207">
        <f t="shared" si="10"/>
        <v>0</v>
      </c>
      <c r="K171" s="208"/>
      <c r="L171" s="209"/>
      <c r="M171" s="210" t="s">
        <v>1</v>
      </c>
      <c r="N171" s="211" t="s">
        <v>38</v>
      </c>
      <c r="O171" s="68"/>
      <c r="P171" s="192">
        <f t="shared" si="11"/>
        <v>0</v>
      </c>
      <c r="Q171" s="192">
        <v>0</v>
      </c>
      <c r="R171" s="192">
        <f t="shared" si="12"/>
        <v>0</v>
      </c>
      <c r="S171" s="192">
        <v>0</v>
      </c>
      <c r="T171" s="193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94" t="s">
        <v>270</v>
      </c>
      <c r="AT171" s="194" t="s">
        <v>318</v>
      </c>
      <c r="AU171" s="194" t="s">
        <v>83</v>
      </c>
      <c r="AY171" s="14" t="s">
        <v>137</v>
      </c>
      <c r="BE171" s="195">
        <f t="shared" si="14"/>
        <v>0</v>
      </c>
      <c r="BF171" s="195">
        <f t="shared" si="15"/>
        <v>0</v>
      </c>
      <c r="BG171" s="195">
        <f t="shared" si="16"/>
        <v>0</v>
      </c>
      <c r="BH171" s="195">
        <f t="shared" si="17"/>
        <v>0</v>
      </c>
      <c r="BI171" s="195">
        <f t="shared" si="18"/>
        <v>0</v>
      </c>
      <c r="BJ171" s="14" t="s">
        <v>81</v>
      </c>
      <c r="BK171" s="195">
        <f t="shared" si="19"/>
        <v>0</v>
      </c>
      <c r="BL171" s="14" t="s">
        <v>204</v>
      </c>
      <c r="BM171" s="194" t="s">
        <v>709</v>
      </c>
    </row>
    <row r="172" spans="1:65" s="2" customFormat="1" ht="33" customHeight="1">
      <c r="A172" s="31"/>
      <c r="B172" s="32"/>
      <c r="C172" s="182" t="s">
        <v>309</v>
      </c>
      <c r="D172" s="182" t="s">
        <v>138</v>
      </c>
      <c r="E172" s="183" t="s">
        <v>710</v>
      </c>
      <c r="F172" s="184" t="s">
        <v>711</v>
      </c>
      <c r="G172" s="185" t="s">
        <v>181</v>
      </c>
      <c r="H172" s="186">
        <v>5</v>
      </c>
      <c r="I172" s="187"/>
      <c r="J172" s="188">
        <f t="shared" si="10"/>
        <v>0</v>
      </c>
      <c r="K172" s="189"/>
      <c r="L172" s="36"/>
      <c r="M172" s="190" t="s">
        <v>1</v>
      </c>
      <c r="N172" s="191" t="s">
        <v>38</v>
      </c>
      <c r="O172" s="68"/>
      <c r="P172" s="192">
        <f t="shared" si="11"/>
        <v>0</v>
      </c>
      <c r="Q172" s="192">
        <v>1.4E-3</v>
      </c>
      <c r="R172" s="192">
        <f t="shared" si="12"/>
        <v>7.0000000000000001E-3</v>
      </c>
      <c r="S172" s="192">
        <v>0</v>
      </c>
      <c r="T172" s="193">
        <f t="shared" si="1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4" t="s">
        <v>204</v>
      </c>
      <c r="AT172" s="194" t="s">
        <v>138</v>
      </c>
      <c r="AU172" s="194" t="s">
        <v>83</v>
      </c>
      <c r="AY172" s="14" t="s">
        <v>137</v>
      </c>
      <c r="BE172" s="195">
        <f t="shared" si="14"/>
        <v>0</v>
      </c>
      <c r="BF172" s="195">
        <f t="shared" si="15"/>
        <v>0</v>
      </c>
      <c r="BG172" s="195">
        <f t="shared" si="16"/>
        <v>0</v>
      </c>
      <c r="BH172" s="195">
        <f t="shared" si="17"/>
        <v>0</v>
      </c>
      <c r="BI172" s="195">
        <f t="shared" si="18"/>
        <v>0</v>
      </c>
      <c r="BJ172" s="14" t="s">
        <v>81</v>
      </c>
      <c r="BK172" s="195">
        <f t="shared" si="19"/>
        <v>0</v>
      </c>
      <c r="BL172" s="14" t="s">
        <v>204</v>
      </c>
      <c r="BM172" s="194" t="s">
        <v>712</v>
      </c>
    </row>
    <row r="173" spans="1:65" s="2" customFormat="1" ht="24.15" customHeight="1">
      <c r="A173" s="31"/>
      <c r="B173" s="32"/>
      <c r="C173" s="182" t="s">
        <v>313</v>
      </c>
      <c r="D173" s="182" t="s">
        <v>138</v>
      </c>
      <c r="E173" s="183" t="s">
        <v>713</v>
      </c>
      <c r="F173" s="184" t="s">
        <v>714</v>
      </c>
      <c r="G173" s="185" t="s">
        <v>181</v>
      </c>
      <c r="H173" s="186">
        <v>1</v>
      </c>
      <c r="I173" s="187"/>
      <c r="J173" s="188">
        <f t="shared" si="10"/>
        <v>0</v>
      </c>
      <c r="K173" s="189"/>
      <c r="L173" s="36"/>
      <c r="M173" s="190" t="s">
        <v>1</v>
      </c>
      <c r="N173" s="191" t="s">
        <v>38</v>
      </c>
      <c r="O173" s="68"/>
      <c r="P173" s="192">
        <f t="shared" si="11"/>
        <v>0</v>
      </c>
      <c r="Q173" s="192">
        <v>0</v>
      </c>
      <c r="R173" s="192">
        <f t="shared" si="12"/>
        <v>0</v>
      </c>
      <c r="S173" s="192">
        <v>0</v>
      </c>
      <c r="T173" s="193">
        <f t="shared" si="1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94" t="s">
        <v>204</v>
      </c>
      <c r="AT173" s="194" t="s">
        <v>138</v>
      </c>
      <c r="AU173" s="194" t="s">
        <v>83</v>
      </c>
      <c r="AY173" s="14" t="s">
        <v>137</v>
      </c>
      <c r="BE173" s="195">
        <f t="shared" si="14"/>
        <v>0</v>
      </c>
      <c r="BF173" s="195">
        <f t="shared" si="15"/>
        <v>0</v>
      </c>
      <c r="BG173" s="195">
        <f t="shared" si="16"/>
        <v>0</v>
      </c>
      <c r="BH173" s="195">
        <f t="shared" si="17"/>
        <v>0</v>
      </c>
      <c r="BI173" s="195">
        <f t="shared" si="18"/>
        <v>0</v>
      </c>
      <c r="BJ173" s="14" t="s">
        <v>81</v>
      </c>
      <c r="BK173" s="195">
        <f t="shared" si="19"/>
        <v>0</v>
      </c>
      <c r="BL173" s="14" t="s">
        <v>204</v>
      </c>
      <c r="BM173" s="194" t="s">
        <v>502</v>
      </c>
    </row>
    <row r="174" spans="1:65" s="2" customFormat="1" ht="21.75" customHeight="1">
      <c r="A174" s="31"/>
      <c r="B174" s="32"/>
      <c r="C174" s="182" t="s">
        <v>317</v>
      </c>
      <c r="D174" s="182" t="s">
        <v>138</v>
      </c>
      <c r="E174" s="183" t="s">
        <v>715</v>
      </c>
      <c r="F174" s="184" t="s">
        <v>716</v>
      </c>
      <c r="G174" s="185" t="s">
        <v>181</v>
      </c>
      <c r="H174" s="186">
        <v>2</v>
      </c>
      <c r="I174" s="187"/>
      <c r="J174" s="188">
        <f t="shared" si="10"/>
        <v>0</v>
      </c>
      <c r="K174" s="189"/>
      <c r="L174" s="36"/>
      <c r="M174" s="190" t="s">
        <v>1</v>
      </c>
      <c r="N174" s="191" t="s">
        <v>38</v>
      </c>
      <c r="O174" s="68"/>
      <c r="P174" s="192">
        <f t="shared" si="11"/>
        <v>0</v>
      </c>
      <c r="Q174" s="192">
        <v>0</v>
      </c>
      <c r="R174" s="192">
        <f t="shared" si="12"/>
        <v>0</v>
      </c>
      <c r="S174" s="192">
        <v>0</v>
      </c>
      <c r="T174" s="193">
        <f t="shared" si="1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4" t="s">
        <v>204</v>
      </c>
      <c r="AT174" s="194" t="s">
        <v>138</v>
      </c>
      <c r="AU174" s="194" t="s">
        <v>83</v>
      </c>
      <c r="AY174" s="14" t="s">
        <v>137</v>
      </c>
      <c r="BE174" s="195">
        <f t="shared" si="14"/>
        <v>0</v>
      </c>
      <c r="BF174" s="195">
        <f t="shared" si="15"/>
        <v>0</v>
      </c>
      <c r="BG174" s="195">
        <f t="shared" si="16"/>
        <v>0</v>
      </c>
      <c r="BH174" s="195">
        <f t="shared" si="17"/>
        <v>0</v>
      </c>
      <c r="BI174" s="195">
        <f t="shared" si="18"/>
        <v>0</v>
      </c>
      <c r="BJ174" s="14" t="s">
        <v>81</v>
      </c>
      <c r="BK174" s="195">
        <f t="shared" si="19"/>
        <v>0</v>
      </c>
      <c r="BL174" s="14" t="s">
        <v>204</v>
      </c>
      <c r="BM174" s="194" t="s">
        <v>518</v>
      </c>
    </row>
    <row r="175" spans="1:65" s="2" customFormat="1" ht="24.15" customHeight="1">
      <c r="A175" s="31"/>
      <c r="B175" s="32"/>
      <c r="C175" s="182" t="s">
        <v>322</v>
      </c>
      <c r="D175" s="182" t="s">
        <v>138</v>
      </c>
      <c r="E175" s="183" t="s">
        <v>717</v>
      </c>
      <c r="F175" s="184" t="s">
        <v>718</v>
      </c>
      <c r="G175" s="185" t="s">
        <v>171</v>
      </c>
      <c r="H175" s="186">
        <v>316</v>
      </c>
      <c r="I175" s="187"/>
      <c r="J175" s="188">
        <f t="shared" si="10"/>
        <v>0</v>
      </c>
      <c r="K175" s="189"/>
      <c r="L175" s="36"/>
      <c r="M175" s="190" t="s">
        <v>1</v>
      </c>
      <c r="N175" s="191" t="s">
        <v>38</v>
      </c>
      <c r="O175" s="68"/>
      <c r="P175" s="192">
        <f t="shared" si="11"/>
        <v>0</v>
      </c>
      <c r="Q175" s="192">
        <v>0</v>
      </c>
      <c r="R175" s="192">
        <f t="shared" si="12"/>
        <v>0</v>
      </c>
      <c r="S175" s="192">
        <v>0</v>
      </c>
      <c r="T175" s="193">
        <f t="shared" si="1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94" t="s">
        <v>204</v>
      </c>
      <c r="AT175" s="194" t="s">
        <v>138</v>
      </c>
      <c r="AU175" s="194" t="s">
        <v>83</v>
      </c>
      <c r="AY175" s="14" t="s">
        <v>137</v>
      </c>
      <c r="BE175" s="195">
        <f t="shared" si="14"/>
        <v>0</v>
      </c>
      <c r="BF175" s="195">
        <f t="shared" si="15"/>
        <v>0</v>
      </c>
      <c r="BG175" s="195">
        <f t="shared" si="16"/>
        <v>0</v>
      </c>
      <c r="BH175" s="195">
        <f t="shared" si="17"/>
        <v>0</v>
      </c>
      <c r="BI175" s="195">
        <f t="shared" si="18"/>
        <v>0</v>
      </c>
      <c r="BJ175" s="14" t="s">
        <v>81</v>
      </c>
      <c r="BK175" s="195">
        <f t="shared" si="19"/>
        <v>0</v>
      </c>
      <c r="BL175" s="14" t="s">
        <v>204</v>
      </c>
      <c r="BM175" s="194" t="s">
        <v>526</v>
      </c>
    </row>
    <row r="176" spans="1:65" s="2" customFormat="1" ht="16.5" customHeight="1">
      <c r="A176" s="31"/>
      <c r="B176" s="32"/>
      <c r="C176" s="182" t="s">
        <v>326</v>
      </c>
      <c r="D176" s="182" t="s">
        <v>138</v>
      </c>
      <c r="E176" s="183" t="s">
        <v>719</v>
      </c>
      <c r="F176" s="184" t="s">
        <v>720</v>
      </c>
      <c r="G176" s="185" t="s">
        <v>721</v>
      </c>
      <c r="H176" s="186">
        <v>1</v>
      </c>
      <c r="I176" s="187"/>
      <c r="J176" s="188">
        <f t="shared" si="10"/>
        <v>0</v>
      </c>
      <c r="K176" s="189"/>
      <c r="L176" s="36"/>
      <c r="M176" s="190" t="s">
        <v>1</v>
      </c>
      <c r="N176" s="191" t="s">
        <v>38</v>
      </c>
      <c r="O176" s="68"/>
      <c r="P176" s="192">
        <f t="shared" si="11"/>
        <v>0</v>
      </c>
      <c r="Q176" s="192">
        <v>0</v>
      </c>
      <c r="R176" s="192">
        <f t="shared" si="12"/>
        <v>0</v>
      </c>
      <c r="S176" s="192">
        <v>0</v>
      </c>
      <c r="T176" s="193">
        <f t="shared" si="1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4" t="s">
        <v>204</v>
      </c>
      <c r="AT176" s="194" t="s">
        <v>138</v>
      </c>
      <c r="AU176" s="194" t="s">
        <v>83</v>
      </c>
      <c r="AY176" s="14" t="s">
        <v>137</v>
      </c>
      <c r="BE176" s="195">
        <f t="shared" si="14"/>
        <v>0</v>
      </c>
      <c r="BF176" s="195">
        <f t="shared" si="15"/>
        <v>0</v>
      </c>
      <c r="BG176" s="195">
        <f t="shared" si="16"/>
        <v>0</v>
      </c>
      <c r="BH176" s="195">
        <f t="shared" si="17"/>
        <v>0</v>
      </c>
      <c r="BI176" s="195">
        <f t="shared" si="18"/>
        <v>0</v>
      </c>
      <c r="BJ176" s="14" t="s">
        <v>81</v>
      </c>
      <c r="BK176" s="195">
        <f t="shared" si="19"/>
        <v>0</v>
      </c>
      <c r="BL176" s="14" t="s">
        <v>204</v>
      </c>
      <c r="BM176" s="194" t="s">
        <v>534</v>
      </c>
    </row>
    <row r="177" spans="1:65" s="2" customFormat="1" ht="24.15" customHeight="1">
      <c r="A177" s="31"/>
      <c r="B177" s="32"/>
      <c r="C177" s="182" t="s">
        <v>332</v>
      </c>
      <c r="D177" s="182" t="s">
        <v>138</v>
      </c>
      <c r="E177" s="183" t="s">
        <v>722</v>
      </c>
      <c r="F177" s="184" t="s">
        <v>723</v>
      </c>
      <c r="G177" s="185" t="s">
        <v>181</v>
      </c>
      <c r="H177" s="186">
        <v>2</v>
      </c>
      <c r="I177" s="187"/>
      <c r="J177" s="188">
        <f t="shared" si="10"/>
        <v>0</v>
      </c>
      <c r="K177" s="189"/>
      <c r="L177" s="36"/>
      <c r="M177" s="190" t="s">
        <v>1</v>
      </c>
      <c r="N177" s="191" t="s">
        <v>38</v>
      </c>
      <c r="O177" s="68"/>
      <c r="P177" s="192">
        <f t="shared" si="11"/>
        <v>0</v>
      </c>
      <c r="Q177" s="192">
        <v>0</v>
      </c>
      <c r="R177" s="192">
        <f t="shared" si="12"/>
        <v>0</v>
      </c>
      <c r="S177" s="192">
        <v>0</v>
      </c>
      <c r="T177" s="193">
        <f t="shared" si="1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4" t="s">
        <v>204</v>
      </c>
      <c r="AT177" s="194" t="s">
        <v>138</v>
      </c>
      <c r="AU177" s="194" t="s">
        <v>83</v>
      </c>
      <c r="AY177" s="14" t="s">
        <v>137</v>
      </c>
      <c r="BE177" s="195">
        <f t="shared" si="14"/>
        <v>0</v>
      </c>
      <c r="BF177" s="195">
        <f t="shared" si="15"/>
        <v>0</v>
      </c>
      <c r="BG177" s="195">
        <f t="shared" si="16"/>
        <v>0</v>
      </c>
      <c r="BH177" s="195">
        <f t="shared" si="17"/>
        <v>0</v>
      </c>
      <c r="BI177" s="195">
        <f t="shared" si="18"/>
        <v>0</v>
      </c>
      <c r="BJ177" s="14" t="s">
        <v>81</v>
      </c>
      <c r="BK177" s="195">
        <f t="shared" si="19"/>
        <v>0</v>
      </c>
      <c r="BL177" s="14" t="s">
        <v>204</v>
      </c>
      <c r="BM177" s="194" t="s">
        <v>542</v>
      </c>
    </row>
    <row r="178" spans="1:65" s="2" customFormat="1" ht="49.05" customHeight="1">
      <c r="A178" s="31"/>
      <c r="B178" s="32"/>
      <c r="C178" s="182" t="s">
        <v>338</v>
      </c>
      <c r="D178" s="182" t="s">
        <v>138</v>
      </c>
      <c r="E178" s="183" t="s">
        <v>724</v>
      </c>
      <c r="F178" s="184" t="s">
        <v>725</v>
      </c>
      <c r="G178" s="185" t="s">
        <v>287</v>
      </c>
      <c r="H178" s="186">
        <v>0.84699999999999998</v>
      </c>
      <c r="I178" s="187"/>
      <c r="J178" s="188">
        <f t="shared" si="10"/>
        <v>0</v>
      </c>
      <c r="K178" s="189"/>
      <c r="L178" s="36"/>
      <c r="M178" s="190" t="s">
        <v>1</v>
      </c>
      <c r="N178" s="191" t="s">
        <v>38</v>
      </c>
      <c r="O178" s="68"/>
      <c r="P178" s="192">
        <f t="shared" si="11"/>
        <v>0</v>
      </c>
      <c r="Q178" s="192">
        <v>0</v>
      </c>
      <c r="R178" s="192">
        <f t="shared" si="12"/>
        <v>0</v>
      </c>
      <c r="S178" s="192">
        <v>0</v>
      </c>
      <c r="T178" s="193">
        <f t="shared" si="1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94" t="s">
        <v>204</v>
      </c>
      <c r="AT178" s="194" t="s">
        <v>138</v>
      </c>
      <c r="AU178" s="194" t="s">
        <v>83</v>
      </c>
      <c r="AY178" s="14" t="s">
        <v>137</v>
      </c>
      <c r="BE178" s="195">
        <f t="shared" si="14"/>
        <v>0</v>
      </c>
      <c r="BF178" s="195">
        <f t="shared" si="15"/>
        <v>0</v>
      </c>
      <c r="BG178" s="195">
        <f t="shared" si="16"/>
        <v>0</v>
      </c>
      <c r="BH178" s="195">
        <f t="shared" si="17"/>
        <v>0</v>
      </c>
      <c r="BI178" s="195">
        <f t="shared" si="18"/>
        <v>0</v>
      </c>
      <c r="BJ178" s="14" t="s">
        <v>81</v>
      </c>
      <c r="BK178" s="195">
        <f t="shared" si="19"/>
        <v>0</v>
      </c>
      <c r="BL178" s="14" t="s">
        <v>204</v>
      </c>
      <c r="BM178" s="194" t="s">
        <v>559</v>
      </c>
    </row>
    <row r="179" spans="1:65" s="2" customFormat="1" ht="49.05" customHeight="1">
      <c r="A179" s="31"/>
      <c r="B179" s="32"/>
      <c r="C179" s="182" t="s">
        <v>342</v>
      </c>
      <c r="D179" s="182" t="s">
        <v>138</v>
      </c>
      <c r="E179" s="183" t="s">
        <v>726</v>
      </c>
      <c r="F179" s="184" t="s">
        <v>727</v>
      </c>
      <c r="G179" s="185" t="s">
        <v>287</v>
      </c>
      <c r="H179" s="186">
        <v>0.81699999999999995</v>
      </c>
      <c r="I179" s="187"/>
      <c r="J179" s="188">
        <f t="shared" si="10"/>
        <v>0</v>
      </c>
      <c r="K179" s="189"/>
      <c r="L179" s="36"/>
      <c r="M179" s="190" t="s">
        <v>1</v>
      </c>
      <c r="N179" s="191" t="s">
        <v>38</v>
      </c>
      <c r="O179" s="68"/>
      <c r="P179" s="192">
        <f t="shared" si="11"/>
        <v>0</v>
      </c>
      <c r="Q179" s="192">
        <v>0</v>
      </c>
      <c r="R179" s="192">
        <f t="shared" si="12"/>
        <v>0</v>
      </c>
      <c r="S179" s="192">
        <v>0</v>
      </c>
      <c r="T179" s="193">
        <f t="shared" si="1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94" t="s">
        <v>204</v>
      </c>
      <c r="AT179" s="194" t="s">
        <v>138</v>
      </c>
      <c r="AU179" s="194" t="s">
        <v>83</v>
      </c>
      <c r="AY179" s="14" t="s">
        <v>137</v>
      </c>
      <c r="BE179" s="195">
        <f t="shared" si="14"/>
        <v>0</v>
      </c>
      <c r="BF179" s="195">
        <f t="shared" si="15"/>
        <v>0</v>
      </c>
      <c r="BG179" s="195">
        <f t="shared" si="16"/>
        <v>0</v>
      </c>
      <c r="BH179" s="195">
        <f t="shared" si="17"/>
        <v>0</v>
      </c>
      <c r="BI179" s="195">
        <f t="shared" si="18"/>
        <v>0</v>
      </c>
      <c r="BJ179" s="14" t="s">
        <v>81</v>
      </c>
      <c r="BK179" s="195">
        <f t="shared" si="19"/>
        <v>0</v>
      </c>
      <c r="BL179" s="14" t="s">
        <v>204</v>
      </c>
      <c r="BM179" s="194" t="s">
        <v>567</v>
      </c>
    </row>
    <row r="180" spans="1:65" s="12" customFormat="1" ht="22.8" customHeight="1">
      <c r="B180" s="168"/>
      <c r="C180" s="169"/>
      <c r="D180" s="170" t="s">
        <v>72</v>
      </c>
      <c r="E180" s="212" t="s">
        <v>728</v>
      </c>
      <c r="F180" s="212" t="s">
        <v>729</v>
      </c>
      <c r="G180" s="169"/>
      <c r="H180" s="169"/>
      <c r="I180" s="172"/>
      <c r="J180" s="213">
        <f>BK180</f>
        <v>0</v>
      </c>
      <c r="K180" s="169"/>
      <c r="L180" s="174"/>
      <c r="M180" s="175"/>
      <c r="N180" s="176"/>
      <c r="O180" s="176"/>
      <c r="P180" s="177">
        <f>SUM(P181:P207)</f>
        <v>0</v>
      </c>
      <c r="Q180" s="176"/>
      <c r="R180" s="177">
        <f>SUM(R181:R207)</f>
        <v>9.7700000000000009E-3</v>
      </c>
      <c r="S180" s="176"/>
      <c r="T180" s="178">
        <f>SUM(T181:T207)</f>
        <v>4.6900000000000004E-2</v>
      </c>
      <c r="AR180" s="179" t="s">
        <v>83</v>
      </c>
      <c r="AT180" s="180" t="s">
        <v>72</v>
      </c>
      <c r="AU180" s="180" t="s">
        <v>81</v>
      </c>
      <c r="AY180" s="179" t="s">
        <v>137</v>
      </c>
      <c r="BK180" s="181">
        <f>SUM(BK181:BK207)</f>
        <v>0</v>
      </c>
    </row>
    <row r="181" spans="1:65" s="2" customFormat="1" ht="24.15" customHeight="1">
      <c r="A181" s="31"/>
      <c r="B181" s="32"/>
      <c r="C181" s="182" t="s">
        <v>346</v>
      </c>
      <c r="D181" s="182" t="s">
        <v>138</v>
      </c>
      <c r="E181" s="183" t="s">
        <v>730</v>
      </c>
      <c r="F181" s="184" t="s">
        <v>731</v>
      </c>
      <c r="G181" s="185" t="s">
        <v>171</v>
      </c>
      <c r="H181" s="186">
        <v>441</v>
      </c>
      <c r="I181" s="187"/>
      <c r="J181" s="188">
        <f t="shared" ref="J181:J202" si="20">ROUND(I181*H181,2)</f>
        <v>0</v>
      </c>
      <c r="K181" s="189"/>
      <c r="L181" s="36"/>
      <c r="M181" s="190" t="s">
        <v>1</v>
      </c>
      <c r="N181" s="191" t="s">
        <v>38</v>
      </c>
      <c r="O181" s="68"/>
      <c r="P181" s="192">
        <f t="shared" ref="P181:P202" si="21">O181*H181</f>
        <v>0</v>
      </c>
      <c r="Q181" s="192">
        <v>0</v>
      </c>
      <c r="R181" s="192">
        <f t="shared" ref="R181:R202" si="22">Q181*H181</f>
        <v>0</v>
      </c>
      <c r="S181" s="192">
        <v>0</v>
      </c>
      <c r="T181" s="193">
        <f t="shared" ref="T181:T202" si="23"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4" t="s">
        <v>204</v>
      </c>
      <c r="AT181" s="194" t="s">
        <v>138</v>
      </c>
      <c r="AU181" s="194" t="s">
        <v>83</v>
      </c>
      <c r="AY181" s="14" t="s">
        <v>137</v>
      </c>
      <c r="BE181" s="195">
        <f t="shared" ref="BE181:BE202" si="24">IF(N181="základní",J181,0)</f>
        <v>0</v>
      </c>
      <c r="BF181" s="195">
        <f t="shared" ref="BF181:BF202" si="25">IF(N181="snížená",J181,0)</f>
        <v>0</v>
      </c>
      <c r="BG181" s="195">
        <f t="shared" ref="BG181:BG202" si="26">IF(N181="zákl. přenesená",J181,0)</f>
        <v>0</v>
      </c>
      <c r="BH181" s="195">
        <f t="shared" ref="BH181:BH202" si="27">IF(N181="sníž. přenesená",J181,0)</f>
        <v>0</v>
      </c>
      <c r="BI181" s="195">
        <f t="shared" ref="BI181:BI202" si="28">IF(N181="nulová",J181,0)</f>
        <v>0</v>
      </c>
      <c r="BJ181" s="14" t="s">
        <v>81</v>
      </c>
      <c r="BK181" s="195">
        <f t="shared" ref="BK181:BK202" si="29">ROUND(I181*H181,2)</f>
        <v>0</v>
      </c>
      <c r="BL181" s="14" t="s">
        <v>204</v>
      </c>
      <c r="BM181" s="194" t="s">
        <v>577</v>
      </c>
    </row>
    <row r="182" spans="1:65" s="2" customFormat="1" ht="24.15" customHeight="1">
      <c r="A182" s="31"/>
      <c r="B182" s="32"/>
      <c r="C182" s="182" t="s">
        <v>350</v>
      </c>
      <c r="D182" s="182" t="s">
        <v>138</v>
      </c>
      <c r="E182" s="183" t="s">
        <v>732</v>
      </c>
      <c r="F182" s="184" t="s">
        <v>733</v>
      </c>
      <c r="G182" s="185" t="s">
        <v>171</v>
      </c>
      <c r="H182" s="186">
        <v>132</v>
      </c>
      <c r="I182" s="187"/>
      <c r="J182" s="188">
        <f t="shared" si="20"/>
        <v>0</v>
      </c>
      <c r="K182" s="189"/>
      <c r="L182" s="36"/>
      <c r="M182" s="190" t="s">
        <v>1</v>
      </c>
      <c r="N182" s="191" t="s">
        <v>38</v>
      </c>
      <c r="O182" s="68"/>
      <c r="P182" s="192">
        <f t="shared" si="21"/>
        <v>0</v>
      </c>
      <c r="Q182" s="192">
        <v>0</v>
      </c>
      <c r="R182" s="192">
        <f t="shared" si="22"/>
        <v>0</v>
      </c>
      <c r="S182" s="192">
        <v>0</v>
      </c>
      <c r="T182" s="193">
        <f t="shared" si="2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94" t="s">
        <v>204</v>
      </c>
      <c r="AT182" s="194" t="s">
        <v>138</v>
      </c>
      <c r="AU182" s="194" t="s">
        <v>83</v>
      </c>
      <c r="AY182" s="14" t="s">
        <v>137</v>
      </c>
      <c r="BE182" s="195">
        <f t="shared" si="24"/>
        <v>0</v>
      </c>
      <c r="BF182" s="195">
        <f t="shared" si="25"/>
        <v>0</v>
      </c>
      <c r="BG182" s="195">
        <f t="shared" si="26"/>
        <v>0</v>
      </c>
      <c r="BH182" s="195">
        <f t="shared" si="27"/>
        <v>0</v>
      </c>
      <c r="BI182" s="195">
        <f t="shared" si="28"/>
        <v>0</v>
      </c>
      <c r="BJ182" s="14" t="s">
        <v>81</v>
      </c>
      <c r="BK182" s="195">
        <f t="shared" si="29"/>
        <v>0</v>
      </c>
      <c r="BL182" s="14" t="s">
        <v>204</v>
      </c>
      <c r="BM182" s="194" t="s">
        <v>585</v>
      </c>
    </row>
    <row r="183" spans="1:65" s="2" customFormat="1" ht="24.15" customHeight="1">
      <c r="A183" s="31"/>
      <c r="B183" s="32"/>
      <c r="C183" s="182" t="s">
        <v>354</v>
      </c>
      <c r="D183" s="182" t="s">
        <v>138</v>
      </c>
      <c r="E183" s="183" t="s">
        <v>734</v>
      </c>
      <c r="F183" s="184" t="s">
        <v>735</v>
      </c>
      <c r="G183" s="185" t="s">
        <v>171</v>
      </c>
      <c r="H183" s="186">
        <v>7</v>
      </c>
      <c r="I183" s="187"/>
      <c r="J183" s="188">
        <f t="shared" si="20"/>
        <v>0</v>
      </c>
      <c r="K183" s="189"/>
      <c r="L183" s="36"/>
      <c r="M183" s="190" t="s">
        <v>1</v>
      </c>
      <c r="N183" s="191" t="s">
        <v>38</v>
      </c>
      <c r="O183" s="68"/>
      <c r="P183" s="192">
        <f t="shared" si="21"/>
        <v>0</v>
      </c>
      <c r="Q183" s="192">
        <v>0</v>
      </c>
      <c r="R183" s="192">
        <f t="shared" si="22"/>
        <v>0</v>
      </c>
      <c r="S183" s="192">
        <v>6.7000000000000002E-3</v>
      </c>
      <c r="T183" s="193">
        <f t="shared" si="23"/>
        <v>4.6900000000000004E-2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94" t="s">
        <v>204</v>
      </c>
      <c r="AT183" s="194" t="s">
        <v>138</v>
      </c>
      <c r="AU183" s="194" t="s">
        <v>83</v>
      </c>
      <c r="AY183" s="14" t="s">
        <v>137</v>
      </c>
      <c r="BE183" s="195">
        <f t="shared" si="24"/>
        <v>0</v>
      </c>
      <c r="BF183" s="195">
        <f t="shared" si="25"/>
        <v>0</v>
      </c>
      <c r="BG183" s="195">
        <f t="shared" si="26"/>
        <v>0</v>
      </c>
      <c r="BH183" s="195">
        <f t="shared" si="27"/>
        <v>0</v>
      </c>
      <c r="BI183" s="195">
        <f t="shared" si="28"/>
        <v>0</v>
      </c>
      <c r="BJ183" s="14" t="s">
        <v>81</v>
      </c>
      <c r="BK183" s="195">
        <f t="shared" si="29"/>
        <v>0</v>
      </c>
      <c r="BL183" s="14" t="s">
        <v>204</v>
      </c>
      <c r="BM183" s="194" t="s">
        <v>736</v>
      </c>
    </row>
    <row r="184" spans="1:65" s="2" customFormat="1" ht="37.799999999999997" customHeight="1">
      <c r="A184" s="31"/>
      <c r="B184" s="32"/>
      <c r="C184" s="182" t="s">
        <v>360</v>
      </c>
      <c r="D184" s="182" t="s">
        <v>138</v>
      </c>
      <c r="E184" s="183" t="s">
        <v>737</v>
      </c>
      <c r="F184" s="184" t="s">
        <v>738</v>
      </c>
      <c r="G184" s="185" t="s">
        <v>181</v>
      </c>
      <c r="H184" s="186">
        <v>6</v>
      </c>
      <c r="I184" s="187"/>
      <c r="J184" s="188">
        <f t="shared" si="20"/>
        <v>0</v>
      </c>
      <c r="K184" s="189"/>
      <c r="L184" s="36"/>
      <c r="M184" s="190" t="s">
        <v>1</v>
      </c>
      <c r="N184" s="191" t="s">
        <v>38</v>
      </c>
      <c r="O184" s="68"/>
      <c r="P184" s="192">
        <f t="shared" si="21"/>
        <v>0</v>
      </c>
      <c r="Q184" s="192">
        <v>0</v>
      </c>
      <c r="R184" s="192">
        <f t="shared" si="22"/>
        <v>0</v>
      </c>
      <c r="S184" s="192">
        <v>0</v>
      </c>
      <c r="T184" s="193">
        <f t="shared" si="2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94" t="s">
        <v>204</v>
      </c>
      <c r="AT184" s="194" t="s">
        <v>138</v>
      </c>
      <c r="AU184" s="194" t="s">
        <v>83</v>
      </c>
      <c r="AY184" s="14" t="s">
        <v>137</v>
      </c>
      <c r="BE184" s="195">
        <f t="shared" si="24"/>
        <v>0</v>
      </c>
      <c r="BF184" s="195">
        <f t="shared" si="25"/>
        <v>0</v>
      </c>
      <c r="BG184" s="195">
        <f t="shared" si="26"/>
        <v>0</v>
      </c>
      <c r="BH184" s="195">
        <f t="shared" si="27"/>
        <v>0</v>
      </c>
      <c r="BI184" s="195">
        <f t="shared" si="28"/>
        <v>0</v>
      </c>
      <c r="BJ184" s="14" t="s">
        <v>81</v>
      </c>
      <c r="BK184" s="195">
        <f t="shared" si="29"/>
        <v>0</v>
      </c>
      <c r="BL184" s="14" t="s">
        <v>204</v>
      </c>
      <c r="BM184" s="194" t="s">
        <v>598</v>
      </c>
    </row>
    <row r="185" spans="1:65" s="2" customFormat="1" ht="37.799999999999997" customHeight="1">
      <c r="A185" s="31"/>
      <c r="B185" s="32"/>
      <c r="C185" s="182" t="s">
        <v>364</v>
      </c>
      <c r="D185" s="182" t="s">
        <v>138</v>
      </c>
      <c r="E185" s="183" t="s">
        <v>739</v>
      </c>
      <c r="F185" s="184" t="s">
        <v>740</v>
      </c>
      <c r="G185" s="185" t="s">
        <v>181</v>
      </c>
      <c r="H185" s="186">
        <v>10</v>
      </c>
      <c r="I185" s="187"/>
      <c r="J185" s="188">
        <f t="shared" si="20"/>
        <v>0</v>
      </c>
      <c r="K185" s="189"/>
      <c r="L185" s="36"/>
      <c r="M185" s="190" t="s">
        <v>1</v>
      </c>
      <c r="N185" s="191" t="s">
        <v>38</v>
      </c>
      <c r="O185" s="68"/>
      <c r="P185" s="192">
        <f t="shared" si="21"/>
        <v>0</v>
      </c>
      <c r="Q185" s="192">
        <v>0</v>
      </c>
      <c r="R185" s="192">
        <f t="shared" si="22"/>
        <v>0</v>
      </c>
      <c r="S185" s="192">
        <v>0</v>
      </c>
      <c r="T185" s="193">
        <f t="shared" si="2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4" t="s">
        <v>204</v>
      </c>
      <c r="AT185" s="194" t="s">
        <v>138</v>
      </c>
      <c r="AU185" s="194" t="s">
        <v>83</v>
      </c>
      <c r="AY185" s="14" t="s">
        <v>137</v>
      </c>
      <c r="BE185" s="195">
        <f t="shared" si="24"/>
        <v>0</v>
      </c>
      <c r="BF185" s="195">
        <f t="shared" si="25"/>
        <v>0</v>
      </c>
      <c r="BG185" s="195">
        <f t="shared" si="26"/>
        <v>0</v>
      </c>
      <c r="BH185" s="195">
        <f t="shared" si="27"/>
        <v>0</v>
      </c>
      <c r="BI185" s="195">
        <f t="shared" si="28"/>
        <v>0</v>
      </c>
      <c r="BJ185" s="14" t="s">
        <v>81</v>
      </c>
      <c r="BK185" s="195">
        <f t="shared" si="29"/>
        <v>0</v>
      </c>
      <c r="BL185" s="14" t="s">
        <v>204</v>
      </c>
      <c r="BM185" s="194" t="s">
        <v>741</v>
      </c>
    </row>
    <row r="186" spans="1:65" s="2" customFormat="1" ht="37.799999999999997" customHeight="1">
      <c r="A186" s="31"/>
      <c r="B186" s="32"/>
      <c r="C186" s="182" t="s">
        <v>368</v>
      </c>
      <c r="D186" s="182" t="s">
        <v>138</v>
      </c>
      <c r="E186" s="183" t="s">
        <v>742</v>
      </c>
      <c r="F186" s="184" t="s">
        <v>743</v>
      </c>
      <c r="G186" s="185" t="s">
        <v>181</v>
      </c>
      <c r="H186" s="186">
        <v>4</v>
      </c>
      <c r="I186" s="187"/>
      <c r="J186" s="188">
        <f t="shared" si="20"/>
        <v>0</v>
      </c>
      <c r="K186" s="189"/>
      <c r="L186" s="36"/>
      <c r="M186" s="190" t="s">
        <v>1</v>
      </c>
      <c r="N186" s="191" t="s">
        <v>38</v>
      </c>
      <c r="O186" s="68"/>
      <c r="P186" s="192">
        <f t="shared" si="21"/>
        <v>0</v>
      </c>
      <c r="Q186" s="192">
        <v>0</v>
      </c>
      <c r="R186" s="192">
        <f t="shared" si="22"/>
        <v>0</v>
      </c>
      <c r="S186" s="192">
        <v>0</v>
      </c>
      <c r="T186" s="193">
        <f t="shared" si="2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4" t="s">
        <v>204</v>
      </c>
      <c r="AT186" s="194" t="s">
        <v>138</v>
      </c>
      <c r="AU186" s="194" t="s">
        <v>83</v>
      </c>
      <c r="AY186" s="14" t="s">
        <v>137</v>
      </c>
      <c r="BE186" s="195">
        <f t="shared" si="24"/>
        <v>0</v>
      </c>
      <c r="BF186" s="195">
        <f t="shared" si="25"/>
        <v>0</v>
      </c>
      <c r="BG186" s="195">
        <f t="shared" si="26"/>
        <v>0</v>
      </c>
      <c r="BH186" s="195">
        <f t="shared" si="27"/>
        <v>0</v>
      </c>
      <c r="BI186" s="195">
        <f t="shared" si="28"/>
        <v>0</v>
      </c>
      <c r="BJ186" s="14" t="s">
        <v>81</v>
      </c>
      <c r="BK186" s="195">
        <f t="shared" si="29"/>
        <v>0</v>
      </c>
      <c r="BL186" s="14" t="s">
        <v>204</v>
      </c>
      <c r="BM186" s="194" t="s">
        <v>744</v>
      </c>
    </row>
    <row r="187" spans="1:65" s="2" customFormat="1" ht="37.799999999999997" customHeight="1">
      <c r="A187" s="31"/>
      <c r="B187" s="32"/>
      <c r="C187" s="182" t="s">
        <v>372</v>
      </c>
      <c r="D187" s="182" t="s">
        <v>138</v>
      </c>
      <c r="E187" s="183" t="s">
        <v>745</v>
      </c>
      <c r="F187" s="184" t="s">
        <v>746</v>
      </c>
      <c r="G187" s="185" t="s">
        <v>181</v>
      </c>
      <c r="H187" s="186">
        <v>6</v>
      </c>
      <c r="I187" s="187"/>
      <c r="J187" s="188">
        <f t="shared" si="20"/>
        <v>0</v>
      </c>
      <c r="K187" s="189"/>
      <c r="L187" s="36"/>
      <c r="M187" s="190" t="s">
        <v>1</v>
      </c>
      <c r="N187" s="191" t="s">
        <v>38</v>
      </c>
      <c r="O187" s="68"/>
      <c r="P187" s="192">
        <f t="shared" si="21"/>
        <v>0</v>
      </c>
      <c r="Q187" s="192">
        <v>0</v>
      </c>
      <c r="R187" s="192">
        <f t="shared" si="22"/>
        <v>0</v>
      </c>
      <c r="S187" s="192">
        <v>0</v>
      </c>
      <c r="T187" s="193">
        <f t="shared" si="2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94" t="s">
        <v>204</v>
      </c>
      <c r="AT187" s="194" t="s">
        <v>138</v>
      </c>
      <c r="AU187" s="194" t="s">
        <v>83</v>
      </c>
      <c r="AY187" s="14" t="s">
        <v>137</v>
      </c>
      <c r="BE187" s="195">
        <f t="shared" si="24"/>
        <v>0</v>
      </c>
      <c r="BF187" s="195">
        <f t="shared" si="25"/>
        <v>0</v>
      </c>
      <c r="BG187" s="195">
        <f t="shared" si="26"/>
        <v>0</v>
      </c>
      <c r="BH187" s="195">
        <f t="shared" si="27"/>
        <v>0</v>
      </c>
      <c r="BI187" s="195">
        <f t="shared" si="28"/>
        <v>0</v>
      </c>
      <c r="BJ187" s="14" t="s">
        <v>81</v>
      </c>
      <c r="BK187" s="195">
        <f t="shared" si="29"/>
        <v>0</v>
      </c>
      <c r="BL187" s="14" t="s">
        <v>204</v>
      </c>
      <c r="BM187" s="194" t="s">
        <v>747</v>
      </c>
    </row>
    <row r="188" spans="1:65" s="2" customFormat="1" ht="33" customHeight="1">
      <c r="A188" s="31"/>
      <c r="B188" s="32"/>
      <c r="C188" s="182" t="s">
        <v>376</v>
      </c>
      <c r="D188" s="182" t="s">
        <v>138</v>
      </c>
      <c r="E188" s="183" t="s">
        <v>748</v>
      </c>
      <c r="F188" s="184" t="s">
        <v>749</v>
      </c>
      <c r="G188" s="185" t="s">
        <v>171</v>
      </c>
      <c r="H188" s="186">
        <v>288</v>
      </c>
      <c r="I188" s="187"/>
      <c r="J188" s="188">
        <f t="shared" si="20"/>
        <v>0</v>
      </c>
      <c r="K188" s="189"/>
      <c r="L188" s="36"/>
      <c r="M188" s="190" t="s">
        <v>1</v>
      </c>
      <c r="N188" s="191" t="s">
        <v>38</v>
      </c>
      <c r="O188" s="68"/>
      <c r="P188" s="192">
        <f t="shared" si="21"/>
        <v>0</v>
      </c>
      <c r="Q188" s="192">
        <v>0</v>
      </c>
      <c r="R188" s="192">
        <f t="shared" si="22"/>
        <v>0</v>
      </c>
      <c r="S188" s="192">
        <v>0</v>
      </c>
      <c r="T188" s="193">
        <f t="shared" si="2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94" t="s">
        <v>204</v>
      </c>
      <c r="AT188" s="194" t="s">
        <v>138</v>
      </c>
      <c r="AU188" s="194" t="s">
        <v>83</v>
      </c>
      <c r="AY188" s="14" t="s">
        <v>137</v>
      </c>
      <c r="BE188" s="195">
        <f t="shared" si="24"/>
        <v>0</v>
      </c>
      <c r="BF188" s="195">
        <f t="shared" si="25"/>
        <v>0</v>
      </c>
      <c r="BG188" s="195">
        <f t="shared" si="26"/>
        <v>0</v>
      </c>
      <c r="BH188" s="195">
        <f t="shared" si="27"/>
        <v>0</v>
      </c>
      <c r="BI188" s="195">
        <f t="shared" si="28"/>
        <v>0</v>
      </c>
      <c r="BJ188" s="14" t="s">
        <v>81</v>
      </c>
      <c r="BK188" s="195">
        <f t="shared" si="29"/>
        <v>0</v>
      </c>
      <c r="BL188" s="14" t="s">
        <v>204</v>
      </c>
      <c r="BM188" s="194" t="s">
        <v>750</v>
      </c>
    </row>
    <row r="189" spans="1:65" s="2" customFormat="1" ht="33" customHeight="1">
      <c r="A189" s="31"/>
      <c r="B189" s="32"/>
      <c r="C189" s="182" t="s">
        <v>380</v>
      </c>
      <c r="D189" s="182" t="s">
        <v>138</v>
      </c>
      <c r="E189" s="183" t="s">
        <v>751</v>
      </c>
      <c r="F189" s="184" t="s">
        <v>752</v>
      </c>
      <c r="G189" s="185" t="s">
        <v>171</v>
      </c>
      <c r="H189" s="186">
        <v>153</v>
      </c>
      <c r="I189" s="187"/>
      <c r="J189" s="188">
        <f t="shared" si="20"/>
        <v>0</v>
      </c>
      <c r="K189" s="189"/>
      <c r="L189" s="36"/>
      <c r="M189" s="190" t="s">
        <v>1</v>
      </c>
      <c r="N189" s="191" t="s">
        <v>38</v>
      </c>
      <c r="O189" s="68"/>
      <c r="P189" s="192">
        <f t="shared" si="21"/>
        <v>0</v>
      </c>
      <c r="Q189" s="192">
        <v>0</v>
      </c>
      <c r="R189" s="192">
        <f t="shared" si="22"/>
        <v>0</v>
      </c>
      <c r="S189" s="192">
        <v>0</v>
      </c>
      <c r="T189" s="193">
        <f t="shared" si="2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4" t="s">
        <v>204</v>
      </c>
      <c r="AT189" s="194" t="s">
        <v>138</v>
      </c>
      <c r="AU189" s="194" t="s">
        <v>83</v>
      </c>
      <c r="AY189" s="14" t="s">
        <v>137</v>
      </c>
      <c r="BE189" s="195">
        <f t="shared" si="24"/>
        <v>0</v>
      </c>
      <c r="BF189" s="195">
        <f t="shared" si="25"/>
        <v>0</v>
      </c>
      <c r="BG189" s="195">
        <f t="shared" si="26"/>
        <v>0</v>
      </c>
      <c r="BH189" s="195">
        <f t="shared" si="27"/>
        <v>0</v>
      </c>
      <c r="BI189" s="195">
        <f t="shared" si="28"/>
        <v>0</v>
      </c>
      <c r="BJ189" s="14" t="s">
        <v>81</v>
      </c>
      <c r="BK189" s="195">
        <f t="shared" si="29"/>
        <v>0</v>
      </c>
      <c r="BL189" s="14" t="s">
        <v>204</v>
      </c>
      <c r="BM189" s="194" t="s">
        <v>753</v>
      </c>
    </row>
    <row r="190" spans="1:65" s="2" customFormat="1" ht="33" customHeight="1">
      <c r="A190" s="31"/>
      <c r="B190" s="32"/>
      <c r="C190" s="182" t="s">
        <v>386</v>
      </c>
      <c r="D190" s="182" t="s">
        <v>138</v>
      </c>
      <c r="E190" s="183" t="s">
        <v>754</v>
      </c>
      <c r="F190" s="184" t="s">
        <v>755</v>
      </c>
      <c r="G190" s="185" t="s">
        <v>171</v>
      </c>
      <c r="H190" s="186">
        <v>74</v>
      </c>
      <c r="I190" s="187"/>
      <c r="J190" s="188">
        <f t="shared" si="20"/>
        <v>0</v>
      </c>
      <c r="K190" s="189"/>
      <c r="L190" s="36"/>
      <c r="M190" s="190" t="s">
        <v>1</v>
      </c>
      <c r="N190" s="191" t="s">
        <v>38</v>
      </c>
      <c r="O190" s="68"/>
      <c r="P190" s="192">
        <f t="shared" si="21"/>
        <v>0</v>
      </c>
      <c r="Q190" s="192">
        <v>0</v>
      </c>
      <c r="R190" s="192">
        <f t="shared" si="22"/>
        <v>0</v>
      </c>
      <c r="S190" s="192">
        <v>0</v>
      </c>
      <c r="T190" s="193">
        <f t="shared" si="2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94" t="s">
        <v>204</v>
      </c>
      <c r="AT190" s="194" t="s">
        <v>138</v>
      </c>
      <c r="AU190" s="194" t="s">
        <v>83</v>
      </c>
      <c r="AY190" s="14" t="s">
        <v>137</v>
      </c>
      <c r="BE190" s="195">
        <f t="shared" si="24"/>
        <v>0</v>
      </c>
      <c r="BF190" s="195">
        <f t="shared" si="25"/>
        <v>0</v>
      </c>
      <c r="BG190" s="195">
        <f t="shared" si="26"/>
        <v>0</v>
      </c>
      <c r="BH190" s="195">
        <f t="shared" si="27"/>
        <v>0</v>
      </c>
      <c r="BI190" s="195">
        <f t="shared" si="28"/>
        <v>0</v>
      </c>
      <c r="BJ190" s="14" t="s">
        <v>81</v>
      </c>
      <c r="BK190" s="195">
        <f t="shared" si="29"/>
        <v>0</v>
      </c>
      <c r="BL190" s="14" t="s">
        <v>204</v>
      </c>
      <c r="BM190" s="194" t="s">
        <v>756</v>
      </c>
    </row>
    <row r="191" spans="1:65" s="2" customFormat="1" ht="33" customHeight="1">
      <c r="A191" s="31"/>
      <c r="B191" s="32"/>
      <c r="C191" s="182" t="s">
        <v>390</v>
      </c>
      <c r="D191" s="182" t="s">
        <v>138</v>
      </c>
      <c r="E191" s="183" t="s">
        <v>757</v>
      </c>
      <c r="F191" s="184" t="s">
        <v>758</v>
      </c>
      <c r="G191" s="185" t="s">
        <v>171</v>
      </c>
      <c r="H191" s="186">
        <v>70</v>
      </c>
      <c r="I191" s="187"/>
      <c r="J191" s="188">
        <f t="shared" si="20"/>
        <v>0</v>
      </c>
      <c r="K191" s="189"/>
      <c r="L191" s="36"/>
      <c r="M191" s="190" t="s">
        <v>1</v>
      </c>
      <c r="N191" s="191" t="s">
        <v>38</v>
      </c>
      <c r="O191" s="68"/>
      <c r="P191" s="192">
        <f t="shared" si="21"/>
        <v>0</v>
      </c>
      <c r="Q191" s="192">
        <v>0</v>
      </c>
      <c r="R191" s="192">
        <f t="shared" si="22"/>
        <v>0</v>
      </c>
      <c r="S191" s="192">
        <v>0</v>
      </c>
      <c r="T191" s="193">
        <f t="shared" si="2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94" t="s">
        <v>204</v>
      </c>
      <c r="AT191" s="194" t="s">
        <v>138</v>
      </c>
      <c r="AU191" s="194" t="s">
        <v>83</v>
      </c>
      <c r="AY191" s="14" t="s">
        <v>137</v>
      </c>
      <c r="BE191" s="195">
        <f t="shared" si="24"/>
        <v>0</v>
      </c>
      <c r="BF191" s="195">
        <f t="shared" si="25"/>
        <v>0</v>
      </c>
      <c r="BG191" s="195">
        <f t="shared" si="26"/>
        <v>0</v>
      </c>
      <c r="BH191" s="195">
        <f t="shared" si="27"/>
        <v>0</v>
      </c>
      <c r="BI191" s="195">
        <f t="shared" si="28"/>
        <v>0</v>
      </c>
      <c r="BJ191" s="14" t="s">
        <v>81</v>
      </c>
      <c r="BK191" s="195">
        <f t="shared" si="29"/>
        <v>0</v>
      </c>
      <c r="BL191" s="14" t="s">
        <v>204</v>
      </c>
      <c r="BM191" s="194" t="s">
        <v>759</v>
      </c>
    </row>
    <row r="192" spans="1:65" s="2" customFormat="1" ht="33" customHeight="1">
      <c r="A192" s="31"/>
      <c r="B192" s="32"/>
      <c r="C192" s="182" t="s">
        <v>394</v>
      </c>
      <c r="D192" s="182" t="s">
        <v>138</v>
      </c>
      <c r="E192" s="183" t="s">
        <v>760</v>
      </c>
      <c r="F192" s="184" t="s">
        <v>761</v>
      </c>
      <c r="G192" s="185" t="s">
        <v>171</v>
      </c>
      <c r="H192" s="186">
        <v>7</v>
      </c>
      <c r="I192" s="187"/>
      <c r="J192" s="188">
        <f t="shared" si="20"/>
        <v>0</v>
      </c>
      <c r="K192" s="189"/>
      <c r="L192" s="36"/>
      <c r="M192" s="190" t="s">
        <v>1</v>
      </c>
      <c r="N192" s="191" t="s">
        <v>38</v>
      </c>
      <c r="O192" s="68"/>
      <c r="P192" s="192">
        <f t="shared" si="21"/>
        <v>0</v>
      </c>
      <c r="Q192" s="192">
        <v>0</v>
      </c>
      <c r="R192" s="192">
        <f t="shared" si="22"/>
        <v>0</v>
      </c>
      <c r="S192" s="192">
        <v>0</v>
      </c>
      <c r="T192" s="193">
        <f t="shared" si="2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94" t="s">
        <v>204</v>
      </c>
      <c r="AT192" s="194" t="s">
        <v>138</v>
      </c>
      <c r="AU192" s="194" t="s">
        <v>83</v>
      </c>
      <c r="AY192" s="14" t="s">
        <v>137</v>
      </c>
      <c r="BE192" s="195">
        <f t="shared" si="24"/>
        <v>0</v>
      </c>
      <c r="BF192" s="195">
        <f t="shared" si="25"/>
        <v>0</v>
      </c>
      <c r="BG192" s="195">
        <f t="shared" si="26"/>
        <v>0</v>
      </c>
      <c r="BH192" s="195">
        <f t="shared" si="27"/>
        <v>0</v>
      </c>
      <c r="BI192" s="195">
        <f t="shared" si="28"/>
        <v>0</v>
      </c>
      <c r="BJ192" s="14" t="s">
        <v>81</v>
      </c>
      <c r="BK192" s="195">
        <f t="shared" si="29"/>
        <v>0</v>
      </c>
      <c r="BL192" s="14" t="s">
        <v>204</v>
      </c>
      <c r="BM192" s="194" t="s">
        <v>762</v>
      </c>
    </row>
    <row r="193" spans="1:65" s="2" customFormat="1" ht="49.05" customHeight="1">
      <c r="A193" s="31"/>
      <c r="B193" s="32"/>
      <c r="C193" s="182" t="s">
        <v>398</v>
      </c>
      <c r="D193" s="182" t="s">
        <v>138</v>
      </c>
      <c r="E193" s="183" t="s">
        <v>763</v>
      </c>
      <c r="F193" s="184" t="s">
        <v>764</v>
      </c>
      <c r="G193" s="185" t="s">
        <v>171</v>
      </c>
      <c r="H193" s="186">
        <v>288</v>
      </c>
      <c r="I193" s="187"/>
      <c r="J193" s="188">
        <f t="shared" si="20"/>
        <v>0</v>
      </c>
      <c r="K193" s="189"/>
      <c r="L193" s="36"/>
      <c r="M193" s="190" t="s">
        <v>1</v>
      </c>
      <c r="N193" s="191" t="s">
        <v>38</v>
      </c>
      <c r="O193" s="68"/>
      <c r="P193" s="192">
        <f t="shared" si="21"/>
        <v>0</v>
      </c>
      <c r="Q193" s="192">
        <v>0</v>
      </c>
      <c r="R193" s="192">
        <f t="shared" si="22"/>
        <v>0</v>
      </c>
      <c r="S193" s="192">
        <v>0</v>
      </c>
      <c r="T193" s="193">
        <f t="shared" si="2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94" t="s">
        <v>204</v>
      </c>
      <c r="AT193" s="194" t="s">
        <v>138</v>
      </c>
      <c r="AU193" s="194" t="s">
        <v>83</v>
      </c>
      <c r="AY193" s="14" t="s">
        <v>137</v>
      </c>
      <c r="BE193" s="195">
        <f t="shared" si="24"/>
        <v>0</v>
      </c>
      <c r="BF193" s="195">
        <f t="shared" si="25"/>
        <v>0</v>
      </c>
      <c r="BG193" s="195">
        <f t="shared" si="26"/>
        <v>0</v>
      </c>
      <c r="BH193" s="195">
        <f t="shared" si="27"/>
        <v>0</v>
      </c>
      <c r="BI193" s="195">
        <f t="shared" si="28"/>
        <v>0</v>
      </c>
      <c r="BJ193" s="14" t="s">
        <v>81</v>
      </c>
      <c r="BK193" s="195">
        <f t="shared" si="29"/>
        <v>0</v>
      </c>
      <c r="BL193" s="14" t="s">
        <v>204</v>
      </c>
      <c r="BM193" s="194" t="s">
        <v>765</v>
      </c>
    </row>
    <row r="194" spans="1:65" s="2" customFormat="1" ht="55.5" customHeight="1">
      <c r="A194" s="31"/>
      <c r="B194" s="32"/>
      <c r="C194" s="182" t="s">
        <v>402</v>
      </c>
      <c r="D194" s="182" t="s">
        <v>138</v>
      </c>
      <c r="E194" s="183" t="s">
        <v>766</v>
      </c>
      <c r="F194" s="184" t="s">
        <v>767</v>
      </c>
      <c r="G194" s="185" t="s">
        <v>171</v>
      </c>
      <c r="H194" s="186">
        <v>227</v>
      </c>
      <c r="I194" s="187"/>
      <c r="J194" s="188">
        <f t="shared" si="20"/>
        <v>0</v>
      </c>
      <c r="K194" s="189"/>
      <c r="L194" s="36"/>
      <c r="M194" s="190" t="s">
        <v>1</v>
      </c>
      <c r="N194" s="191" t="s">
        <v>38</v>
      </c>
      <c r="O194" s="68"/>
      <c r="P194" s="192">
        <f t="shared" si="21"/>
        <v>0</v>
      </c>
      <c r="Q194" s="192">
        <v>0</v>
      </c>
      <c r="R194" s="192">
        <f t="shared" si="22"/>
        <v>0</v>
      </c>
      <c r="S194" s="192">
        <v>0</v>
      </c>
      <c r="T194" s="193">
        <f t="shared" si="23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94" t="s">
        <v>204</v>
      </c>
      <c r="AT194" s="194" t="s">
        <v>138</v>
      </c>
      <c r="AU194" s="194" t="s">
        <v>83</v>
      </c>
      <c r="AY194" s="14" t="s">
        <v>137</v>
      </c>
      <c r="BE194" s="195">
        <f t="shared" si="24"/>
        <v>0</v>
      </c>
      <c r="BF194" s="195">
        <f t="shared" si="25"/>
        <v>0</v>
      </c>
      <c r="BG194" s="195">
        <f t="shared" si="26"/>
        <v>0</v>
      </c>
      <c r="BH194" s="195">
        <f t="shared" si="27"/>
        <v>0</v>
      </c>
      <c r="BI194" s="195">
        <f t="shared" si="28"/>
        <v>0</v>
      </c>
      <c r="BJ194" s="14" t="s">
        <v>81</v>
      </c>
      <c r="BK194" s="195">
        <f t="shared" si="29"/>
        <v>0</v>
      </c>
      <c r="BL194" s="14" t="s">
        <v>204</v>
      </c>
      <c r="BM194" s="194" t="s">
        <v>768</v>
      </c>
    </row>
    <row r="195" spans="1:65" s="2" customFormat="1" ht="55.5" customHeight="1">
      <c r="A195" s="31"/>
      <c r="B195" s="32"/>
      <c r="C195" s="182" t="s">
        <v>406</v>
      </c>
      <c r="D195" s="182" t="s">
        <v>138</v>
      </c>
      <c r="E195" s="183" t="s">
        <v>769</v>
      </c>
      <c r="F195" s="184" t="s">
        <v>770</v>
      </c>
      <c r="G195" s="185" t="s">
        <v>171</v>
      </c>
      <c r="H195" s="186">
        <v>7</v>
      </c>
      <c r="I195" s="187"/>
      <c r="J195" s="188">
        <f t="shared" si="20"/>
        <v>0</v>
      </c>
      <c r="K195" s="189"/>
      <c r="L195" s="36"/>
      <c r="M195" s="190" t="s">
        <v>1</v>
      </c>
      <c r="N195" s="191" t="s">
        <v>38</v>
      </c>
      <c r="O195" s="68"/>
      <c r="P195" s="192">
        <f t="shared" si="21"/>
        <v>0</v>
      </c>
      <c r="Q195" s="192">
        <v>2.7E-4</v>
      </c>
      <c r="R195" s="192">
        <f t="shared" si="22"/>
        <v>1.89E-3</v>
      </c>
      <c r="S195" s="192">
        <v>0</v>
      </c>
      <c r="T195" s="193">
        <f t="shared" si="23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94" t="s">
        <v>204</v>
      </c>
      <c r="AT195" s="194" t="s">
        <v>138</v>
      </c>
      <c r="AU195" s="194" t="s">
        <v>83</v>
      </c>
      <c r="AY195" s="14" t="s">
        <v>137</v>
      </c>
      <c r="BE195" s="195">
        <f t="shared" si="24"/>
        <v>0</v>
      </c>
      <c r="BF195" s="195">
        <f t="shared" si="25"/>
        <v>0</v>
      </c>
      <c r="BG195" s="195">
        <f t="shared" si="26"/>
        <v>0</v>
      </c>
      <c r="BH195" s="195">
        <f t="shared" si="27"/>
        <v>0</v>
      </c>
      <c r="BI195" s="195">
        <f t="shared" si="28"/>
        <v>0</v>
      </c>
      <c r="BJ195" s="14" t="s">
        <v>81</v>
      </c>
      <c r="BK195" s="195">
        <f t="shared" si="29"/>
        <v>0</v>
      </c>
      <c r="BL195" s="14" t="s">
        <v>204</v>
      </c>
      <c r="BM195" s="194" t="s">
        <v>771</v>
      </c>
    </row>
    <row r="196" spans="1:65" s="2" customFormat="1" ht="24.15" customHeight="1">
      <c r="A196" s="31"/>
      <c r="B196" s="32"/>
      <c r="C196" s="182" t="s">
        <v>412</v>
      </c>
      <c r="D196" s="182" t="s">
        <v>138</v>
      </c>
      <c r="E196" s="183" t="s">
        <v>772</v>
      </c>
      <c r="F196" s="184" t="s">
        <v>773</v>
      </c>
      <c r="G196" s="185" t="s">
        <v>181</v>
      </c>
      <c r="H196" s="186">
        <v>106</v>
      </c>
      <c r="I196" s="187"/>
      <c r="J196" s="188">
        <f t="shared" si="20"/>
        <v>0</v>
      </c>
      <c r="K196" s="189"/>
      <c r="L196" s="36"/>
      <c r="M196" s="190" t="s">
        <v>1</v>
      </c>
      <c r="N196" s="191" t="s">
        <v>38</v>
      </c>
      <c r="O196" s="68"/>
      <c r="P196" s="192">
        <f t="shared" si="21"/>
        <v>0</v>
      </c>
      <c r="Q196" s="192">
        <v>0</v>
      </c>
      <c r="R196" s="192">
        <f t="shared" si="22"/>
        <v>0</v>
      </c>
      <c r="S196" s="192">
        <v>0</v>
      </c>
      <c r="T196" s="193">
        <f t="shared" si="23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94" t="s">
        <v>204</v>
      </c>
      <c r="AT196" s="194" t="s">
        <v>138</v>
      </c>
      <c r="AU196" s="194" t="s">
        <v>83</v>
      </c>
      <c r="AY196" s="14" t="s">
        <v>137</v>
      </c>
      <c r="BE196" s="195">
        <f t="shared" si="24"/>
        <v>0</v>
      </c>
      <c r="BF196" s="195">
        <f t="shared" si="25"/>
        <v>0</v>
      </c>
      <c r="BG196" s="195">
        <f t="shared" si="26"/>
        <v>0</v>
      </c>
      <c r="BH196" s="195">
        <f t="shared" si="27"/>
        <v>0</v>
      </c>
      <c r="BI196" s="195">
        <f t="shared" si="28"/>
        <v>0</v>
      </c>
      <c r="BJ196" s="14" t="s">
        <v>81</v>
      </c>
      <c r="BK196" s="195">
        <f t="shared" si="29"/>
        <v>0</v>
      </c>
      <c r="BL196" s="14" t="s">
        <v>204</v>
      </c>
      <c r="BM196" s="194" t="s">
        <v>774</v>
      </c>
    </row>
    <row r="197" spans="1:65" s="2" customFormat="1" ht="21.75" customHeight="1">
      <c r="A197" s="31"/>
      <c r="B197" s="32"/>
      <c r="C197" s="182" t="s">
        <v>416</v>
      </c>
      <c r="D197" s="182" t="s">
        <v>138</v>
      </c>
      <c r="E197" s="183" t="s">
        <v>775</v>
      </c>
      <c r="F197" s="184" t="s">
        <v>776</v>
      </c>
      <c r="G197" s="185" t="s">
        <v>777</v>
      </c>
      <c r="H197" s="186">
        <v>1</v>
      </c>
      <c r="I197" s="187"/>
      <c r="J197" s="188">
        <f t="shared" si="20"/>
        <v>0</v>
      </c>
      <c r="K197" s="189"/>
      <c r="L197" s="36"/>
      <c r="M197" s="190" t="s">
        <v>1</v>
      </c>
      <c r="N197" s="191" t="s">
        <v>38</v>
      </c>
      <c r="O197" s="68"/>
      <c r="P197" s="192">
        <f t="shared" si="21"/>
        <v>0</v>
      </c>
      <c r="Q197" s="192">
        <v>0</v>
      </c>
      <c r="R197" s="192">
        <f t="shared" si="22"/>
        <v>0</v>
      </c>
      <c r="S197" s="192">
        <v>0</v>
      </c>
      <c r="T197" s="193">
        <f t="shared" si="23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94" t="s">
        <v>204</v>
      </c>
      <c r="AT197" s="194" t="s">
        <v>138</v>
      </c>
      <c r="AU197" s="194" t="s">
        <v>83</v>
      </c>
      <c r="AY197" s="14" t="s">
        <v>137</v>
      </c>
      <c r="BE197" s="195">
        <f t="shared" si="24"/>
        <v>0</v>
      </c>
      <c r="BF197" s="195">
        <f t="shared" si="25"/>
        <v>0</v>
      </c>
      <c r="BG197" s="195">
        <f t="shared" si="26"/>
        <v>0</v>
      </c>
      <c r="BH197" s="195">
        <f t="shared" si="27"/>
        <v>0</v>
      </c>
      <c r="BI197" s="195">
        <f t="shared" si="28"/>
        <v>0</v>
      </c>
      <c r="BJ197" s="14" t="s">
        <v>81</v>
      </c>
      <c r="BK197" s="195">
        <f t="shared" si="29"/>
        <v>0</v>
      </c>
      <c r="BL197" s="14" t="s">
        <v>204</v>
      </c>
      <c r="BM197" s="194" t="s">
        <v>778</v>
      </c>
    </row>
    <row r="198" spans="1:65" s="2" customFormat="1" ht="24.15" customHeight="1">
      <c r="A198" s="31"/>
      <c r="B198" s="32"/>
      <c r="C198" s="182" t="s">
        <v>422</v>
      </c>
      <c r="D198" s="182" t="s">
        <v>138</v>
      </c>
      <c r="E198" s="183" t="s">
        <v>779</v>
      </c>
      <c r="F198" s="184" t="s">
        <v>780</v>
      </c>
      <c r="G198" s="185" t="s">
        <v>181</v>
      </c>
      <c r="H198" s="186">
        <v>96</v>
      </c>
      <c r="I198" s="187"/>
      <c r="J198" s="188">
        <f t="shared" si="20"/>
        <v>0</v>
      </c>
      <c r="K198" s="189"/>
      <c r="L198" s="36"/>
      <c r="M198" s="190" t="s">
        <v>1</v>
      </c>
      <c r="N198" s="191" t="s">
        <v>38</v>
      </c>
      <c r="O198" s="68"/>
      <c r="P198" s="192">
        <f t="shared" si="21"/>
        <v>0</v>
      </c>
      <c r="Q198" s="192">
        <v>0</v>
      </c>
      <c r="R198" s="192">
        <f t="shared" si="22"/>
        <v>0</v>
      </c>
      <c r="S198" s="192">
        <v>0</v>
      </c>
      <c r="T198" s="193">
        <f t="shared" si="23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94" t="s">
        <v>204</v>
      </c>
      <c r="AT198" s="194" t="s">
        <v>138</v>
      </c>
      <c r="AU198" s="194" t="s">
        <v>83</v>
      </c>
      <c r="AY198" s="14" t="s">
        <v>137</v>
      </c>
      <c r="BE198" s="195">
        <f t="shared" si="24"/>
        <v>0</v>
      </c>
      <c r="BF198" s="195">
        <f t="shared" si="25"/>
        <v>0</v>
      </c>
      <c r="BG198" s="195">
        <f t="shared" si="26"/>
        <v>0</v>
      </c>
      <c r="BH198" s="195">
        <f t="shared" si="27"/>
        <v>0</v>
      </c>
      <c r="BI198" s="195">
        <f t="shared" si="28"/>
        <v>0</v>
      </c>
      <c r="BJ198" s="14" t="s">
        <v>81</v>
      </c>
      <c r="BK198" s="195">
        <f t="shared" si="29"/>
        <v>0</v>
      </c>
      <c r="BL198" s="14" t="s">
        <v>204</v>
      </c>
      <c r="BM198" s="194" t="s">
        <v>781</v>
      </c>
    </row>
    <row r="199" spans="1:65" s="2" customFormat="1" ht="24.15" customHeight="1">
      <c r="A199" s="31"/>
      <c r="B199" s="32"/>
      <c r="C199" s="182" t="s">
        <v>426</v>
      </c>
      <c r="D199" s="182" t="s">
        <v>138</v>
      </c>
      <c r="E199" s="183" t="s">
        <v>782</v>
      </c>
      <c r="F199" s="184" t="s">
        <v>783</v>
      </c>
      <c r="G199" s="185" t="s">
        <v>181</v>
      </c>
      <c r="H199" s="186">
        <v>2</v>
      </c>
      <c r="I199" s="187"/>
      <c r="J199" s="188">
        <f t="shared" si="20"/>
        <v>0</v>
      </c>
      <c r="K199" s="189"/>
      <c r="L199" s="36"/>
      <c r="M199" s="190" t="s">
        <v>1</v>
      </c>
      <c r="N199" s="191" t="s">
        <v>38</v>
      </c>
      <c r="O199" s="68"/>
      <c r="P199" s="192">
        <f t="shared" si="21"/>
        <v>0</v>
      </c>
      <c r="Q199" s="192">
        <v>0</v>
      </c>
      <c r="R199" s="192">
        <f t="shared" si="22"/>
        <v>0</v>
      </c>
      <c r="S199" s="192">
        <v>0</v>
      </c>
      <c r="T199" s="193">
        <f t="shared" si="23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94" t="s">
        <v>204</v>
      </c>
      <c r="AT199" s="194" t="s">
        <v>138</v>
      </c>
      <c r="AU199" s="194" t="s">
        <v>83</v>
      </c>
      <c r="AY199" s="14" t="s">
        <v>137</v>
      </c>
      <c r="BE199" s="195">
        <f t="shared" si="24"/>
        <v>0</v>
      </c>
      <c r="BF199" s="195">
        <f t="shared" si="25"/>
        <v>0</v>
      </c>
      <c r="BG199" s="195">
        <f t="shared" si="26"/>
        <v>0</v>
      </c>
      <c r="BH199" s="195">
        <f t="shared" si="27"/>
        <v>0</v>
      </c>
      <c r="BI199" s="195">
        <f t="shared" si="28"/>
        <v>0</v>
      </c>
      <c r="BJ199" s="14" t="s">
        <v>81</v>
      </c>
      <c r="BK199" s="195">
        <f t="shared" si="29"/>
        <v>0</v>
      </c>
      <c r="BL199" s="14" t="s">
        <v>204</v>
      </c>
      <c r="BM199" s="194" t="s">
        <v>784</v>
      </c>
    </row>
    <row r="200" spans="1:65" s="2" customFormat="1" ht="24.15" customHeight="1">
      <c r="A200" s="31"/>
      <c r="B200" s="32"/>
      <c r="C200" s="182" t="s">
        <v>430</v>
      </c>
      <c r="D200" s="182" t="s">
        <v>138</v>
      </c>
      <c r="E200" s="183" t="s">
        <v>785</v>
      </c>
      <c r="F200" s="184" t="s">
        <v>786</v>
      </c>
      <c r="G200" s="185" t="s">
        <v>181</v>
      </c>
      <c r="H200" s="186">
        <v>4</v>
      </c>
      <c r="I200" s="187"/>
      <c r="J200" s="188">
        <f t="shared" si="20"/>
        <v>0</v>
      </c>
      <c r="K200" s="189"/>
      <c r="L200" s="36"/>
      <c r="M200" s="190" t="s">
        <v>1</v>
      </c>
      <c r="N200" s="191" t="s">
        <v>38</v>
      </c>
      <c r="O200" s="68"/>
      <c r="P200" s="192">
        <f t="shared" si="21"/>
        <v>0</v>
      </c>
      <c r="Q200" s="192">
        <v>1.1900000000000001E-3</v>
      </c>
      <c r="R200" s="192">
        <f t="shared" si="22"/>
        <v>4.7600000000000003E-3</v>
      </c>
      <c r="S200" s="192">
        <v>0</v>
      </c>
      <c r="T200" s="193">
        <f t="shared" si="23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94" t="s">
        <v>204</v>
      </c>
      <c r="AT200" s="194" t="s">
        <v>138</v>
      </c>
      <c r="AU200" s="194" t="s">
        <v>83</v>
      </c>
      <c r="AY200" s="14" t="s">
        <v>137</v>
      </c>
      <c r="BE200" s="195">
        <f t="shared" si="24"/>
        <v>0</v>
      </c>
      <c r="BF200" s="195">
        <f t="shared" si="25"/>
        <v>0</v>
      </c>
      <c r="BG200" s="195">
        <f t="shared" si="26"/>
        <v>0</v>
      </c>
      <c r="BH200" s="195">
        <f t="shared" si="27"/>
        <v>0</v>
      </c>
      <c r="BI200" s="195">
        <f t="shared" si="28"/>
        <v>0</v>
      </c>
      <c r="BJ200" s="14" t="s">
        <v>81</v>
      </c>
      <c r="BK200" s="195">
        <f t="shared" si="29"/>
        <v>0</v>
      </c>
      <c r="BL200" s="14" t="s">
        <v>204</v>
      </c>
      <c r="BM200" s="194" t="s">
        <v>787</v>
      </c>
    </row>
    <row r="201" spans="1:65" s="2" customFormat="1" ht="16.5" customHeight="1">
      <c r="A201" s="31"/>
      <c r="B201" s="32"/>
      <c r="C201" s="182" t="s">
        <v>434</v>
      </c>
      <c r="D201" s="182" t="s">
        <v>138</v>
      </c>
      <c r="E201" s="183" t="s">
        <v>788</v>
      </c>
      <c r="F201" s="184" t="s">
        <v>789</v>
      </c>
      <c r="G201" s="185" t="s">
        <v>181</v>
      </c>
      <c r="H201" s="186">
        <v>48</v>
      </c>
      <c r="I201" s="187"/>
      <c r="J201" s="188">
        <f t="shared" si="20"/>
        <v>0</v>
      </c>
      <c r="K201" s="189"/>
      <c r="L201" s="36"/>
      <c r="M201" s="190" t="s">
        <v>1</v>
      </c>
      <c r="N201" s="191" t="s">
        <v>38</v>
      </c>
      <c r="O201" s="68"/>
      <c r="P201" s="192">
        <f t="shared" si="21"/>
        <v>0</v>
      </c>
      <c r="Q201" s="192">
        <v>0</v>
      </c>
      <c r="R201" s="192">
        <f t="shared" si="22"/>
        <v>0</v>
      </c>
      <c r="S201" s="192">
        <v>0</v>
      </c>
      <c r="T201" s="193">
        <f t="shared" si="23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94" t="s">
        <v>204</v>
      </c>
      <c r="AT201" s="194" t="s">
        <v>138</v>
      </c>
      <c r="AU201" s="194" t="s">
        <v>83</v>
      </c>
      <c r="AY201" s="14" t="s">
        <v>137</v>
      </c>
      <c r="BE201" s="195">
        <f t="shared" si="24"/>
        <v>0</v>
      </c>
      <c r="BF201" s="195">
        <f t="shared" si="25"/>
        <v>0</v>
      </c>
      <c r="BG201" s="195">
        <f t="shared" si="26"/>
        <v>0</v>
      </c>
      <c r="BH201" s="195">
        <f t="shared" si="27"/>
        <v>0</v>
      </c>
      <c r="BI201" s="195">
        <f t="shared" si="28"/>
        <v>0</v>
      </c>
      <c r="BJ201" s="14" t="s">
        <v>81</v>
      </c>
      <c r="BK201" s="195">
        <f t="shared" si="29"/>
        <v>0</v>
      </c>
      <c r="BL201" s="14" t="s">
        <v>204</v>
      </c>
      <c r="BM201" s="194" t="s">
        <v>790</v>
      </c>
    </row>
    <row r="202" spans="1:65" s="2" customFormat="1" ht="37.799999999999997" customHeight="1">
      <c r="A202" s="31"/>
      <c r="B202" s="32"/>
      <c r="C202" s="182" t="s">
        <v>438</v>
      </c>
      <c r="D202" s="182" t="s">
        <v>138</v>
      </c>
      <c r="E202" s="183" t="s">
        <v>791</v>
      </c>
      <c r="F202" s="184" t="s">
        <v>792</v>
      </c>
      <c r="G202" s="185" t="s">
        <v>181</v>
      </c>
      <c r="H202" s="186">
        <v>48</v>
      </c>
      <c r="I202" s="187"/>
      <c r="J202" s="188">
        <f t="shared" si="20"/>
        <v>0</v>
      </c>
      <c r="K202" s="189"/>
      <c r="L202" s="36"/>
      <c r="M202" s="190" t="s">
        <v>1</v>
      </c>
      <c r="N202" s="191" t="s">
        <v>38</v>
      </c>
      <c r="O202" s="68"/>
      <c r="P202" s="192">
        <f t="shared" si="21"/>
        <v>0</v>
      </c>
      <c r="Q202" s="192">
        <v>0</v>
      </c>
      <c r="R202" s="192">
        <f t="shared" si="22"/>
        <v>0</v>
      </c>
      <c r="S202" s="192">
        <v>0</v>
      </c>
      <c r="T202" s="193">
        <f t="shared" si="23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94" t="s">
        <v>204</v>
      </c>
      <c r="AT202" s="194" t="s">
        <v>138</v>
      </c>
      <c r="AU202" s="194" t="s">
        <v>83</v>
      </c>
      <c r="AY202" s="14" t="s">
        <v>137</v>
      </c>
      <c r="BE202" s="195">
        <f t="shared" si="24"/>
        <v>0</v>
      </c>
      <c r="BF202" s="195">
        <f t="shared" si="25"/>
        <v>0</v>
      </c>
      <c r="BG202" s="195">
        <f t="shared" si="26"/>
        <v>0</v>
      </c>
      <c r="BH202" s="195">
        <f t="shared" si="27"/>
        <v>0</v>
      </c>
      <c r="BI202" s="195">
        <f t="shared" si="28"/>
        <v>0</v>
      </c>
      <c r="BJ202" s="14" t="s">
        <v>81</v>
      </c>
      <c r="BK202" s="195">
        <f t="shared" si="29"/>
        <v>0</v>
      </c>
      <c r="BL202" s="14" t="s">
        <v>204</v>
      </c>
      <c r="BM202" s="194" t="s">
        <v>793</v>
      </c>
    </row>
    <row r="203" spans="1:65" s="2" customFormat="1" ht="28.8">
      <c r="A203" s="31"/>
      <c r="B203" s="32"/>
      <c r="C203" s="33"/>
      <c r="D203" s="196" t="s">
        <v>144</v>
      </c>
      <c r="E203" s="33"/>
      <c r="F203" s="197" t="s">
        <v>794</v>
      </c>
      <c r="G203" s="33"/>
      <c r="H203" s="33"/>
      <c r="I203" s="198"/>
      <c r="J203" s="33"/>
      <c r="K203" s="33"/>
      <c r="L203" s="36"/>
      <c r="M203" s="199"/>
      <c r="N203" s="200"/>
      <c r="O203" s="68"/>
      <c r="P203" s="68"/>
      <c r="Q203" s="68"/>
      <c r="R203" s="68"/>
      <c r="S203" s="68"/>
      <c r="T203" s="69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T203" s="14" t="s">
        <v>144</v>
      </c>
      <c r="AU203" s="14" t="s">
        <v>83</v>
      </c>
    </row>
    <row r="204" spans="1:65" s="2" customFormat="1" ht="24.15" customHeight="1">
      <c r="A204" s="31"/>
      <c r="B204" s="32"/>
      <c r="C204" s="182" t="s">
        <v>441</v>
      </c>
      <c r="D204" s="182" t="s">
        <v>138</v>
      </c>
      <c r="E204" s="183" t="s">
        <v>795</v>
      </c>
      <c r="F204" s="184" t="s">
        <v>796</v>
      </c>
      <c r="G204" s="185" t="s">
        <v>181</v>
      </c>
      <c r="H204" s="186">
        <v>6</v>
      </c>
      <c r="I204" s="187"/>
      <c r="J204" s="188">
        <f>ROUND(I204*H204,2)</f>
        <v>0</v>
      </c>
      <c r="K204" s="189"/>
      <c r="L204" s="36"/>
      <c r="M204" s="190" t="s">
        <v>1</v>
      </c>
      <c r="N204" s="191" t="s">
        <v>38</v>
      </c>
      <c r="O204" s="68"/>
      <c r="P204" s="192">
        <f>O204*H204</f>
        <v>0</v>
      </c>
      <c r="Q204" s="192">
        <v>5.1999999999999995E-4</v>
      </c>
      <c r="R204" s="192">
        <f>Q204*H204</f>
        <v>3.1199999999999995E-3</v>
      </c>
      <c r="S204" s="192">
        <v>0</v>
      </c>
      <c r="T204" s="193">
        <f>S204*H204</f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94" t="s">
        <v>204</v>
      </c>
      <c r="AT204" s="194" t="s">
        <v>138</v>
      </c>
      <c r="AU204" s="194" t="s">
        <v>83</v>
      </c>
      <c r="AY204" s="14" t="s">
        <v>137</v>
      </c>
      <c r="BE204" s="195">
        <f>IF(N204="základní",J204,0)</f>
        <v>0</v>
      </c>
      <c r="BF204" s="195">
        <f>IF(N204="snížená",J204,0)</f>
        <v>0</v>
      </c>
      <c r="BG204" s="195">
        <f>IF(N204="zákl. přenesená",J204,0)</f>
        <v>0</v>
      </c>
      <c r="BH204" s="195">
        <f>IF(N204="sníž. přenesená",J204,0)</f>
        <v>0</v>
      </c>
      <c r="BI204" s="195">
        <f>IF(N204="nulová",J204,0)</f>
        <v>0</v>
      </c>
      <c r="BJ204" s="14" t="s">
        <v>81</v>
      </c>
      <c r="BK204" s="195">
        <f>ROUND(I204*H204,2)</f>
        <v>0</v>
      </c>
      <c r="BL204" s="14" t="s">
        <v>204</v>
      </c>
      <c r="BM204" s="194" t="s">
        <v>797</v>
      </c>
    </row>
    <row r="205" spans="1:65" s="2" customFormat="1" ht="37.799999999999997" customHeight="1">
      <c r="A205" s="31"/>
      <c r="B205" s="32"/>
      <c r="C205" s="182" t="s">
        <v>445</v>
      </c>
      <c r="D205" s="182" t="s">
        <v>138</v>
      </c>
      <c r="E205" s="183" t="s">
        <v>798</v>
      </c>
      <c r="F205" s="184" t="s">
        <v>799</v>
      </c>
      <c r="G205" s="185" t="s">
        <v>171</v>
      </c>
      <c r="H205" s="186">
        <v>580</v>
      </c>
      <c r="I205" s="187"/>
      <c r="J205" s="188">
        <f>ROUND(I205*H205,2)</f>
        <v>0</v>
      </c>
      <c r="K205" s="189"/>
      <c r="L205" s="36"/>
      <c r="M205" s="190" t="s">
        <v>1</v>
      </c>
      <c r="N205" s="191" t="s">
        <v>38</v>
      </c>
      <c r="O205" s="68"/>
      <c r="P205" s="192">
        <f>O205*H205</f>
        <v>0</v>
      </c>
      <c r="Q205" s="192">
        <v>0</v>
      </c>
      <c r="R205" s="192">
        <f>Q205*H205</f>
        <v>0</v>
      </c>
      <c r="S205" s="192">
        <v>0</v>
      </c>
      <c r="T205" s="193">
        <f>S205*H205</f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94" t="s">
        <v>204</v>
      </c>
      <c r="AT205" s="194" t="s">
        <v>138</v>
      </c>
      <c r="AU205" s="194" t="s">
        <v>83</v>
      </c>
      <c r="AY205" s="14" t="s">
        <v>137</v>
      </c>
      <c r="BE205" s="195">
        <f>IF(N205="základní",J205,0)</f>
        <v>0</v>
      </c>
      <c r="BF205" s="195">
        <f>IF(N205="snížená",J205,0)</f>
        <v>0</v>
      </c>
      <c r="BG205" s="195">
        <f>IF(N205="zákl. přenesená",J205,0)</f>
        <v>0</v>
      </c>
      <c r="BH205" s="195">
        <f>IF(N205="sníž. přenesená",J205,0)</f>
        <v>0</v>
      </c>
      <c r="BI205" s="195">
        <f>IF(N205="nulová",J205,0)</f>
        <v>0</v>
      </c>
      <c r="BJ205" s="14" t="s">
        <v>81</v>
      </c>
      <c r="BK205" s="195">
        <f>ROUND(I205*H205,2)</f>
        <v>0</v>
      </c>
      <c r="BL205" s="14" t="s">
        <v>204</v>
      </c>
      <c r="BM205" s="194" t="s">
        <v>800</v>
      </c>
    </row>
    <row r="206" spans="1:65" s="2" customFormat="1" ht="44.25" customHeight="1">
      <c r="A206" s="31"/>
      <c r="B206" s="32"/>
      <c r="C206" s="182" t="s">
        <v>449</v>
      </c>
      <c r="D206" s="182" t="s">
        <v>138</v>
      </c>
      <c r="E206" s="183" t="s">
        <v>801</v>
      </c>
      <c r="F206" s="184" t="s">
        <v>802</v>
      </c>
      <c r="G206" s="185" t="s">
        <v>287</v>
      </c>
      <c r="H206" s="186">
        <v>1.2470000000000001</v>
      </c>
      <c r="I206" s="187"/>
      <c r="J206" s="188">
        <f>ROUND(I206*H206,2)</f>
        <v>0</v>
      </c>
      <c r="K206" s="189"/>
      <c r="L206" s="36"/>
      <c r="M206" s="190" t="s">
        <v>1</v>
      </c>
      <c r="N206" s="191" t="s">
        <v>38</v>
      </c>
      <c r="O206" s="68"/>
      <c r="P206" s="192">
        <f>O206*H206</f>
        <v>0</v>
      </c>
      <c r="Q206" s="192">
        <v>0</v>
      </c>
      <c r="R206" s="192">
        <f>Q206*H206</f>
        <v>0</v>
      </c>
      <c r="S206" s="192">
        <v>0</v>
      </c>
      <c r="T206" s="193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94" t="s">
        <v>204</v>
      </c>
      <c r="AT206" s="194" t="s">
        <v>138</v>
      </c>
      <c r="AU206" s="194" t="s">
        <v>83</v>
      </c>
      <c r="AY206" s="14" t="s">
        <v>137</v>
      </c>
      <c r="BE206" s="195">
        <f>IF(N206="základní",J206,0)</f>
        <v>0</v>
      </c>
      <c r="BF206" s="195">
        <f>IF(N206="snížená",J206,0)</f>
        <v>0</v>
      </c>
      <c r="BG206" s="195">
        <f>IF(N206="zákl. přenesená",J206,0)</f>
        <v>0</v>
      </c>
      <c r="BH206" s="195">
        <f>IF(N206="sníž. přenesená",J206,0)</f>
        <v>0</v>
      </c>
      <c r="BI206" s="195">
        <f>IF(N206="nulová",J206,0)</f>
        <v>0</v>
      </c>
      <c r="BJ206" s="14" t="s">
        <v>81</v>
      </c>
      <c r="BK206" s="195">
        <f>ROUND(I206*H206,2)</f>
        <v>0</v>
      </c>
      <c r="BL206" s="14" t="s">
        <v>204</v>
      </c>
      <c r="BM206" s="194" t="s">
        <v>803</v>
      </c>
    </row>
    <row r="207" spans="1:65" s="2" customFormat="1" ht="49.05" customHeight="1">
      <c r="A207" s="31"/>
      <c r="B207" s="32"/>
      <c r="C207" s="182" t="s">
        <v>454</v>
      </c>
      <c r="D207" s="182" t="s">
        <v>138</v>
      </c>
      <c r="E207" s="183" t="s">
        <v>804</v>
      </c>
      <c r="F207" s="184" t="s">
        <v>805</v>
      </c>
      <c r="G207" s="185" t="s">
        <v>287</v>
      </c>
      <c r="H207" s="186">
        <v>1.2470000000000001</v>
      </c>
      <c r="I207" s="187"/>
      <c r="J207" s="188">
        <f>ROUND(I207*H207,2)</f>
        <v>0</v>
      </c>
      <c r="K207" s="189"/>
      <c r="L207" s="36"/>
      <c r="M207" s="190" t="s">
        <v>1</v>
      </c>
      <c r="N207" s="191" t="s">
        <v>38</v>
      </c>
      <c r="O207" s="68"/>
      <c r="P207" s="192">
        <f>O207*H207</f>
        <v>0</v>
      </c>
      <c r="Q207" s="192">
        <v>0</v>
      </c>
      <c r="R207" s="192">
        <f>Q207*H207</f>
        <v>0</v>
      </c>
      <c r="S207" s="192">
        <v>0</v>
      </c>
      <c r="T207" s="193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94" t="s">
        <v>204</v>
      </c>
      <c r="AT207" s="194" t="s">
        <v>138</v>
      </c>
      <c r="AU207" s="194" t="s">
        <v>83</v>
      </c>
      <c r="AY207" s="14" t="s">
        <v>137</v>
      </c>
      <c r="BE207" s="195">
        <f>IF(N207="základní",J207,0)</f>
        <v>0</v>
      </c>
      <c r="BF207" s="195">
        <f>IF(N207="snížená",J207,0)</f>
        <v>0</v>
      </c>
      <c r="BG207" s="195">
        <f>IF(N207="zákl. přenesená",J207,0)</f>
        <v>0</v>
      </c>
      <c r="BH207" s="195">
        <f>IF(N207="sníž. přenesená",J207,0)</f>
        <v>0</v>
      </c>
      <c r="BI207" s="195">
        <f>IF(N207="nulová",J207,0)</f>
        <v>0</v>
      </c>
      <c r="BJ207" s="14" t="s">
        <v>81</v>
      </c>
      <c r="BK207" s="195">
        <f>ROUND(I207*H207,2)</f>
        <v>0</v>
      </c>
      <c r="BL207" s="14" t="s">
        <v>204</v>
      </c>
      <c r="BM207" s="194" t="s">
        <v>806</v>
      </c>
    </row>
    <row r="208" spans="1:65" s="12" customFormat="1" ht="22.8" customHeight="1">
      <c r="B208" s="168"/>
      <c r="C208" s="169"/>
      <c r="D208" s="170" t="s">
        <v>72</v>
      </c>
      <c r="E208" s="212" t="s">
        <v>330</v>
      </c>
      <c r="F208" s="212" t="s">
        <v>331</v>
      </c>
      <c r="G208" s="169"/>
      <c r="H208" s="169"/>
      <c r="I208" s="172"/>
      <c r="J208" s="213">
        <f>BK208</f>
        <v>0</v>
      </c>
      <c r="K208" s="169"/>
      <c r="L208" s="174"/>
      <c r="M208" s="175"/>
      <c r="N208" s="176"/>
      <c r="O208" s="176"/>
      <c r="P208" s="177">
        <f>SUM(P209:P249)</f>
        <v>0</v>
      </c>
      <c r="Q208" s="176"/>
      <c r="R208" s="177">
        <f>SUM(R209:R249)</f>
        <v>1.0800000000000001E-2</v>
      </c>
      <c r="S208" s="176"/>
      <c r="T208" s="178">
        <f>SUM(T209:T249)</f>
        <v>0</v>
      </c>
      <c r="AR208" s="179" t="s">
        <v>83</v>
      </c>
      <c r="AT208" s="180" t="s">
        <v>72</v>
      </c>
      <c r="AU208" s="180" t="s">
        <v>81</v>
      </c>
      <c r="AY208" s="179" t="s">
        <v>137</v>
      </c>
      <c r="BK208" s="181">
        <f>SUM(BK209:BK249)</f>
        <v>0</v>
      </c>
    </row>
    <row r="209" spans="1:65" s="2" customFormat="1" ht="24.15" customHeight="1">
      <c r="A209" s="31"/>
      <c r="B209" s="32"/>
      <c r="C209" s="182" t="s">
        <v>458</v>
      </c>
      <c r="D209" s="182" t="s">
        <v>138</v>
      </c>
      <c r="E209" s="183" t="s">
        <v>807</v>
      </c>
      <c r="F209" s="184" t="s">
        <v>808</v>
      </c>
      <c r="G209" s="185" t="s">
        <v>777</v>
      </c>
      <c r="H209" s="186">
        <v>13</v>
      </c>
      <c r="I209" s="187"/>
      <c r="J209" s="188">
        <f>ROUND(I209*H209,2)</f>
        <v>0</v>
      </c>
      <c r="K209" s="189"/>
      <c r="L209" s="36"/>
      <c r="M209" s="190" t="s">
        <v>1</v>
      </c>
      <c r="N209" s="191" t="s">
        <v>38</v>
      </c>
      <c r="O209" s="68"/>
      <c r="P209" s="192">
        <f>O209*H209</f>
        <v>0</v>
      </c>
      <c r="Q209" s="192">
        <v>0</v>
      </c>
      <c r="R209" s="192">
        <f>Q209*H209</f>
        <v>0</v>
      </c>
      <c r="S209" s="192">
        <v>0</v>
      </c>
      <c r="T209" s="193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94" t="s">
        <v>204</v>
      </c>
      <c r="AT209" s="194" t="s">
        <v>138</v>
      </c>
      <c r="AU209" s="194" t="s">
        <v>83</v>
      </c>
      <c r="AY209" s="14" t="s">
        <v>137</v>
      </c>
      <c r="BE209" s="195">
        <f>IF(N209="základní",J209,0)</f>
        <v>0</v>
      </c>
      <c r="BF209" s="195">
        <f>IF(N209="snížená",J209,0)</f>
        <v>0</v>
      </c>
      <c r="BG209" s="195">
        <f>IF(N209="zákl. přenesená",J209,0)</f>
        <v>0</v>
      </c>
      <c r="BH209" s="195">
        <f>IF(N209="sníž. přenesená",J209,0)</f>
        <v>0</v>
      </c>
      <c r="BI209" s="195">
        <f>IF(N209="nulová",J209,0)</f>
        <v>0</v>
      </c>
      <c r="BJ209" s="14" t="s">
        <v>81</v>
      </c>
      <c r="BK209" s="195">
        <f>ROUND(I209*H209,2)</f>
        <v>0</v>
      </c>
      <c r="BL209" s="14" t="s">
        <v>204</v>
      </c>
      <c r="BM209" s="194" t="s">
        <v>809</v>
      </c>
    </row>
    <row r="210" spans="1:65" s="2" customFormat="1" ht="33" customHeight="1">
      <c r="A210" s="31"/>
      <c r="B210" s="32"/>
      <c r="C210" s="182" t="s">
        <v>462</v>
      </c>
      <c r="D210" s="182" t="s">
        <v>138</v>
      </c>
      <c r="E210" s="183" t="s">
        <v>810</v>
      </c>
      <c r="F210" s="184" t="s">
        <v>811</v>
      </c>
      <c r="G210" s="185" t="s">
        <v>777</v>
      </c>
      <c r="H210" s="186">
        <v>13</v>
      </c>
      <c r="I210" s="187"/>
      <c r="J210" s="188">
        <f>ROUND(I210*H210,2)</f>
        <v>0</v>
      </c>
      <c r="K210" s="189"/>
      <c r="L210" s="36"/>
      <c r="M210" s="190" t="s">
        <v>1</v>
      </c>
      <c r="N210" s="191" t="s">
        <v>38</v>
      </c>
      <c r="O210" s="68"/>
      <c r="P210" s="192">
        <f>O210*H210</f>
        <v>0</v>
      </c>
      <c r="Q210" s="192">
        <v>0</v>
      </c>
      <c r="R210" s="192">
        <f>Q210*H210</f>
        <v>0</v>
      </c>
      <c r="S210" s="192">
        <v>0</v>
      </c>
      <c r="T210" s="193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94" t="s">
        <v>204</v>
      </c>
      <c r="AT210" s="194" t="s">
        <v>138</v>
      </c>
      <c r="AU210" s="194" t="s">
        <v>83</v>
      </c>
      <c r="AY210" s="14" t="s">
        <v>137</v>
      </c>
      <c r="BE210" s="195">
        <f>IF(N210="základní",J210,0)</f>
        <v>0</v>
      </c>
      <c r="BF210" s="195">
        <f>IF(N210="snížená",J210,0)</f>
        <v>0</v>
      </c>
      <c r="BG210" s="195">
        <f>IF(N210="zákl. přenesená",J210,0)</f>
        <v>0</v>
      </c>
      <c r="BH210" s="195">
        <f>IF(N210="sníž. přenesená",J210,0)</f>
        <v>0</v>
      </c>
      <c r="BI210" s="195">
        <f>IF(N210="nulová",J210,0)</f>
        <v>0</v>
      </c>
      <c r="BJ210" s="14" t="s">
        <v>81</v>
      </c>
      <c r="BK210" s="195">
        <f>ROUND(I210*H210,2)</f>
        <v>0</v>
      </c>
      <c r="BL210" s="14" t="s">
        <v>204</v>
      </c>
      <c r="BM210" s="194" t="s">
        <v>812</v>
      </c>
    </row>
    <row r="211" spans="1:65" s="2" customFormat="1" ht="38.4">
      <c r="A211" s="31"/>
      <c r="B211" s="32"/>
      <c r="C211" s="33"/>
      <c r="D211" s="196" t="s">
        <v>144</v>
      </c>
      <c r="E211" s="33"/>
      <c r="F211" s="197" t="s">
        <v>813</v>
      </c>
      <c r="G211" s="33"/>
      <c r="H211" s="33"/>
      <c r="I211" s="198"/>
      <c r="J211" s="33"/>
      <c r="K211" s="33"/>
      <c r="L211" s="36"/>
      <c r="M211" s="199"/>
      <c r="N211" s="200"/>
      <c r="O211" s="68"/>
      <c r="P211" s="68"/>
      <c r="Q211" s="68"/>
      <c r="R211" s="68"/>
      <c r="S211" s="68"/>
      <c r="T211" s="69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T211" s="14" t="s">
        <v>144</v>
      </c>
      <c r="AU211" s="14" t="s">
        <v>83</v>
      </c>
    </row>
    <row r="212" spans="1:65" s="2" customFormat="1" ht="16.5" customHeight="1">
      <c r="A212" s="31"/>
      <c r="B212" s="32"/>
      <c r="C212" s="182" t="s">
        <v>466</v>
      </c>
      <c r="D212" s="182" t="s">
        <v>138</v>
      </c>
      <c r="E212" s="183" t="s">
        <v>814</v>
      </c>
      <c r="F212" s="184" t="s">
        <v>815</v>
      </c>
      <c r="G212" s="185" t="s">
        <v>181</v>
      </c>
      <c r="H212" s="186">
        <v>15</v>
      </c>
      <c r="I212" s="187"/>
      <c r="J212" s="188">
        <f>ROUND(I212*H212,2)</f>
        <v>0</v>
      </c>
      <c r="K212" s="189"/>
      <c r="L212" s="36"/>
      <c r="M212" s="190" t="s">
        <v>1</v>
      </c>
      <c r="N212" s="191" t="s">
        <v>38</v>
      </c>
      <c r="O212" s="68"/>
      <c r="P212" s="192">
        <f>O212*H212</f>
        <v>0</v>
      </c>
      <c r="Q212" s="192">
        <v>2.0000000000000002E-5</v>
      </c>
      <c r="R212" s="192">
        <f>Q212*H212</f>
        <v>3.0000000000000003E-4</v>
      </c>
      <c r="S212" s="192">
        <v>0</v>
      </c>
      <c r="T212" s="193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94" t="s">
        <v>204</v>
      </c>
      <c r="AT212" s="194" t="s">
        <v>138</v>
      </c>
      <c r="AU212" s="194" t="s">
        <v>83</v>
      </c>
      <c r="AY212" s="14" t="s">
        <v>137</v>
      </c>
      <c r="BE212" s="195">
        <f>IF(N212="základní",J212,0)</f>
        <v>0</v>
      </c>
      <c r="BF212" s="195">
        <f>IF(N212="snížená",J212,0)</f>
        <v>0</v>
      </c>
      <c r="BG212" s="195">
        <f>IF(N212="zákl. přenesená",J212,0)</f>
        <v>0</v>
      </c>
      <c r="BH212" s="195">
        <f>IF(N212="sníž. přenesená",J212,0)</f>
        <v>0</v>
      </c>
      <c r="BI212" s="195">
        <f>IF(N212="nulová",J212,0)</f>
        <v>0</v>
      </c>
      <c r="BJ212" s="14" t="s">
        <v>81</v>
      </c>
      <c r="BK212" s="195">
        <f>ROUND(I212*H212,2)</f>
        <v>0</v>
      </c>
      <c r="BL212" s="14" t="s">
        <v>204</v>
      </c>
      <c r="BM212" s="194" t="s">
        <v>816</v>
      </c>
    </row>
    <row r="213" spans="1:65" s="2" customFormat="1" ht="16.5" customHeight="1">
      <c r="A213" s="31"/>
      <c r="B213" s="32"/>
      <c r="C213" s="201" t="s">
        <v>472</v>
      </c>
      <c r="D213" s="201" t="s">
        <v>318</v>
      </c>
      <c r="E213" s="202" t="s">
        <v>817</v>
      </c>
      <c r="F213" s="203" t="s">
        <v>818</v>
      </c>
      <c r="G213" s="204" t="s">
        <v>181</v>
      </c>
      <c r="H213" s="205">
        <v>15</v>
      </c>
      <c r="I213" s="206"/>
      <c r="J213" s="207">
        <f>ROUND(I213*H213,2)</f>
        <v>0</v>
      </c>
      <c r="K213" s="208"/>
      <c r="L213" s="209"/>
      <c r="M213" s="210" t="s">
        <v>1</v>
      </c>
      <c r="N213" s="211" t="s">
        <v>38</v>
      </c>
      <c r="O213" s="68"/>
      <c r="P213" s="192">
        <f>O213*H213</f>
        <v>0</v>
      </c>
      <c r="Q213" s="192">
        <v>4.4999999999999999E-4</v>
      </c>
      <c r="R213" s="192">
        <f>Q213*H213</f>
        <v>6.7499999999999999E-3</v>
      </c>
      <c r="S213" s="192">
        <v>0</v>
      </c>
      <c r="T213" s="193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94" t="s">
        <v>270</v>
      </c>
      <c r="AT213" s="194" t="s">
        <v>318</v>
      </c>
      <c r="AU213" s="194" t="s">
        <v>83</v>
      </c>
      <c r="AY213" s="14" t="s">
        <v>137</v>
      </c>
      <c r="BE213" s="195">
        <f>IF(N213="základní",J213,0)</f>
        <v>0</v>
      </c>
      <c r="BF213" s="195">
        <f>IF(N213="snížená",J213,0)</f>
        <v>0</v>
      </c>
      <c r="BG213" s="195">
        <f>IF(N213="zákl. přenesená",J213,0)</f>
        <v>0</v>
      </c>
      <c r="BH213" s="195">
        <f>IF(N213="sníž. přenesená",J213,0)</f>
        <v>0</v>
      </c>
      <c r="BI213" s="195">
        <f>IF(N213="nulová",J213,0)</f>
        <v>0</v>
      </c>
      <c r="BJ213" s="14" t="s">
        <v>81</v>
      </c>
      <c r="BK213" s="195">
        <f>ROUND(I213*H213,2)</f>
        <v>0</v>
      </c>
      <c r="BL213" s="14" t="s">
        <v>204</v>
      </c>
      <c r="BM213" s="194" t="s">
        <v>819</v>
      </c>
    </row>
    <row r="214" spans="1:65" s="2" customFormat="1" ht="16.5" customHeight="1">
      <c r="A214" s="31"/>
      <c r="B214" s="32"/>
      <c r="C214" s="182" t="s">
        <v>476</v>
      </c>
      <c r="D214" s="182" t="s">
        <v>138</v>
      </c>
      <c r="E214" s="183" t="s">
        <v>820</v>
      </c>
      <c r="F214" s="184" t="s">
        <v>821</v>
      </c>
      <c r="G214" s="185" t="s">
        <v>181</v>
      </c>
      <c r="H214" s="186">
        <v>13</v>
      </c>
      <c r="I214" s="187"/>
      <c r="J214" s="188">
        <f>ROUND(I214*H214,2)</f>
        <v>0</v>
      </c>
      <c r="K214" s="189"/>
      <c r="L214" s="36"/>
      <c r="M214" s="190" t="s">
        <v>1</v>
      </c>
      <c r="N214" s="191" t="s">
        <v>38</v>
      </c>
      <c r="O214" s="68"/>
      <c r="P214" s="192">
        <f>O214*H214</f>
        <v>0</v>
      </c>
      <c r="Q214" s="192">
        <v>0</v>
      </c>
      <c r="R214" s="192">
        <f>Q214*H214</f>
        <v>0</v>
      </c>
      <c r="S214" s="192">
        <v>0</v>
      </c>
      <c r="T214" s="193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94" t="s">
        <v>204</v>
      </c>
      <c r="AT214" s="194" t="s">
        <v>138</v>
      </c>
      <c r="AU214" s="194" t="s">
        <v>83</v>
      </c>
      <c r="AY214" s="14" t="s">
        <v>137</v>
      </c>
      <c r="BE214" s="195">
        <f>IF(N214="základní",J214,0)</f>
        <v>0</v>
      </c>
      <c r="BF214" s="195">
        <f>IF(N214="snížená",J214,0)</f>
        <v>0</v>
      </c>
      <c r="BG214" s="195">
        <f>IF(N214="zákl. přenesená",J214,0)</f>
        <v>0</v>
      </c>
      <c r="BH214" s="195">
        <f>IF(N214="sníž. přenesená",J214,0)</f>
        <v>0</v>
      </c>
      <c r="BI214" s="195">
        <f>IF(N214="nulová",J214,0)</f>
        <v>0</v>
      </c>
      <c r="BJ214" s="14" t="s">
        <v>81</v>
      </c>
      <c r="BK214" s="195">
        <f>ROUND(I214*H214,2)</f>
        <v>0</v>
      </c>
      <c r="BL214" s="14" t="s">
        <v>204</v>
      </c>
      <c r="BM214" s="194" t="s">
        <v>822</v>
      </c>
    </row>
    <row r="215" spans="1:65" s="2" customFormat="1" ht="21.75" customHeight="1">
      <c r="A215" s="31"/>
      <c r="B215" s="32"/>
      <c r="C215" s="182" t="s">
        <v>480</v>
      </c>
      <c r="D215" s="182" t="s">
        <v>138</v>
      </c>
      <c r="E215" s="183" t="s">
        <v>823</v>
      </c>
      <c r="F215" s="184" t="s">
        <v>824</v>
      </c>
      <c r="G215" s="185" t="s">
        <v>777</v>
      </c>
      <c r="H215" s="186">
        <v>15</v>
      </c>
      <c r="I215" s="187"/>
      <c r="J215" s="188">
        <f>ROUND(I215*H215,2)</f>
        <v>0</v>
      </c>
      <c r="K215" s="189"/>
      <c r="L215" s="36"/>
      <c r="M215" s="190" t="s">
        <v>1</v>
      </c>
      <c r="N215" s="191" t="s">
        <v>38</v>
      </c>
      <c r="O215" s="68"/>
      <c r="P215" s="192">
        <f>O215*H215</f>
        <v>0</v>
      </c>
      <c r="Q215" s="192">
        <v>0</v>
      </c>
      <c r="R215" s="192">
        <f>Q215*H215</f>
        <v>0</v>
      </c>
      <c r="S215" s="192">
        <v>0</v>
      </c>
      <c r="T215" s="193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94" t="s">
        <v>204</v>
      </c>
      <c r="AT215" s="194" t="s">
        <v>138</v>
      </c>
      <c r="AU215" s="194" t="s">
        <v>83</v>
      </c>
      <c r="AY215" s="14" t="s">
        <v>137</v>
      </c>
      <c r="BE215" s="195">
        <f>IF(N215="základní",J215,0)</f>
        <v>0</v>
      </c>
      <c r="BF215" s="195">
        <f>IF(N215="snížená",J215,0)</f>
        <v>0</v>
      </c>
      <c r="BG215" s="195">
        <f>IF(N215="zákl. přenesená",J215,0)</f>
        <v>0</v>
      </c>
      <c r="BH215" s="195">
        <f>IF(N215="sníž. přenesená",J215,0)</f>
        <v>0</v>
      </c>
      <c r="BI215" s="195">
        <f>IF(N215="nulová",J215,0)</f>
        <v>0</v>
      </c>
      <c r="BJ215" s="14" t="s">
        <v>81</v>
      </c>
      <c r="BK215" s="195">
        <f>ROUND(I215*H215,2)</f>
        <v>0</v>
      </c>
      <c r="BL215" s="14" t="s">
        <v>204</v>
      </c>
      <c r="BM215" s="194" t="s">
        <v>825</v>
      </c>
    </row>
    <row r="216" spans="1:65" s="2" customFormat="1" ht="37.799999999999997" customHeight="1">
      <c r="A216" s="31"/>
      <c r="B216" s="32"/>
      <c r="C216" s="182" t="s">
        <v>484</v>
      </c>
      <c r="D216" s="182" t="s">
        <v>138</v>
      </c>
      <c r="E216" s="183" t="s">
        <v>826</v>
      </c>
      <c r="F216" s="184" t="s">
        <v>827</v>
      </c>
      <c r="G216" s="185" t="s">
        <v>777</v>
      </c>
      <c r="H216" s="186">
        <v>15</v>
      </c>
      <c r="I216" s="187"/>
      <c r="J216" s="188">
        <f>ROUND(I216*H216,2)</f>
        <v>0</v>
      </c>
      <c r="K216" s="189"/>
      <c r="L216" s="36"/>
      <c r="M216" s="190" t="s">
        <v>1</v>
      </c>
      <c r="N216" s="191" t="s">
        <v>38</v>
      </c>
      <c r="O216" s="68"/>
      <c r="P216" s="192">
        <f>O216*H216</f>
        <v>0</v>
      </c>
      <c r="Q216" s="192">
        <v>0</v>
      </c>
      <c r="R216" s="192">
        <f>Q216*H216</f>
        <v>0</v>
      </c>
      <c r="S216" s="192">
        <v>0</v>
      </c>
      <c r="T216" s="193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94" t="s">
        <v>204</v>
      </c>
      <c r="AT216" s="194" t="s">
        <v>138</v>
      </c>
      <c r="AU216" s="194" t="s">
        <v>83</v>
      </c>
      <c r="AY216" s="14" t="s">
        <v>137</v>
      </c>
      <c r="BE216" s="195">
        <f>IF(N216="základní",J216,0)</f>
        <v>0</v>
      </c>
      <c r="BF216" s="195">
        <f>IF(N216="snížená",J216,0)</f>
        <v>0</v>
      </c>
      <c r="BG216" s="195">
        <f>IF(N216="zákl. přenesená",J216,0)</f>
        <v>0</v>
      </c>
      <c r="BH216" s="195">
        <f>IF(N216="sníž. přenesená",J216,0)</f>
        <v>0</v>
      </c>
      <c r="BI216" s="195">
        <f>IF(N216="nulová",J216,0)</f>
        <v>0</v>
      </c>
      <c r="BJ216" s="14" t="s">
        <v>81</v>
      </c>
      <c r="BK216" s="195">
        <f>ROUND(I216*H216,2)</f>
        <v>0</v>
      </c>
      <c r="BL216" s="14" t="s">
        <v>204</v>
      </c>
      <c r="BM216" s="194" t="s">
        <v>828</v>
      </c>
    </row>
    <row r="217" spans="1:65" s="2" customFormat="1" ht="38.4">
      <c r="A217" s="31"/>
      <c r="B217" s="32"/>
      <c r="C217" s="33"/>
      <c r="D217" s="196" t="s">
        <v>144</v>
      </c>
      <c r="E217" s="33"/>
      <c r="F217" s="197" t="s">
        <v>829</v>
      </c>
      <c r="G217" s="33"/>
      <c r="H217" s="33"/>
      <c r="I217" s="198"/>
      <c r="J217" s="33"/>
      <c r="K217" s="33"/>
      <c r="L217" s="36"/>
      <c r="M217" s="199"/>
      <c r="N217" s="200"/>
      <c r="O217" s="68"/>
      <c r="P217" s="68"/>
      <c r="Q217" s="68"/>
      <c r="R217" s="68"/>
      <c r="S217" s="68"/>
      <c r="T217" s="69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T217" s="14" t="s">
        <v>144</v>
      </c>
      <c r="AU217" s="14" t="s">
        <v>83</v>
      </c>
    </row>
    <row r="218" spans="1:65" s="2" customFormat="1" ht="16.5" customHeight="1">
      <c r="A218" s="31"/>
      <c r="B218" s="32"/>
      <c r="C218" s="182" t="s">
        <v>488</v>
      </c>
      <c r="D218" s="182" t="s">
        <v>138</v>
      </c>
      <c r="E218" s="183" t="s">
        <v>830</v>
      </c>
      <c r="F218" s="184" t="s">
        <v>831</v>
      </c>
      <c r="G218" s="185" t="s">
        <v>181</v>
      </c>
      <c r="H218" s="186">
        <v>15</v>
      </c>
      <c r="I218" s="187"/>
      <c r="J218" s="188">
        <f>ROUND(I218*H218,2)</f>
        <v>0</v>
      </c>
      <c r="K218" s="189"/>
      <c r="L218" s="36"/>
      <c r="M218" s="190" t="s">
        <v>1</v>
      </c>
      <c r="N218" s="191" t="s">
        <v>38</v>
      </c>
      <c r="O218" s="68"/>
      <c r="P218" s="192">
        <f>O218*H218</f>
        <v>0</v>
      </c>
      <c r="Q218" s="192">
        <v>0</v>
      </c>
      <c r="R218" s="192">
        <f>Q218*H218</f>
        <v>0</v>
      </c>
      <c r="S218" s="192">
        <v>0</v>
      </c>
      <c r="T218" s="193">
        <f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94" t="s">
        <v>204</v>
      </c>
      <c r="AT218" s="194" t="s">
        <v>138</v>
      </c>
      <c r="AU218" s="194" t="s">
        <v>83</v>
      </c>
      <c r="AY218" s="14" t="s">
        <v>137</v>
      </c>
      <c r="BE218" s="195">
        <f>IF(N218="základní",J218,0)</f>
        <v>0</v>
      </c>
      <c r="BF218" s="195">
        <f>IF(N218="snížená",J218,0)</f>
        <v>0</v>
      </c>
      <c r="BG218" s="195">
        <f>IF(N218="zákl. přenesená",J218,0)</f>
        <v>0</v>
      </c>
      <c r="BH218" s="195">
        <f>IF(N218="sníž. přenesená",J218,0)</f>
        <v>0</v>
      </c>
      <c r="BI218" s="195">
        <f>IF(N218="nulová",J218,0)</f>
        <v>0</v>
      </c>
      <c r="BJ218" s="14" t="s">
        <v>81</v>
      </c>
      <c r="BK218" s="195">
        <f>ROUND(I218*H218,2)</f>
        <v>0</v>
      </c>
      <c r="BL218" s="14" t="s">
        <v>204</v>
      </c>
      <c r="BM218" s="194" t="s">
        <v>832</v>
      </c>
    </row>
    <row r="219" spans="1:65" s="2" customFormat="1" ht="16.5" customHeight="1">
      <c r="A219" s="31"/>
      <c r="B219" s="32"/>
      <c r="C219" s="201" t="s">
        <v>492</v>
      </c>
      <c r="D219" s="201" t="s">
        <v>318</v>
      </c>
      <c r="E219" s="202" t="s">
        <v>833</v>
      </c>
      <c r="F219" s="203" t="s">
        <v>834</v>
      </c>
      <c r="G219" s="204" t="s">
        <v>181</v>
      </c>
      <c r="H219" s="205">
        <v>15</v>
      </c>
      <c r="I219" s="206"/>
      <c r="J219" s="207">
        <f>ROUND(I219*H219,2)</f>
        <v>0</v>
      </c>
      <c r="K219" s="208"/>
      <c r="L219" s="209"/>
      <c r="M219" s="210" t="s">
        <v>1</v>
      </c>
      <c r="N219" s="211" t="s">
        <v>38</v>
      </c>
      <c r="O219" s="68"/>
      <c r="P219" s="192">
        <f>O219*H219</f>
        <v>0</v>
      </c>
      <c r="Q219" s="192">
        <v>2.5000000000000001E-4</v>
      </c>
      <c r="R219" s="192">
        <f>Q219*H219</f>
        <v>3.7499999999999999E-3</v>
      </c>
      <c r="S219" s="192">
        <v>0</v>
      </c>
      <c r="T219" s="193">
        <f>S219*H219</f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94" t="s">
        <v>270</v>
      </c>
      <c r="AT219" s="194" t="s">
        <v>318</v>
      </c>
      <c r="AU219" s="194" t="s">
        <v>83</v>
      </c>
      <c r="AY219" s="14" t="s">
        <v>137</v>
      </c>
      <c r="BE219" s="195">
        <f>IF(N219="základní",J219,0)</f>
        <v>0</v>
      </c>
      <c r="BF219" s="195">
        <f>IF(N219="snížená",J219,0)</f>
        <v>0</v>
      </c>
      <c r="BG219" s="195">
        <f>IF(N219="zákl. přenesená",J219,0)</f>
        <v>0</v>
      </c>
      <c r="BH219" s="195">
        <f>IF(N219="sníž. přenesená",J219,0)</f>
        <v>0</v>
      </c>
      <c r="BI219" s="195">
        <f>IF(N219="nulová",J219,0)</f>
        <v>0</v>
      </c>
      <c r="BJ219" s="14" t="s">
        <v>81</v>
      </c>
      <c r="BK219" s="195">
        <f>ROUND(I219*H219,2)</f>
        <v>0</v>
      </c>
      <c r="BL219" s="14" t="s">
        <v>204</v>
      </c>
      <c r="BM219" s="194" t="s">
        <v>835</v>
      </c>
    </row>
    <row r="220" spans="1:65" s="2" customFormat="1" ht="16.5" customHeight="1">
      <c r="A220" s="31"/>
      <c r="B220" s="32"/>
      <c r="C220" s="182" t="s">
        <v>498</v>
      </c>
      <c r="D220" s="182" t="s">
        <v>138</v>
      </c>
      <c r="E220" s="183" t="s">
        <v>836</v>
      </c>
      <c r="F220" s="184" t="s">
        <v>837</v>
      </c>
      <c r="G220" s="185" t="s">
        <v>777</v>
      </c>
      <c r="H220" s="186">
        <v>8</v>
      </c>
      <c r="I220" s="187"/>
      <c r="J220" s="188">
        <f>ROUND(I220*H220,2)</f>
        <v>0</v>
      </c>
      <c r="K220" s="189"/>
      <c r="L220" s="36"/>
      <c r="M220" s="190" t="s">
        <v>1</v>
      </c>
      <c r="N220" s="191" t="s">
        <v>38</v>
      </c>
      <c r="O220" s="68"/>
      <c r="P220" s="192">
        <f>O220*H220</f>
        <v>0</v>
      </c>
      <c r="Q220" s="192">
        <v>0</v>
      </c>
      <c r="R220" s="192">
        <f>Q220*H220</f>
        <v>0</v>
      </c>
      <c r="S220" s="192">
        <v>0</v>
      </c>
      <c r="T220" s="193">
        <f>S220*H220</f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94" t="s">
        <v>204</v>
      </c>
      <c r="AT220" s="194" t="s">
        <v>138</v>
      </c>
      <c r="AU220" s="194" t="s">
        <v>83</v>
      </c>
      <c r="AY220" s="14" t="s">
        <v>137</v>
      </c>
      <c r="BE220" s="195">
        <f>IF(N220="základní",J220,0)</f>
        <v>0</v>
      </c>
      <c r="BF220" s="195">
        <f>IF(N220="snížená",J220,0)</f>
        <v>0</v>
      </c>
      <c r="BG220" s="195">
        <f>IF(N220="zákl. přenesená",J220,0)</f>
        <v>0</v>
      </c>
      <c r="BH220" s="195">
        <f>IF(N220="sníž. přenesená",J220,0)</f>
        <v>0</v>
      </c>
      <c r="BI220" s="195">
        <f>IF(N220="nulová",J220,0)</f>
        <v>0</v>
      </c>
      <c r="BJ220" s="14" t="s">
        <v>81</v>
      </c>
      <c r="BK220" s="195">
        <f>ROUND(I220*H220,2)</f>
        <v>0</v>
      </c>
      <c r="BL220" s="14" t="s">
        <v>204</v>
      </c>
      <c r="BM220" s="194" t="s">
        <v>838</v>
      </c>
    </row>
    <row r="221" spans="1:65" s="2" customFormat="1" ht="24.15" customHeight="1">
      <c r="A221" s="31"/>
      <c r="B221" s="32"/>
      <c r="C221" s="182" t="s">
        <v>502</v>
      </c>
      <c r="D221" s="182" t="s">
        <v>138</v>
      </c>
      <c r="E221" s="183" t="s">
        <v>839</v>
      </c>
      <c r="F221" s="184" t="s">
        <v>840</v>
      </c>
      <c r="G221" s="185" t="s">
        <v>777</v>
      </c>
      <c r="H221" s="186">
        <v>8</v>
      </c>
      <c r="I221" s="187"/>
      <c r="J221" s="188">
        <f>ROUND(I221*H221,2)</f>
        <v>0</v>
      </c>
      <c r="K221" s="189"/>
      <c r="L221" s="36"/>
      <c r="M221" s="190" t="s">
        <v>1</v>
      </c>
      <c r="N221" s="191" t="s">
        <v>38</v>
      </c>
      <c r="O221" s="68"/>
      <c r="P221" s="192">
        <f>O221*H221</f>
        <v>0</v>
      </c>
      <c r="Q221" s="192">
        <v>0</v>
      </c>
      <c r="R221" s="192">
        <f>Q221*H221</f>
        <v>0</v>
      </c>
      <c r="S221" s="192">
        <v>0</v>
      </c>
      <c r="T221" s="193">
        <f>S221*H221</f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94" t="s">
        <v>204</v>
      </c>
      <c r="AT221" s="194" t="s">
        <v>138</v>
      </c>
      <c r="AU221" s="194" t="s">
        <v>83</v>
      </c>
      <c r="AY221" s="14" t="s">
        <v>137</v>
      </c>
      <c r="BE221" s="195">
        <f>IF(N221="základní",J221,0)</f>
        <v>0</v>
      </c>
      <c r="BF221" s="195">
        <f>IF(N221="snížená",J221,0)</f>
        <v>0</v>
      </c>
      <c r="BG221" s="195">
        <f>IF(N221="zákl. přenesená",J221,0)</f>
        <v>0</v>
      </c>
      <c r="BH221" s="195">
        <f>IF(N221="sníž. přenesená",J221,0)</f>
        <v>0</v>
      </c>
      <c r="BI221" s="195">
        <f>IF(N221="nulová",J221,0)</f>
        <v>0</v>
      </c>
      <c r="BJ221" s="14" t="s">
        <v>81</v>
      </c>
      <c r="BK221" s="195">
        <f>ROUND(I221*H221,2)</f>
        <v>0</v>
      </c>
      <c r="BL221" s="14" t="s">
        <v>204</v>
      </c>
      <c r="BM221" s="194" t="s">
        <v>841</v>
      </c>
    </row>
    <row r="222" spans="1:65" s="2" customFormat="1" ht="38.4">
      <c r="A222" s="31"/>
      <c r="B222" s="32"/>
      <c r="C222" s="33"/>
      <c r="D222" s="196" t="s">
        <v>144</v>
      </c>
      <c r="E222" s="33"/>
      <c r="F222" s="197" t="s">
        <v>842</v>
      </c>
      <c r="G222" s="33"/>
      <c r="H222" s="33"/>
      <c r="I222" s="198"/>
      <c r="J222" s="33"/>
      <c r="K222" s="33"/>
      <c r="L222" s="36"/>
      <c r="M222" s="199"/>
      <c r="N222" s="200"/>
      <c r="O222" s="68"/>
      <c r="P222" s="68"/>
      <c r="Q222" s="68"/>
      <c r="R222" s="68"/>
      <c r="S222" s="68"/>
      <c r="T222" s="69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T222" s="14" t="s">
        <v>144</v>
      </c>
      <c r="AU222" s="14" t="s">
        <v>83</v>
      </c>
    </row>
    <row r="223" spans="1:65" s="2" customFormat="1" ht="24.15" customHeight="1">
      <c r="A223" s="31"/>
      <c r="B223" s="32"/>
      <c r="C223" s="182" t="s">
        <v>506</v>
      </c>
      <c r="D223" s="182" t="s">
        <v>138</v>
      </c>
      <c r="E223" s="183" t="s">
        <v>843</v>
      </c>
      <c r="F223" s="184" t="s">
        <v>844</v>
      </c>
      <c r="G223" s="185" t="s">
        <v>777</v>
      </c>
      <c r="H223" s="186">
        <v>6</v>
      </c>
      <c r="I223" s="187"/>
      <c r="J223" s="188">
        <f>ROUND(I223*H223,2)</f>
        <v>0</v>
      </c>
      <c r="K223" s="189"/>
      <c r="L223" s="36"/>
      <c r="M223" s="190" t="s">
        <v>1</v>
      </c>
      <c r="N223" s="191" t="s">
        <v>38</v>
      </c>
      <c r="O223" s="68"/>
      <c r="P223" s="192">
        <f>O223*H223</f>
        <v>0</v>
      </c>
      <c r="Q223" s="192">
        <v>0</v>
      </c>
      <c r="R223" s="192">
        <f>Q223*H223</f>
        <v>0</v>
      </c>
      <c r="S223" s="192">
        <v>0</v>
      </c>
      <c r="T223" s="193">
        <f>S223*H223</f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94" t="s">
        <v>204</v>
      </c>
      <c r="AT223" s="194" t="s">
        <v>138</v>
      </c>
      <c r="AU223" s="194" t="s">
        <v>83</v>
      </c>
      <c r="AY223" s="14" t="s">
        <v>137</v>
      </c>
      <c r="BE223" s="195">
        <f>IF(N223="základní",J223,0)</f>
        <v>0</v>
      </c>
      <c r="BF223" s="195">
        <f>IF(N223="snížená",J223,0)</f>
        <v>0</v>
      </c>
      <c r="BG223" s="195">
        <f>IF(N223="zákl. přenesená",J223,0)</f>
        <v>0</v>
      </c>
      <c r="BH223" s="195">
        <f>IF(N223="sníž. přenesená",J223,0)</f>
        <v>0</v>
      </c>
      <c r="BI223" s="195">
        <f>IF(N223="nulová",J223,0)</f>
        <v>0</v>
      </c>
      <c r="BJ223" s="14" t="s">
        <v>81</v>
      </c>
      <c r="BK223" s="195">
        <f>ROUND(I223*H223,2)</f>
        <v>0</v>
      </c>
      <c r="BL223" s="14" t="s">
        <v>204</v>
      </c>
      <c r="BM223" s="194" t="s">
        <v>845</v>
      </c>
    </row>
    <row r="224" spans="1:65" s="2" customFormat="1" ht="24.15" customHeight="1">
      <c r="A224" s="31"/>
      <c r="B224" s="32"/>
      <c r="C224" s="182" t="s">
        <v>510</v>
      </c>
      <c r="D224" s="182" t="s">
        <v>138</v>
      </c>
      <c r="E224" s="183" t="s">
        <v>846</v>
      </c>
      <c r="F224" s="184" t="s">
        <v>847</v>
      </c>
      <c r="G224" s="185" t="s">
        <v>777</v>
      </c>
      <c r="H224" s="186">
        <v>6</v>
      </c>
      <c r="I224" s="187"/>
      <c r="J224" s="188">
        <f>ROUND(I224*H224,2)</f>
        <v>0</v>
      </c>
      <c r="K224" s="189"/>
      <c r="L224" s="36"/>
      <c r="M224" s="190" t="s">
        <v>1</v>
      </c>
      <c r="N224" s="191" t="s">
        <v>38</v>
      </c>
      <c r="O224" s="68"/>
      <c r="P224" s="192">
        <f>O224*H224</f>
        <v>0</v>
      </c>
      <c r="Q224" s="192">
        <v>0</v>
      </c>
      <c r="R224" s="192">
        <f>Q224*H224</f>
        <v>0</v>
      </c>
      <c r="S224" s="192">
        <v>0</v>
      </c>
      <c r="T224" s="193">
        <f>S224*H224</f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94" t="s">
        <v>204</v>
      </c>
      <c r="AT224" s="194" t="s">
        <v>138</v>
      </c>
      <c r="AU224" s="194" t="s">
        <v>83</v>
      </c>
      <c r="AY224" s="14" t="s">
        <v>137</v>
      </c>
      <c r="BE224" s="195">
        <f>IF(N224="základní",J224,0)</f>
        <v>0</v>
      </c>
      <c r="BF224" s="195">
        <f>IF(N224="snížená",J224,0)</f>
        <v>0</v>
      </c>
      <c r="BG224" s="195">
        <f>IF(N224="zákl. přenesená",J224,0)</f>
        <v>0</v>
      </c>
      <c r="BH224" s="195">
        <f>IF(N224="sníž. přenesená",J224,0)</f>
        <v>0</v>
      </c>
      <c r="BI224" s="195">
        <f>IF(N224="nulová",J224,0)</f>
        <v>0</v>
      </c>
      <c r="BJ224" s="14" t="s">
        <v>81</v>
      </c>
      <c r="BK224" s="195">
        <f>ROUND(I224*H224,2)</f>
        <v>0</v>
      </c>
      <c r="BL224" s="14" t="s">
        <v>204</v>
      </c>
      <c r="BM224" s="194" t="s">
        <v>848</v>
      </c>
    </row>
    <row r="225" spans="1:65" s="2" customFormat="1" ht="21.75" customHeight="1">
      <c r="A225" s="31"/>
      <c r="B225" s="32"/>
      <c r="C225" s="182" t="s">
        <v>514</v>
      </c>
      <c r="D225" s="182" t="s">
        <v>138</v>
      </c>
      <c r="E225" s="183" t="s">
        <v>849</v>
      </c>
      <c r="F225" s="184" t="s">
        <v>850</v>
      </c>
      <c r="G225" s="185" t="s">
        <v>777</v>
      </c>
      <c r="H225" s="186">
        <v>6</v>
      </c>
      <c r="I225" s="187"/>
      <c r="J225" s="188">
        <f>ROUND(I225*H225,2)</f>
        <v>0</v>
      </c>
      <c r="K225" s="189"/>
      <c r="L225" s="36"/>
      <c r="M225" s="190" t="s">
        <v>1</v>
      </c>
      <c r="N225" s="191" t="s">
        <v>38</v>
      </c>
      <c r="O225" s="68"/>
      <c r="P225" s="192">
        <f>O225*H225</f>
        <v>0</v>
      </c>
      <c r="Q225" s="192">
        <v>0</v>
      </c>
      <c r="R225" s="192">
        <f>Q225*H225</f>
        <v>0</v>
      </c>
      <c r="S225" s="192">
        <v>0</v>
      </c>
      <c r="T225" s="193">
        <f>S225*H225</f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94" t="s">
        <v>204</v>
      </c>
      <c r="AT225" s="194" t="s">
        <v>138</v>
      </c>
      <c r="AU225" s="194" t="s">
        <v>83</v>
      </c>
      <c r="AY225" s="14" t="s">
        <v>137</v>
      </c>
      <c r="BE225" s="195">
        <f>IF(N225="základní",J225,0)</f>
        <v>0</v>
      </c>
      <c r="BF225" s="195">
        <f>IF(N225="snížená",J225,0)</f>
        <v>0</v>
      </c>
      <c r="BG225" s="195">
        <f>IF(N225="zákl. přenesená",J225,0)</f>
        <v>0</v>
      </c>
      <c r="BH225" s="195">
        <f>IF(N225="sníž. přenesená",J225,0)</f>
        <v>0</v>
      </c>
      <c r="BI225" s="195">
        <f>IF(N225="nulová",J225,0)</f>
        <v>0</v>
      </c>
      <c r="BJ225" s="14" t="s">
        <v>81</v>
      </c>
      <c r="BK225" s="195">
        <f>ROUND(I225*H225,2)</f>
        <v>0</v>
      </c>
      <c r="BL225" s="14" t="s">
        <v>204</v>
      </c>
      <c r="BM225" s="194" t="s">
        <v>851</v>
      </c>
    </row>
    <row r="226" spans="1:65" s="2" customFormat="1" ht="38.4">
      <c r="A226" s="31"/>
      <c r="B226" s="32"/>
      <c r="C226" s="33"/>
      <c r="D226" s="196" t="s">
        <v>144</v>
      </c>
      <c r="E226" s="33"/>
      <c r="F226" s="197" t="s">
        <v>852</v>
      </c>
      <c r="G226" s="33"/>
      <c r="H226" s="33"/>
      <c r="I226" s="198"/>
      <c r="J226" s="33"/>
      <c r="K226" s="33"/>
      <c r="L226" s="36"/>
      <c r="M226" s="199"/>
      <c r="N226" s="200"/>
      <c r="O226" s="68"/>
      <c r="P226" s="68"/>
      <c r="Q226" s="68"/>
      <c r="R226" s="68"/>
      <c r="S226" s="68"/>
      <c r="T226" s="69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T226" s="14" t="s">
        <v>144</v>
      </c>
      <c r="AU226" s="14" t="s">
        <v>83</v>
      </c>
    </row>
    <row r="227" spans="1:65" s="2" customFormat="1" ht="37.799999999999997" customHeight="1">
      <c r="A227" s="31"/>
      <c r="B227" s="32"/>
      <c r="C227" s="182" t="s">
        <v>518</v>
      </c>
      <c r="D227" s="182" t="s">
        <v>138</v>
      </c>
      <c r="E227" s="183" t="s">
        <v>853</v>
      </c>
      <c r="F227" s="184" t="s">
        <v>854</v>
      </c>
      <c r="G227" s="185" t="s">
        <v>777</v>
      </c>
      <c r="H227" s="186">
        <v>6</v>
      </c>
      <c r="I227" s="187"/>
      <c r="J227" s="188">
        <f>ROUND(I227*H227,2)</f>
        <v>0</v>
      </c>
      <c r="K227" s="189"/>
      <c r="L227" s="36"/>
      <c r="M227" s="190" t="s">
        <v>1</v>
      </c>
      <c r="N227" s="191" t="s">
        <v>38</v>
      </c>
      <c r="O227" s="68"/>
      <c r="P227" s="192">
        <f>O227*H227</f>
        <v>0</v>
      </c>
      <c r="Q227" s="192">
        <v>0</v>
      </c>
      <c r="R227" s="192">
        <f>Q227*H227</f>
        <v>0</v>
      </c>
      <c r="S227" s="192">
        <v>0</v>
      </c>
      <c r="T227" s="193">
        <f>S227*H227</f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94" t="s">
        <v>204</v>
      </c>
      <c r="AT227" s="194" t="s">
        <v>138</v>
      </c>
      <c r="AU227" s="194" t="s">
        <v>83</v>
      </c>
      <c r="AY227" s="14" t="s">
        <v>137</v>
      </c>
      <c r="BE227" s="195">
        <f>IF(N227="základní",J227,0)</f>
        <v>0</v>
      </c>
      <c r="BF227" s="195">
        <f>IF(N227="snížená",J227,0)</f>
        <v>0</v>
      </c>
      <c r="BG227" s="195">
        <f>IF(N227="zákl. přenesená",J227,0)</f>
        <v>0</v>
      </c>
      <c r="BH227" s="195">
        <f>IF(N227="sníž. přenesená",J227,0)</f>
        <v>0</v>
      </c>
      <c r="BI227" s="195">
        <f>IF(N227="nulová",J227,0)</f>
        <v>0</v>
      </c>
      <c r="BJ227" s="14" t="s">
        <v>81</v>
      </c>
      <c r="BK227" s="195">
        <f>ROUND(I227*H227,2)</f>
        <v>0</v>
      </c>
      <c r="BL227" s="14" t="s">
        <v>204</v>
      </c>
      <c r="BM227" s="194" t="s">
        <v>855</v>
      </c>
    </row>
    <row r="228" spans="1:65" s="2" customFormat="1" ht="38.4">
      <c r="A228" s="31"/>
      <c r="B228" s="32"/>
      <c r="C228" s="33"/>
      <c r="D228" s="196" t="s">
        <v>144</v>
      </c>
      <c r="E228" s="33"/>
      <c r="F228" s="197" t="s">
        <v>856</v>
      </c>
      <c r="G228" s="33"/>
      <c r="H228" s="33"/>
      <c r="I228" s="198"/>
      <c r="J228" s="33"/>
      <c r="K228" s="33"/>
      <c r="L228" s="36"/>
      <c r="M228" s="199"/>
      <c r="N228" s="200"/>
      <c r="O228" s="68"/>
      <c r="P228" s="68"/>
      <c r="Q228" s="68"/>
      <c r="R228" s="68"/>
      <c r="S228" s="68"/>
      <c r="T228" s="69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T228" s="14" t="s">
        <v>144</v>
      </c>
      <c r="AU228" s="14" t="s">
        <v>83</v>
      </c>
    </row>
    <row r="229" spans="1:65" s="2" customFormat="1" ht="24.15" customHeight="1">
      <c r="A229" s="31"/>
      <c r="B229" s="32"/>
      <c r="C229" s="182" t="s">
        <v>522</v>
      </c>
      <c r="D229" s="182" t="s">
        <v>138</v>
      </c>
      <c r="E229" s="183" t="s">
        <v>857</v>
      </c>
      <c r="F229" s="184" t="s">
        <v>858</v>
      </c>
      <c r="G229" s="185" t="s">
        <v>777</v>
      </c>
      <c r="H229" s="186">
        <v>12</v>
      </c>
      <c r="I229" s="187"/>
      <c r="J229" s="188">
        <f t="shared" ref="J229:J237" si="30">ROUND(I229*H229,2)</f>
        <v>0</v>
      </c>
      <c r="K229" s="189"/>
      <c r="L229" s="36"/>
      <c r="M229" s="190" t="s">
        <v>1</v>
      </c>
      <c r="N229" s="191" t="s">
        <v>38</v>
      </c>
      <c r="O229" s="68"/>
      <c r="P229" s="192">
        <f t="shared" ref="P229:P237" si="31">O229*H229</f>
        <v>0</v>
      </c>
      <c r="Q229" s="192">
        <v>0</v>
      </c>
      <c r="R229" s="192">
        <f t="shared" ref="R229:R237" si="32">Q229*H229</f>
        <v>0</v>
      </c>
      <c r="S229" s="192">
        <v>0</v>
      </c>
      <c r="T229" s="193">
        <f t="shared" ref="T229:T237" si="33">S229*H229</f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94" t="s">
        <v>204</v>
      </c>
      <c r="AT229" s="194" t="s">
        <v>138</v>
      </c>
      <c r="AU229" s="194" t="s">
        <v>83</v>
      </c>
      <c r="AY229" s="14" t="s">
        <v>137</v>
      </c>
      <c r="BE229" s="195">
        <f t="shared" ref="BE229:BE237" si="34">IF(N229="základní",J229,0)</f>
        <v>0</v>
      </c>
      <c r="BF229" s="195">
        <f t="shared" ref="BF229:BF237" si="35">IF(N229="snížená",J229,0)</f>
        <v>0</v>
      </c>
      <c r="BG229" s="195">
        <f t="shared" ref="BG229:BG237" si="36">IF(N229="zákl. přenesená",J229,0)</f>
        <v>0</v>
      </c>
      <c r="BH229" s="195">
        <f t="shared" ref="BH229:BH237" si="37">IF(N229="sníž. přenesená",J229,0)</f>
        <v>0</v>
      </c>
      <c r="BI229" s="195">
        <f t="shared" ref="BI229:BI237" si="38">IF(N229="nulová",J229,0)</f>
        <v>0</v>
      </c>
      <c r="BJ229" s="14" t="s">
        <v>81</v>
      </c>
      <c r="BK229" s="195">
        <f t="shared" ref="BK229:BK237" si="39">ROUND(I229*H229,2)</f>
        <v>0</v>
      </c>
      <c r="BL229" s="14" t="s">
        <v>204</v>
      </c>
      <c r="BM229" s="194" t="s">
        <v>859</v>
      </c>
    </row>
    <row r="230" spans="1:65" s="2" customFormat="1" ht="24.15" customHeight="1">
      <c r="A230" s="31"/>
      <c r="B230" s="32"/>
      <c r="C230" s="182" t="s">
        <v>526</v>
      </c>
      <c r="D230" s="182" t="s">
        <v>138</v>
      </c>
      <c r="E230" s="183" t="s">
        <v>860</v>
      </c>
      <c r="F230" s="184" t="s">
        <v>861</v>
      </c>
      <c r="G230" s="185" t="s">
        <v>777</v>
      </c>
      <c r="H230" s="186">
        <v>12</v>
      </c>
      <c r="I230" s="187"/>
      <c r="J230" s="188">
        <f t="shared" si="30"/>
        <v>0</v>
      </c>
      <c r="K230" s="189"/>
      <c r="L230" s="36"/>
      <c r="M230" s="190" t="s">
        <v>1</v>
      </c>
      <c r="N230" s="191" t="s">
        <v>38</v>
      </c>
      <c r="O230" s="68"/>
      <c r="P230" s="192">
        <f t="shared" si="31"/>
        <v>0</v>
      </c>
      <c r="Q230" s="192">
        <v>0</v>
      </c>
      <c r="R230" s="192">
        <f t="shared" si="32"/>
        <v>0</v>
      </c>
      <c r="S230" s="192">
        <v>0</v>
      </c>
      <c r="T230" s="193">
        <f t="shared" si="33"/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94" t="s">
        <v>204</v>
      </c>
      <c r="AT230" s="194" t="s">
        <v>138</v>
      </c>
      <c r="AU230" s="194" t="s">
        <v>83</v>
      </c>
      <c r="AY230" s="14" t="s">
        <v>137</v>
      </c>
      <c r="BE230" s="195">
        <f t="shared" si="34"/>
        <v>0</v>
      </c>
      <c r="BF230" s="195">
        <f t="shared" si="35"/>
        <v>0</v>
      </c>
      <c r="BG230" s="195">
        <f t="shared" si="36"/>
        <v>0</v>
      </c>
      <c r="BH230" s="195">
        <f t="shared" si="37"/>
        <v>0</v>
      </c>
      <c r="BI230" s="195">
        <f t="shared" si="38"/>
        <v>0</v>
      </c>
      <c r="BJ230" s="14" t="s">
        <v>81</v>
      </c>
      <c r="BK230" s="195">
        <f t="shared" si="39"/>
        <v>0</v>
      </c>
      <c r="BL230" s="14" t="s">
        <v>204</v>
      </c>
      <c r="BM230" s="194" t="s">
        <v>862</v>
      </c>
    </row>
    <row r="231" spans="1:65" s="2" customFormat="1" ht="16.5" customHeight="1">
      <c r="A231" s="31"/>
      <c r="B231" s="32"/>
      <c r="C231" s="182" t="s">
        <v>530</v>
      </c>
      <c r="D231" s="182" t="s">
        <v>138</v>
      </c>
      <c r="E231" s="183" t="s">
        <v>863</v>
      </c>
      <c r="F231" s="184" t="s">
        <v>864</v>
      </c>
      <c r="G231" s="185" t="s">
        <v>181</v>
      </c>
      <c r="H231" s="186">
        <v>54</v>
      </c>
      <c r="I231" s="187"/>
      <c r="J231" s="188">
        <f t="shared" si="30"/>
        <v>0</v>
      </c>
      <c r="K231" s="189"/>
      <c r="L231" s="36"/>
      <c r="M231" s="190" t="s">
        <v>1</v>
      </c>
      <c r="N231" s="191" t="s">
        <v>38</v>
      </c>
      <c r="O231" s="68"/>
      <c r="P231" s="192">
        <f t="shared" si="31"/>
        <v>0</v>
      </c>
      <c r="Q231" s="192">
        <v>0</v>
      </c>
      <c r="R231" s="192">
        <f t="shared" si="32"/>
        <v>0</v>
      </c>
      <c r="S231" s="192">
        <v>0</v>
      </c>
      <c r="T231" s="193">
        <f t="shared" si="33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94" t="s">
        <v>204</v>
      </c>
      <c r="AT231" s="194" t="s">
        <v>138</v>
      </c>
      <c r="AU231" s="194" t="s">
        <v>83</v>
      </c>
      <c r="AY231" s="14" t="s">
        <v>137</v>
      </c>
      <c r="BE231" s="195">
        <f t="shared" si="34"/>
        <v>0</v>
      </c>
      <c r="BF231" s="195">
        <f t="shared" si="35"/>
        <v>0</v>
      </c>
      <c r="BG231" s="195">
        <f t="shared" si="36"/>
        <v>0</v>
      </c>
      <c r="BH231" s="195">
        <f t="shared" si="37"/>
        <v>0</v>
      </c>
      <c r="BI231" s="195">
        <f t="shared" si="38"/>
        <v>0</v>
      </c>
      <c r="BJ231" s="14" t="s">
        <v>81</v>
      </c>
      <c r="BK231" s="195">
        <f t="shared" si="39"/>
        <v>0</v>
      </c>
      <c r="BL231" s="14" t="s">
        <v>204</v>
      </c>
      <c r="BM231" s="194" t="s">
        <v>865</v>
      </c>
    </row>
    <row r="232" spans="1:65" s="2" customFormat="1" ht="24.15" customHeight="1">
      <c r="A232" s="31"/>
      <c r="B232" s="32"/>
      <c r="C232" s="182" t="s">
        <v>534</v>
      </c>
      <c r="D232" s="182" t="s">
        <v>138</v>
      </c>
      <c r="E232" s="183" t="s">
        <v>866</v>
      </c>
      <c r="F232" s="184" t="s">
        <v>867</v>
      </c>
      <c r="G232" s="185" t="s">
        <v>181</v>
      </c>
      <c r="H232" s="186">
        <v>33</v>
      </c>
      <c r="I232" s="187"/>
      <c r="J232" s="188">
        <f t="shared" si="30"/>
        <v>0</v>
      </c>
      <c r="K232" s="189"/>
      <c r="L232" s="36"/>
      <c r="M232" s="190" t="s">
        <v>1</v>
      </c>
      <c r="N232" s="191" t="s">
        <v>38</v>
      </c>
      <c r="O232" s="68"/>
      <c r="P232" s="192">
        <f t="shared" si="31"/>
        <v>0</v>
      </c>
      <c r="Q232" s="192">
        <v>0</v>
      </c>
      <c r="R232" s="192">
        <f t="shared" si="32"/>
        <v>0</v>
      </c>
      <c r="S232" s="192">
        <v>0</v>
      </c>
      <c r="T232" s="193">
        <f t="shared" si="33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94" t="s">
        <v>204</v>
      </c>
      <c r="AT232" s="194" t="s">
        <v>138</v>
      </c>
      <c r="AU232" s="194" t="s">
        <v>83</v>
      </c>
      <c r="AY232" s="14" t="s">
        <v>137</v>
      </c>
      <c r="BE232" s="195">
        <f t="shared" si="34"/>
        <v>0</v>
      </c>
      <c r="BF232" s="195">
        <f t="shared" si="35"/>
        <v>0</v>
      </c>
      <c r="BG232" s="195">
        <f t="shared" si="36"/>
        <v>0</v>
      </c>
      <c r="BH232" s="195">
        <f t="shared" si="37"/>
        <v>0</v>
      </c>
      <c r="BI232" s="195">
        <f t="shared" si="38"/>
        <v>0</v>
      </c>
      <c r="BJ232" s="14" t="s">
        <v>81</v>
      </c>
      <c r="BK232" s="195">
        <f t="shared" si="39"/>
        <v>0</v>
      </c>
      <c r="BL232" s="14" t="s">
        <v>204</v>
      </c>
      <c r="BM232" s="194" t="s">
        <v>868</v>
      </c>
    </row>
    <row r="233" spans="1:65" s="2" customFormat="1" ht="24.15" customHeight="1">
      <c r="A233" s="31"/>
      <c r="B233" s="32"/>
      <c r="C233" s="182" t="s">
        <v>538</v>
      </c>
      <c r="D233" s="182" t="s">
        <v>138</v>
      </c>
      <c r="E233" s="183" t="s">
        <v>869</v>
      </c>
      <c r="F233" s="184" t="s">
        <v>870</v>
      </c>
      <c r="G233" s="185" t="s">
        <v>777</v>
      </c>
      <c r="H233" s="186">
        <v>32</v>
      </c>
      <c r="I233" s="187"/>
      <c r="J233" s="188">
        <f t="shared" si="30"/>
        <v>0</v>
      </c>
      <c r="K233" s="189"/>
      <c r="L233" s="36"/>
      <c r="M233" s="190" t="s">
        <v>1</v>
      </c>
      <c r="N233" s="191" t="s">
        <v>38</v>
      </c>
      <c r="O233" s="68"/>
      <c r="P233" s="192">
        <f t="shared" si="31"/>
        <v>0</v>
      </c>
      <c r="Q233" s="192">
        <v>0</v>
      </c>
      <c r="R233" s="192">
        <f t="shared" si="32"/>
        <v>0</v>
      </c>
      <c r="S233" s="192">
        <v>0</v>
      </c>
      <c r="T233" s="193">
        <f t="shared" si="33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94" t="s">
        <v>204</v>
      </c>
      <c r="AT233" s="194" t="s">
        <v>138</v>
      </c>
      <c r="AU233" s="194" t="s">
        <v>83</v>
      </c>
      <c r="AY233" s="14" t="s">
        <v>137</v>
      </c>
      <c r="BE233" s="195">
        <f t="shared" si="34"/>
        <v>0</v>
      </c>
      <c r="BF233" s="195">
        <f t="shared" si="35"/>
        <v>0</v>
      </c>
      <c r="BG233" s="195">
        <f t="shared" si="36"/>
        <v>0</v>
      </c>
      <c r="BH233" s="195">
        <f t="shared" si="37"/>
        <v>0</v>
      </c>
      <c r="BI233" s="195">
        <f t="shared" si="38"/>
        <v>0</v>
      </c>
      <c r="BJ233" s="14" t="s">
        <v>81</v>
      </c>
      <c r="BK233" s="195">
        <f t="shared" si="39"/>
        <v>0</v>
      </c>
      <c r="BL233" s="14" t="s">
        <v>204</v>
      </c>
      <c r="BM233" s="194" t="s">
        <v>871</v>
      </c>
    </row>
    <row r="234" spans="1:65" s="2" customFormat="1" ht="16.5" customHeight="1">
      <c r="A234" s="31"/>
      <c r="B234" s="32"/>
      <c r="C234" s="201" t="s">
        <v>542</v>
      </c>
      <c r="D234" s="201" t="s">
        <v>318</v>
      </c>
      <c r="E234" s="202" t="s">
        <v>872</v>
      </c>
      <c r="F234" s="203" t="s">
        <v>873</v>
      </c>
      <c r="G234" s="204" t="s">
        <v>181</v>
      </c>
      <c r="H234" s="205">
        <v>32</v>
      </c>
      <c r="I234" s="206"/>
      <c r="J234" s="207">
        <f t="shared" si="30"/>
        <v>0</v>
      </c>
      <c r="K234" s="208"/>
      <c r="L234" s="209"/>
      <c r="M234" s="210" t="s">
        <v>1</v>
      </c>
      <c r="N234" s="211" t="s">
        <v>38</v>
      </c>
      <c r="O234" s="68"/>
      <c r="P234" s="192">
        <f t="shared" si="31"/>
        <v>0</v>
      </c>
      <c r="Q234" s="192">
        <v>0</v>
      </c>
      <c r="R234" s="192">
        <f t="shared" si="32"/>
        <v>0</v>
      </c>
      <c r="S234" s="192">
        <v>0</v>
      </c>
      <c r="T234" s="193">
        <f t="shared" si="33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94" t="s">
        <v>270</v>
      </c>
      <c r="AT234" s="194" t="s">
        <v>318</v>
      </c>
      <c r="AU234" s="194" t="s">
        <v>83</v>
      </c>
      <c r="AY234" s="14" t="s">
        <v>137</v>
      </c>
      <c r="BE234" s="195">
        <f t="shared" si="34"/>
        <v>0</v>
      </c>
      <c r="BF234" s="195">
        <f t="shared" si="35"/>
        <v>0</v>
      </c>
      <c r="BG234" s="195">
        <f t="shared" si="36"/>
        <v>0</v>
      </c>
      <c r="BH234" s="195">
        <f t="shared" si="37"/>
        <v>0</v>
      </c>
      <c r="BI234" s="195">
        <f t="shared" si="38"/>
        <v>0</v>
      </c>
      <c r="BJ234" s="14" t="s">
        <v>81</v>
      </c>
      <c r="BK234" s="195">
        <f t="shared" si="39"/>
        <v>0</v>
      </c>
      <c r="BL234" s="14" t="s">
        <v>204</v>
      </c>
      <c r="BM234" s="194" t="s">
        <v>874</v>
      </c>
    </row>
    <row r="235" spans="1:65" s="2" customFormat="1" ht="16.5" customHeight="1">
      <c r="A235" s="31"/>
      <c r="B235" s="32"/>
      <c r="C235" s="182" t="s">
        <v>546</v>
      </c>
      <c r="D235" s="182" t="s">
        <v>138</v>
      </c>
      <c r="E235" s="183" t="s">
        <v>875</v>
      </c>
      <c r="F235" s="184" t="s">
        <v>876</v>
      </c>
      <c r="G235" s="185" t="s">
        <v>777</v>
      </c>
      <c r="H235" s="186">
        <v>15</v>
      </c>
      <c r="I235" s="187"/>
      <c r="J235" s="188">
        <f t="shared" si="30"/>
        <v>0</v>
      </c>
      <c r="K235" s="189"/>
      <c r="L235" s="36"/>
      <c r="M235" s="190" t="s">
        <v>1</v>
      </c>
      <c r="N235" s="191" t="s">
        <v>38</v>
      </c>
      <c r="O235" s="68"/>
      <c r="P235" s="192">
        <f t="shared" si="31"/>
        <v>0</v>
      </c>
      <c r="Q235" s="192">
        <v>0</v>
      </c>
      <c r="R235" s="192">
        <f t="shared" si="32"/>
        <v>0</v>
      </c>
      <c r="S235" s="192">
        <v>0</v>
      </c>
      <c r="T235" s="193">
        <f t="shared" si="33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94" t="s">
        <v>204</v>
      </c>
      <c r="AT235" s="194" t="s">
        <v>138</v>
      </c>
      <c r="AU235" s="194" t="s">
        <v>83</v>
      </c>
      <c r="AY235" s="14" t="s">
        <v>137</v>
      </c>
      <c r="BE235" s="195">
        <f t="shared" si="34"/>
        <v>0</v>
      </c>
      <c r="BF235" s="195">
        <f t="shared" si="35"/>
        <v>0</v>
      </c>
      <c r="BG235" s="195">
        <f t="shared" si="36"/>
        <v>0</v>
      </c>
      <c r="BH235" s="195">
        <f t="shared" si="37"/>
        <v>0</v>
      </c>
      <c r="BI235" s="195">
        <f t="shared" si="38"/>
        <v>0</v>
      </c>
      <c r="BJ235" s="14" t="s">
        <v>81</v>
      </c>
      <c r="BK235" s="195">
        <f t="shared" si="39"/>
        <v>0</v>
      </c>
      <c r="BL235" s="14" t="s">
        <v>204</v>
      </c>
      <c r="BM235" s="194" t="s">
        <v>877</v>
      </c>
    </row>
    <row r="236" spans="1:65" s="2" customFormat="1" ht="16.5" customHeight="1">
      <c r="A236" s="31"/>
      <c r="B236" s="32"/>
      <c r="C236" s="182" t="s">
        <v>550</v>
      </c>
      <c r="D236" s="182" t="s">
        <v>138</v>
      </c>
      <c r="E236" s="183" t="s">
        <v>878</v>
      </c>
      <c r="F236" s="184" t="s">
        <v>879</v>
      </c>
      <c r="G236" s="185" t="s">
        <v>777</v>
      </c>
      <c r="H236" s="186">
        <v>8</v>
      </c>
      <c r="I236" s="187"/>
      <c r="J236" s="188">
        <f t="shared" si="30"/>
        <v>0</v>
      </c>
      <c r="K236" s="189"/>
      <c r="L236" s="36"/>
      <c r="M236" s="190" t="s">
        <v>1</v>
      </c>
      <c r="N236" s="191" t="s">
        <v>38</v>
      </c>
      <c r="O236" s="68"/>
      <c r="P236" s="192">
        <f t="shared" si="31"/>
        <v>0</v>
      </c>
      <c r="Q236" s="192">
        <v>0</v>
      </c>
      <c r="R236" s="192">
        <f t="shared" si="32"/>
        <v>0</v>
      </c>
      <c r="S236" s="192">
        <v>0</v>
      </c>
      <c r="T236" s="193">
        <f t="shared" si="33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94" t="s">
        <v>204</v>
      </c>
      <c r="AT236" s="194" t="s">
        <v>138</v>
      </c>
      <c r="AU236" s="194" t="s">
        <v>83</v>
      </c>
      <c r="AY236" s="14" t="s">
        <v>137</v>
      </c>
      <c r="BE236" s="195">
        <f t="shared" si="34"/>
        <v>0</v>
      </c>
      <c r="BF236" s="195">
        <f t="shared" si="35"/>
        <v>0</v>
      </c>
      <c r="BG236" s="195">
        <f t="shared" si="36"/>
        <v>0</v>
      </c>
      <c r="BH236" s="195">
        <f t="shared" si="37"/>
        <v>0</v>
      </c>
      <c r="BI236" s="195">
        <f t="shared" si="38"/>
        <v>0</v>
      </c>
      <c r="BJ236" s="14" t="s">
        <v>81</v>
      </c>
      <c r="BK236" s="195">
        <f t="shared" si="39"/>
        <v>0</v>
      </c>
      <c r="BL236" s="14" t="s">
        <v>204</v>
      </c>
      <c r="BM236" s="194" t="s">
        <v>880</v>
      </c>
    </row>
    <row r="237" spans="1:65" s="2" customFormat="1" ht="21.75" customHeight="1">
      <c r="A237" s="31"/>
      <c r="B237" s="32"/>
      <c r="C237" s="182" t="s">
        <v>555</v>
      </c>
      <c r="D237" s="182" t="s">
        <v>138</v>
      </c>
      <c r="E237" s="183" t="s">
        <v>881</v>
      </c>
      <c r="F237" s="184" t="s">
        <v>882</v>
      </c>
      <c r="G237" s="185" t="s">
        <v>777</v>
      </c>
      <c r="H237" s="186">
        <v>15</v>
      </c>
      <c r="I237" s="187"/>
      <c r="J237" s="188">
        <f t="shared" si="30"/>
        <v>0</v>
      </c>
      <c r="K237" s="189"/>
      <c r="L237" s="36"/>
      <c r="M237" s="190" t="s">
        <v>1</v>
      </c>
      <c r="N237" s="191" t="s">
        <v>38</v>
      </c>
      <c r="O237" s="68"/>
      <c r="P237" s="192">
        <f t="shared" si="31"/>
        <v>0</v>
      </c>
      <c r="Q237" s="192">
        <v>0</v>
      </c>
      <c r="R237" s="192">
        <f t="shared" si="32"/>
        <v>0</v>
      </c>
      <c r="S237" s="192">
        <v>0</v>
      </c>
      <c r="T237" s="193">
        <f t="shared" si="33"/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94" t="s">
        <v>204</v>
      </c>
      <c r="AT237" s="194" t="s">
        <v>138</v>
      </c>
      <c r="AU237" s="194" t="s">
        <v>83</v>
      </c>
      <c r="AY237" s="14" t="s">
        <v>137</v>
      </c>
      <c r="BE237" s="195">
        <f t="shared" si="34"/>
        <v>0</v>
      </c>
      <c r="BF237" s="195">
        <f t="shared" si="35"/>
        <v>0</v>
      </c>
      <c r="BG237" s="195">
        <f t="shared" si="36"/>
        <v>0</v>
      </c>
      <c r="BH237" s="195">
        <f t="shared" si="37"/>
        <v>0</v>
      </c>
      <c r="BI237" s="195">
        <f t="shared" si="38"/>
        <v>0</v>
      </c>
      <c r="BJ237" s="14" t="s">
        <v>81</v>
      </c>
      <c r="BK237" s="195">
        <f t="shared" si="39"/>
        <v>0</v>
      </c>
      <c r="BL237" s="14" t="s">
        <v>204</v>
      </c>
      <c r="BM237" s="194" t="s">
        <v>883</v>
      </c>
    </row>
    <row r="238" spans="1:65" s="2" customFormat="1" ht="28.8">
      <c r="A238" s="31"/>
      <c r="B238" s="32"/>
      <c r="C238" s="33"/>
      <c r="D238" s="196" t="s">
        <v>144</v>
      </c>
      <c r="E238" s="33"/>
      <c r="F238" s="197" t="s">
        <v>884</v>
      </c>
      <c r="G238" s="33"/>
      <c r="H238" s="33"/>
      <c r="I238" s="198"/>
      <c r="J238" s="33"/>
      <c r="K238" s="33"/>
      <c r="L238" s="36"/>
      <c r="M238" s="199"/>
      <c r="N238" s="200"/>
      <c r="O238" s="68"/>
      <c r="P238" s="68"/>
      <c r="Q238" s="68"/>
      <c r="R238" s="68"/>
      <c r="S238" s="68"/>
      <c r="T238" s="69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T238" s="14" t="s">
        <v>144</v>
      </c>
      <c r="AU238" s="14" t="s">
        <v>83</v>
      </c>
    </row>
    <row r="239" spans="1:65" s="2" customFormat="1" ht="16.5" customHeight="1">
      <c r="A239" s="31"/>
      <c r="B239" s="32"/>
      <c r="C239" s="182" t="s">
        <v>559</v>
      </c>
      <c r="D239" s="182" t="s">
        <v>138</v>
      </c>
      <c r="E239" s="183" t="s">
        <v>885</v>
      </c>
      <c r="F239" s="184" t="s">
        <v>886</v>
      </c>
      <c r="G239" s="185" t="s">
        <v>181</v>
      </c>
      <c r="H239" s="186">
        <v>12</v>
      </c>
      <c r="I239" s="187"/>
      <c r="J239" s="188">
        <f>ROUND(I239*H239,2)</f>
        <v>0</v>
      </c>
      <c r="K239" s="189"/>
      <c r="L239" s="36"/>
      <c r="M239" s="190" t="s">
        <v>1</v>
      </c>
      <c r="N239" s="191" t="s">
        <v>38</v>
      </c>
      <c r="O239" s="68"/>
      <c r="P239" s="192">
        <f>O239*H239</f>
        <v>0</v>
      </c>
      <c r="Q239" s="192">
        <v>0</v>
      </c>
      <c r="R239" s="192">
        <f>Q239*H239</f>
        <v>0</v>
      </c>
      <c r="S239" s="192">
        <v>0</v>
      </c>
      <c r="T239" s="193">
        <f>S239*H239</f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94" t="s">
        <v>204</v>
      </c>
      <c r="AT239" s="194" t="s">
        <v>138</v>
      </c>
      <c r="AU239" s="194" t="s">
        <v>83</v>
      </c>
      <c r="AY239" s="14" t="s">
        <v>137</v>
      </c>
      <c r="BE239" s="195">
        <f>IF(N239="základní",J239,0)</f>
        <v>0</v>
      </c>
      <c r="BF239" s="195">
        <f>IF(N239="snížená",J239,0)</f>
        <v>0</v>
      </c>
      <c r="BG239" s="195">
        <f>IF(N239="zákl. přenesená",J239,0)</f>
        <v>0</v>
      </c>
      <c r="BH239" s="195">
        <f>IF(N239="sníž. přenesená",J239,0)</f>
        <v>0</v>
      </c>
      <c r="BI239" s="195">
        <f>IF(N239="nulová",J239,0)</f>
        <v>0</v>
      </c>
      <c r="BJ239" s="14" t="s">
        <v>81</v>
      </c>
      <c r="BK239" s="195">
        <f>ROUND(I239*H239,2)</f>
        <v>0</v>
      </c>
      <c r="BL239" s="14" t="s">
        <v>204</v>
      </c>
      <c r="BM239" s="194" t="s">
        <v>887</v>
      </c>
    </row>
    <row r="240" spans="1:65" s="2" customFormat="1" ht="19.2">
      <c r="A240" s="31"/>
      <c r="B240" s="32"/>
      <c r="C240" s="33"/>
      <c r="D240" s="196" t="s">
        <v>144</v>
      </c>
      <c r="E240" s="33"/>
      <c r="F240" s="197" t="s">
        <v>888</v>
      </c>
      <c r="G240" s="33"/>
      <c r="H240" s="33"/>
      <c r="I240" s="198"/>
      <c r="J240" s="33"/>
      <c r="K240" s="33"/>
      <c r="L240" s="36"/>
      <c r="M240" s="199"/>
      <c r="N240" s="200"/>
      <c r="O240" s="68"/>
      <c r="P240" s="68"/>
      <c r="Q240" s="68"/>
      <c r="R240" s="68"/>
      <c r="S240" s="68"/>
      <c r="T240" s="69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T240" s="14" t="s">
        <v>144</v>
      </c>
      <c r="AU240" s="14" t="s">
        <v>83</v>
      </c>
    </row>
    <row r="241" spans="1:65" s="2" customFormat="1" ht="24.15" customHeight="1">
      <c r="A241" s="31"/>
      <c r="B241" s="32"/>
      <c r="C241" s="182" t="s">
        <v>563</v>
      </c>
      <c r="D241" s="182" t="s">
        <v>138</v>
      </c>
      <c r="E241" s="183" t="s">
        <v>889</v>
      </c>
      <c r="F241" s="184" t="s">
        <v>890</v>
      </c>
      <c r="G241" s="185" t="s">
        <v>777</v>
      </c>
      <c r="H241" s="186">
        <v>8</v>
      </c>
      <c r="I241" s="187"/>
      <c r="J241" s="188">
        <f>ROUND(I241*H241,2)</f>
        <v>0</v>
      </c>
      <c r="K241" s="189"/>
      <c r="L241" s="36"/>
      <c r="M241" s="190" t="s">
        <v>1</v>
      </c>
      <c r="N241" s="191" t="s">
        <v>38</v>
      </c>
      <c r="O241" s="68"/>
      <c r="P241" s="192">
        <f>O241*H241</f>
        <v>0</v>
      </c>
      <c r="Q241" s="192">
        <v>0</v>
      </c>
      <c r="R241" s="192">
        <f>Q241*H241</f>
        <v>0</v>
      </c>
      <c r="S241" s="192">
        <v>0</v>
      </c>
      <c r="T241" s="193">
        <f>S241*H241</f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94" t="s">
        <v>204</v>
      </c>
      <c r="AT241" s="194" t="s">
        <v>138</v>
      </c>
      <c r="AU241" s="194" t="s">
        <v>83</v>
      </c>
      <c r="AY241" s="14" t="s">
        <v>137</v>
      </c>
      <c r="BE241" s="195">
        <f>IF(N241="základní",J241,0)</f>
        <v>0</v>
      </c>
      <c r="BF241" s="195">
        <f>IF(N241="snížená",J241,0)</f>
        <v>0</v>
      </c>
      <c r="BG241" s="195">
        <f>IF(N241="zákl. přenesená",J241,0)</f>
        <v>0</v>
      </c>
      <c r="BH241" s="195">
        <f>IF(N241="sníž. přenesená",J241,0)</f>
        <v>0</v>
      </c>
      <c r="BI241" s="195">
        <f>IF(N241="nulová",J241,0)</f>
        <v>0</v>
      </c>
      <c r="BJ241" s="14" t="s">
        <v>81</v>
      </c>
      <c r="BK241" s="195">
        <f>ROUND(I241*H241,2)</f>
        <v>0</v>
      </c>
      <c r="BL241" s="14" t="s">
        <v>204</v>
      </c>
      <c r="BM241" s="194" t="s">
        <v>891</v>
      </c>
    </row>
    <row r="242" spans="1:65" s="2" customFormat="1" ht="19.2">
      <c r="A242" s="31"/>
      <c r="B242" s="32"/>
      <c r="C242" s="33"/>
      <c r="D242" s="196" t="s">
        <v>144</v>
      </c>
      <c r="E242" s="33"/>
      <c r="F242" s="197" t="s">
        <v>888</v>
      </c>
      <c r="G242" s="33"/>
      <c r="H242" s="33"/>
      <c r="I242" s="198"/>
      <c r="J242" s="33"/>
      <c r="K242" s="33"/>
      <c r="L242" s="36"/>
      <c r="M242" s="199"/>
      <c r="N242" s="200"/>
      <c r="O242" s="68"/>
      <c r="P242" s="68"/>
      <c r="Q242" s="68"/>
      <c r="R242" s="68"/>
      <c r="S242" s="68"/>
      <c r="T242" s="69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T242" s="14" t="s">
        <v>144</v>
      </c>
      <c r="AU242" s="14" t="s">
        <v>83</v>
      </c>
    </row>
    <row r="243" spans="1:65" s="2" customFormat="1" ht="21.75" customHeight="1">
      <c r="A243" s="31"/>
      <c r="B243" s="32"/>
      <c r="C243" s="182" t="s">
        <v>567</v>
      </c>
      <c r="D243" s="182" t="s">
        <v>138</v>
      </c>
      <c r="E243" s="183" t="s">
        <v>892</v>
      </c>
      <c r="F243" s="184" t="s">
        <v>893</v>
      </c>
      <c r="G243" s="185" t="s">
        <v>777</v>
      </c>
      <c r="H243" s="186">
        <v>6</v>
      </c>
      <c r="I243" s="187"/>
      <c r="J243" s="188">
        <f>ROUND(I243*H243,2)</f>
        <v>0</v>
      </c>
      <c r="K243" s="189"/>
      <c r="L243" s="36"/>
      <c r="M243" s="190" t="s">
        <v>1</v>
      </c>
      <c r="N243" s="191" t="s">
        <v>38</v>
      </c>
      <c r="O243" s="68"/>
      <c r="P243" s="192">
        <f>O243*H243</f>
        <v>0</v>
      </c>
      <c r="Q243" s="192">
        <v>0</v>
      </c>
      <c r="R243" s="192">
        <f>Q243*H243</f>
        <v>0</v>
      </c>
      <c r="S243" s="192">
        <v>0</v>
      </c>
      <c r="T243" s="193">
        <f>S243*H243</f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94" t="s">
        <v>204</v>
      </c>
      <c r="AT243" s="194" t="s">
        <v>138</v>
      </c>
      <c r="AU243" s="194" t="s">
        <v>83</v>
      </c>
      <c r="AY243" s="14" t="s">
        <v>137</v>
      </c>
      <c r="BE243" s="195">
        <f>IF(N243="základní",J243,0)</f>
        <v>0</v>
      </c>
      <c r="BF243" s="195">
        <f>IF(N243="snížená",J243,0)</f>
        <v>0</v>
      </c>
      <c r="BG243" s="195">
        <f>IF(N243="zákl. přenesená",J243,0)</f>
        <v>0</v>
      </c>
      <c r="BH243" s="195">
        <f>IF(N243="sníž. přenesená",J243,0)</f>
        <v>0</v>
      </c>
      <c r="BI243" s="195">
        <f>IF(N243="nulová",J243,0)</f>
        <v>0</v>
      </c>
      <c r="BJ243" s="14" t="s">
        <v>81</v>
      </c>
      <c r="BK243" s="195">
        <f>ROUND(I243*H243,2)</f>
        <v>0</v>
      </c>
      <c r="BL243" s="14" t="s">
        <v>204</v>
      </c>
      <c r="BM243" s="194" t="s">
        <v>894</v>
      </c>
    </row>
    <row r="244" spans="1:65" s="2" customFormat="1" ht="19.2">
      <c r="A244" s="31"/>
      <c r="B244" s="32"/>
      <c r="C244" s="33"/>
      <c r="D244" s="196" t="s">
        <v>144</v>
      </c>
      <c r="E244" s="33"/>
      <c r="F244" s="197" t="s">
        <v>888</v>
      </c>
      <c r="G244" s="33"/>
      <c r="H244" s="33"/>
      <c r="I244" s="198"/>
      <c r="J244" s="33"/>
      <c r="K244" s="33"/>
      <c r="L244" s="36"/>
      <c r="M244" s="199"/>
      <c r="N244" s="200"/>
      <c r="O244" s="68"/>
      <c r="P244" s="68"/>
      <c r="Q244" s="68"/>
      <c r="R244" s="68"/>
      <c r="S244" s="68"/>
      <c r="T244" s="69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T244" s="14" t="s">
        <v>144</v>
      </c>
      <c r="AU244" s="14" t="s">
        <v>83</v>
      </c>
    </row>
    <row r="245" spans="1:65" s="2" customFormat="1" ht="24.15" customHeight="1">
      <c r="A245" s="31"/>
      <c r="B245" s="32"/>
      <c r="C245" s="182" t="s">
        <v>571</v>
      </c>
      <c r="D245" s="182" t="s">
        <v>138</v>
      </c>
      <c r="E245" s="183" t="s">
        <v>895</v>
      </c>
      <c r="F245" s="184" t="s">
        <v>896</v>
      </c>
      <c r="G245" s="185" t="s">
        <v>181</v>
      </c>
      <c r="H245" s="186">
        <v>66</v>
      </c>
      <c r="I245" s="187"/>
      <c r="J245" s="188">
        <f>ROUND(I245*H245,2)</f>
        <v>0</v>
      </c>
      <c r="K245" s="189"/>
      <c r="L245" s="36"/>
      <c r="M245" s="190" t="s">
        <v>1</v>
      </c>
      <c r="N245" s="191" t="s">
        <v>38</v>
      </c>
      <c r="O245" s="68"/>
      <c r="P245" s="192">
        <f>O245*H245</f>
        <v>0</v>
      </c>
      <c r="Q245" s="192">
        <v>0</v>
      </c>
      <c r="R245" s="192">
        <f>Q245*H245</f>
        <v>0</v>
      </c>
      <c r="S245" s="192">
        <v>0</v>
      </c>
      <c r="T245" s="193">
        <f>S245*H245</f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94" t="s">
        <v>204</v>
      </c>
      <c r="AT245" s="194" t="s">
        <v>138</v>
      </c>
      <c r="AU245" s="194" t="s">
        <v>83</v>
      </c>
      <c r="AY245" s="14" t="s">
        <v>137</v>
      </c>
      <c r="BE245" s="195">
        <f>IF(N245="základní",J245,0)</f>
        <v>0</v>
      </c>
      <c r="BF245" s="195">
        <f>IF(N245="snížená",J245,0)</f>
        <v>0</v>
      </c>
      <c r="BG245" s="195">
        <f>IF(N245="zákl. přenesená",J245,0)</f>
        <v>0</v>
      </c>
      <c r="BH245" s="195">
        <f>IF(N245="sníž. přenesená",J245,0)</f>
        <v>0</v>
      </c>
      <c r="BI245" s="195">
        <f>IF(N245="nulová",J245,0)</f>
        <v>0</v>
      </c>
      <c r="BJ245" s="14" t="s">
        <v>81</v>
      </c>
      <c r="BK245" s="195">
        <f>ROUND(I245*H245,2)</f>
        <v>0</v>
      </c>
      <c r="BL245" s="14" t="s">
        <v>204</v>
      </c>
      <c r="BM245" s="194" t="s">
        <v>897</v>
      </c>
    </row>
    <row r="246" spans="1:65" s="2" customFormat="1" ht="16.5" customHeight="1">
      <c r="A246" s="31"/>
      <c r="B246" s="32"/>
      <c r="C246" s="182" t="s">
        <v>577</v>
      </c>
      <c r="D246" s="182" t="s">
        <v>138</v>
      </c>
      <c r="E246" s="183" t="s">
        <v>898</v>
      </c>
      <c r="F246" s="184" t="s">
        <v>899</v>
      </c>
      <c r="G246" s="185" t="s">
        <v>181</v>
      </c>
      <c r="H246" s="186">
        <v>14</v>
      </c>
      <c r="I246" s="187"/>
      <c r="J246" s="188">
        <f>ROUND(I246*H246,2)</f>
        <v>0</v>
      </c>
      <c r="K246" s="189"/>
      <c r="L246" s="36"/>
      <c r="M246" s="190" t="s">
        <v>1</v>
      </c>
      <c r="N246" s="191" t="s">
        <v>38</v>
      </c>
      <c r="O246" s="68"/>
      <c r="P246" s="192">
        <f>O246*H246</f>
        <v>0</v>
      </c>
      <c r="Q246" s="192">
        <v>0</v>
      </c>
      <c r="R246" s="192">
        <f>Q246*H246</f>
        <v>0</v>
      </c>
      <c r="S246" s="192">
        <v>0</v>
      </c>
      <c r="T246" s="193">
        <f>S246*H246</f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94" t="s">
        <v>204</v>
      </c>
      <c r="AT246" s="194" t="s">
        <v>138</v>
      </c>
      <c r="AU246" s="194" t="s">
        <v>83</v>
      </c>
      <c r="AY246" s="14" t="s">
        <v>137</v>
      </c>
      <c r="BE246" s="195">
        <f>IF(N246="základní",J246,0)</f>
        <v>0</v>
      </c>
      <c r="BF246" s="195">
        <f>IF(N246="snížená",J246,0)</f>
        <v>0</v>
      </c>
      <c r="BG246" s="195">
        <f>IF(N246="zákl. přenesená",J246,0)</f>
        <v>0</v>
      </c>
      <c r="BH246" s="195">
        <f>IF(N246="sníž. přenesená",J246,0)</f>
        <v>0</v>
      </c>
      <c r="BI246" s="195">
        <f>IF(N246="nulová",J246,0)</f>
        <v>0</v>
      </c>
      <c r="BJ246" s="14" t="s">
        <v>81</v>
      </c>
      <c r="BK246" s="195">
        <f>ROUND(I246*H246,2)</f>
        <v>0</v>
      </c>
      <c r="BL246" s="14" t="s">
        <v>204</v>
      </c>
      <c r="BM246" s="194" t="s">
        <v>900</v>
      </c>
    </row>
    <row r="247" spans="1:65" s="2" customFormat="1" ht="16.5" customHeight="1">
      <c r="A247" s="31"/>
      <c r="B247" s="32"/>
      <c r="C247" s="182" t="s">
        <v>581</v>
      </c>
      <c r="D247" s="182" t="s">
        <v>138</v>
      </c>
      <c r="E247" s="183" t="s">
        <v>901</v>
      </c>
      <c r="F247" s="184" t="s">
        <v>902</v>
      </c>
      <c r="G247" s="185" t="s">
        <v>181</v>
      </c>
      <c r="H247" s="186">
        <v>16</v>
      </c>
      <c r="I247" s="187"/>
      <c r="J247" s="188">
        <f>ROUND(I247*H247,2)</f>
        <v>0</v>
      </c>
      <c r="K247" s="189"/>
      <c r="L247" s="36"/>
      <c r="M247" s="190" t="s">
        <v>1</v>
      </c>
      <c r="N247" s="191" t="s">
        <v>38</v>
      </c>
      <c r="O247" s="68"/>
      <c r="P247" s="192">
        <f>O247*H247</f>
        <v>0</v>
      </c>
      <c r="Q247" s="192">
        <v>0</v>
      </c>
      <c r="R247" s="192">
        <f>Q247*H247</f>
        <v>0</v>
      </c>
      <c r="S247" s="192">
        <v>0</v>
      </c>
      <c r="T247" s="193">
        <f>S247*H247</f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94" t="s">
        <v>204</v>
      </c>
      <c r="AT247" s="194" t="s">
        <v>138</v>
      </c>
      <c r="AU247" s="194" t="s">
        <v>83</v>
      </c>
      <c r="AY247" s="14" t="s">
        <v>137</v>
      </c>
      <c r="BE247" s="195">
        <f>IF(N247="základní",J247,0)</f>
        <v>0</v>
      </c>
      <c r="BF247" s="195">
        <f>IF(N247="snížená",J247,0)</f>
        <v>0</v>
      </c>
      <c r="BG247" s="195">
        <f>IF(N247="zákl. přenesená",J247,0)</f>
        <v>0</v>
      </c>
      <c r="BH247" s="195">
        <f>IF(N247="sníž. přenesená",J247,0)</f>
        <v>0</v>
      </c>
      <c r="BI247" s="195">
        <f>IF(N247="nulová",J247,0)</f>
        <v>0</v>
      </c>
      <c r="BJ247" s="14" t="s">
        <v>81</v>
      </c>
      <c r="BK247" s="195">
        <f>ROUND(I247*H247,2)</f>
        <v>0</v>
      </c>
      <c r="BL247" s="14" t="s">
        <v>204</v>
      </c>
      <c r="BM247" s="194" t="s">
        <v>903</v>
      </c>
    </row>
    <row r="248" spans="1:65" s="2" customFormat="1" ht="49.05" customHeight="1">
      <c r="A248" s="31"/>
      <c r="B248" s="32"/>
      <c r="C248" s="182" t="s">
        <v>585</v>
      </c>
      <c r="D248" s="182" t="s">
        <v>138</v>
      </c>
      <c r="E248" s="183" t="s">
        <v>904</v>
      </c>
      <c r="F248" s="184" t="s">
        <v>905</v>
      </c>
      <c r="G248" s="185" t="s">
        <v>287</v>
      </c>
      <c r="H248" s="186">
        <v>0.90300000000000002</v>
      </c>
      <c r="I248" s="187"/>
      <c r="J248" s="188">
        <f>ROUND(I248*H248,2)</f>
        <v>0</v>
      </c>
      <c r="K248" s="189"/>
      <c r="L248" s="36"/>
      <c r="M248" s="190" t="s">
        <v>1</v>
      </c>
      <c r="N248" s="191" t="s">
        <v>38</v>
      </c>
      <c r="O248" s="68"/>
      <c r="P248" s="192">
        <f>O248*H248</f>
        <v>0</v>
      </c>
      <c r="Q248" s="192">
        <v>0</v>
      </c>
      <c r="R248" s="192">
        <f>Q248*H248</f>
        <v>0</v>
      </c>
      <c r="S248" s="192">
        <v>0</v>
      </c>
      <c r="T248" s="193">
        <f>S248*H248</f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194" t="s">
        <v>204</v>
      </c>
      <c r="AT248" s="194" t="s">
        <v>138</v>
      </c>
      <c r="AU248" s="194" t="s">
        <v>83</v>
      </c>
      <c r="AY248" s="14" t="s">
        <v>137</v>
      </c>
      <c r="BE248" s="195">
        <f>IF(N248="základní",J248,0)</f>
        <v>0</v>
      </c>
      <c r="BF248" s="195">
        <f>IF(N248="snížená",J248,0)</f>
        <v>0</v>
      </c>
      <c r="BG248" s="195">
        <f>IF(N248="zákl. přenesená",J248,0)</f>
        <v>0</v>
      </c>
      <c r="BH248" s="195">
        <f>IF(N248="sníž. přenesená",J248,0)</f>
        <v>0</v>
      </c>
      <c r="BI248" s="195">
        <f>IF(N248="nulová",J248,0)</f>
        <v>0</v>
      </c>
      <c r="BJ248" s="14" t="s">
        <v>81</v>
      </c>
      <c r="BK248" s="195">
        <f>ROUND(I248*H248,2)</f>
        <v>0</v>
      </c>
      <c r="BL248" s="14" t="s">
        <v>204</v>
      </c>
      <c r="BM248" s="194" t="s">
        <v>906</v>
      </c>
    </row>
    <row r="249" spans="1:65" s="2" customFormat="1" ht="49.05" customHeight="1">
      <c r="A249" s="31"/>
      <c r="B249" s="32"/>
      <c r="C249" s="182" t="s">
        <v>591</v>
      </c>
      <c r="D249" s="182" t="s">
        <v>138</v>
      </c>
      <c r="E249" s="183" t="s">
        <v>907</v>
      </c>
      <c r="F249" s="184" t="s">
        <v>908</v>
      </c>
      <c r="G249" s="185" t="s">
        <v>287</v>
      </c>
      <c r="H249" s="186">
        <v>0.90300000000000002</v>
      </c>
      <c r="I249" s="187"/>
      <c r="J249" s="188">
        <f>ROUND(I249*H249,2)</f>
        <v>0</v>
      </c>
      <c r="K249" s="189"/>
      <c r="L249" s="36"/>
      <c r="M249" s="190" t="s">
        <v>1</v>
      </c>
      <c r="N249" s="191" t="s">
        <v>38</v>
      </c>
      <c r="O249" s="68"/>
      <c r="P249" s="192">
        <f>O249*H249</f>
        <v>0</v>
      </c>
      <c r="Q249" s="192">
        <v>0</v>
      </c>
      <c r="R249" s="192">
        <f>Q249*H249</f>
        <v>0</v>
      </c>
      <c r="S249" s="192">
        <v>0</v>
      </c>
      <c r="T249" s="193">
        <f>S249*H249</f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94" t="s">
        <v>204</v>
      </c>
      <c r="AT249" s="194" t="s">
        <v>138</v>
      </c>
      <c r="AU249" s="194" t="s">
        <v>83</v>
      </c>
      <c r="AY249" s="14" t="s">
        <v>137</v>
      </c>
      <c r="BE249" s="195">
        <f>IF(N249="základní",J249,0)</f>
        <v>0</v>
      </c>
      <c r="BF249" s="195">
        <f>IF(N249="snížená",J249,0)</f>
        <v>0</v>
      </c>
      <c r="BG249" s="195">
        <f>IF(N249="zákl. přenesená",J249,0)</f>
        <v>0</v>
      </c>
      <c r="BH249" s="195">
        <f>IF(N249="sníž. přenesená",J249,0)</f>
        <v>0</v>
      </c>
      <c r="BI249" s="195">
        <f>IF(N249="nulová",J249,0)</f>
        <v>0</v>
      </c>
      <c r="BJ249" s="14" t="s">
        <v>81</v>
      </c>
      <c r="BK249" s="195">
        <f>ROUND(I249*H249,2)</f>
        <v>0</v>
      </c>
      <c r="BL249" s="14" t="s">
        <v>204</v>
      </c>
      <c r="BM249" s="194" t="s">
        <v>909</v>
      </c>
    </row>
    <row r="250" spans="1:65" s="12" customFormat="1" ht="22.8" customHeight="1">
      <c r="B250" s="168"/>
      <c r="C250" s="169"/>
      <c r="D250" s="170" t="s">
        <v>72</v>
      </c>
      <c r="E250" s="212" t="s">
        <v>910</v>
      </c>
      <c r="F250" s="212" t="s">
        <v>911</v>
      </c>
      <c r="G250" s="169"/>
      <c r="H250" s="169"/>
      <c r="I250" s="172"/>
      <c r="J250" s="213">
        <f>BK250</f>
        <v>0</v>
      </c>
      <c r="K250" s="169"/>
      <c r="L250" s="174"/>
      <c r="M250" s="175"/>
      <c r="N250" s="176"/>
      <c r="O250" s="176"/>
      <c r="P250" s="177">
        <f>SUM(P251:P252)</f>
        <v>0</v>
      </c>
      <c r="Q250" s="176"/>
      <c r="R250" s="177">
        <f>SUM(R251:R252)</f>
        <v>0</v>
      </c>
      <c r="S250" s="176"/>
      <c r="T250" s="178">
        <f>SUM(T251:T252)</f>
        <v>0</v>
      </c>
      <c r="AR250" s="179" t="s">
        <v>83</v>
      </c>
      <c r="AT250" s="180" t="s">
        <v>72</v>
      </c>
      <c r="AU250" s="180" t="s">
        <v>81</v>
      </c>
      <c r="AY250" s="179" t="s">
        <v>137</v>
      </c>
      <c r="BK250" s="181">
        <f>SUM(BK251:BK252)</f>
        <v>0</v>
      </c>
    </row>
    <row r="251" spans="1:65" s="2" customFormat="1" ht="37.799999999999997" customHeight="1">
      <c r="A251" s="31"/>
      <c r="B251" s="32"/>
      <c r="C251" s="182" t="s">
        <v>598</v>
      </c>
      <c r="D251" s="182" t="s">
        <v>138</v>
      </c>
      <c r="E251" s="183" t="s">
        <v>912</v>
      </c>
      <c r="F251" s="184" t="s">
        <v>913</v>
      </c>
      <c r="G251" s="185" t="s">
        <v>777</v>
      </c>
      <c r="H251" s="186">
        <v>13</v>
      </c>
      <c r="I251" s="187"/>
      <c r="J251" s="188">
        <f>ROUND(I251*H251,2)</f>
        <v>0</v>
      </c>
      <c r="K251" s="189"/>
      <c r="L251" s="36"/>
      <c r="M251" s="190" t="s">
        <v>1</v>
      </c>
      <c r="N251" s="191" t="s">
        <v>38</v>
      </c>
      <c r="O251" s="68"/>
      <c r="P251" s="192">
        <f>O251*H251</f>
        <v>0</v>
      </c>
      <c r="Q251" s="192">
        <v>0</v>
      </c>
      <c r="R251" s="192">
        <f>Q251*H251</f>
        <v>0</v>
      </c>
      <c r="S251" s="192">
        <v>0</v>
      </c>
      <c r="T251" s="193">
        <f>S251*H251</f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94" t="s">
        <v>204</v>
      </c>
      <c r="AT251" s="194" t="s">
        <v>138</v>
      </c>
      <c r="AU251" s="194" t="s">
        <v>83</v>
      </c>
      <c r="AY251" s="14" t="s">
        <v>137</v>
      </c>
      <c r="BE251" s="195">
        <f>IF(N251="základní",J251,0)</f>
        <v>0</v>
      </c>
      <c r="BF251" s="195">
        <f>IF(N251="snížená",J251,0)</f>
        <v>0</v>
      </c>
      <c r="BG251" s="195">
        <f>IF(N251="zákl. přenesená",J251,0)</f>
        <v>0</v>
      </c>
      <c r="BH251" s="195">
        <f>IF(N251="sníž. přenesená",J251,0)</f>
        <v>0</v>
      </c>
      <c r="BI251" s="195">
        <f>IF(N251="nulová",J251,0)</f>
        <v>0</v>
      </c>
      <c r="BJ251" s="14" t="s">
        <v>81</v>
      </c>
      <c r="BK251" s="195">
        <f>ROUND(I251*H251,2)</f>
        <v>0</v>
      </c>
      <c r="BL251" s="14" t="s">
        <v>204</v>
      </c>
      <c r="BM251" s="194" t="s">
        <v>914</v>
      </c>
    </row>
    <row r="252" spans="1:65" s="2" customFormat="1" ht="38.4">
      <c r="A252" s="31"/>
      <c r="B252" s="32"/>
      <c r="C252" s="33"/>
      <c r="D252" s="196" t="s">
        <v>144</v>
      </c>
      <c r="E252" s="33"/>
      <c r="F252" s="197" t="s">
        <v>915</v>
      </c>
      <c r="G252" s="33"/>
      <c r="H252" s="33"/>
      <c r="I252" s="198"/>
      <c r="J252" s="33"/>
      <c r="K252" s="33"/>
      <c r="L252" s="36"/>
      <c r="M252" s="199"/>
      <c r="N252" s="200"/>
      <c r="O252" s="68"/>
      <c r="P252" s="68"/>
      <c r="Q252" s="68"/>
      <c r="R252" s="68"/>
      <c r="S252" s="68"/>
      <c r="T252" s="69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T252" s="14" t="s">
        <v>144</v>
      </c>
      <c r="AU252" s="14" t="s">
        <v>83</v>
      </c>
    </row>
    <row r="253" spans="1:65" s="12" customFormat="1" ht="22.8" customHeight="1">
      <c r="B253" s="168"/>
      <c r="C253" s="169"/>
      <c r="D253" s="170" t="s">
        <v>72</v>
      </c>
      <c r="E253" s="212" t="s">
        <v>916</v>
      </c>
      <c r="F253" s="212" t="s">
        <v>917</v>
      </c>
      <c r="G253" s="169"/>
      <c r="H253" s="169"/>
      <c r="I253" s="172"/>
      <c r="J253" s="213">
        <f>BK253</f>
        <v>0</v>
      </c>
      <c r="K253" s="169"/>
      <c r="L253" s="174"/>
      <c r="M253" s="175"/>
      <c r="N253" s="176"/>
      <c r="O253" s="176"/>
      <c r="P253" s="177">
        <f>SUM(P254:P259)</f>
        <v>0</v>
      </c>
      <c r="Q253" s="176"/>
      <c r="R253" s="177">
        <f>SUM(R254:R259)</f>
        <v>0</v>
      </c>
      <c r="S253" s="176"/>
      <c r="T253" s="178">
        <f>SUM(T254:T259)</f>
        <v>0</v>
      </c>
      <c r="AR253" s="179" t="s">
        <v>83</v>
      </c>
      <c r="AT253" s="180" t="s">
        <v>72</v>
      </c>
      <c r="AU253" s="180" t="s">
        <v>81</v>
      </c>
      <c r="AY253" s="179" t="s">
        <v>137</v>
      </c>
      <c r="BK253" s="181">
        <f>SUM(BK254:BK259)</f>
        <v>0</v>
      </c>
    </row>
    <row r="254" spans="1:65" s="2" customFormat="1" ht="33" customHeight="1">
      <c r="A254" s="31"/>
      <c r="B254" s="32"/>
      <c r="C254" s="182" t="s">
        <v>918</v>
      </c>
      <c r="D254" s="182" t="s">
        <v>138</v>
      </c>
      <c r="E254" s="183" t="s">
        <v>919</v>
      </c>
      <c r="F254" s="184" t="s">
        <v>920</v>
      </c>
      <c r="G254" s="185" t="s">
        <v>181</v>
      </c>
      <c r="H254" s="186">
        <v>10</v>
      </c>
      <c r="I254" s="187"/>
      <c r="J254" s="188">
        <f t="shared" ref="J254:J259" si="40">ROUND(I254*H254,2)</f>
        <v>0</v>
      </c>
      <c r="K254" s="189"/>
      <c r="L254" s="36"/>
      <c r="M254" s="190" t="s">
        <v>1</v>
      </c>
      <c r="N254" s="191" t="s">
        <v>38</v>
      </c>
      <c r="O254" s="68"/>
      <c r="P254" s="192">
        <f t="shared" ref="P254:P259" si="41">O254*H254</f>
        <v>0</v>
      </c>
      <c r="Q254" s="192">
        <v>0</v>
      </c>
      <c r="R254" s="192">
        <f t="shared" ref="R254:R259" si="42">Q254*H254</f>
        <v>0</v>
      </c>
      <c r="S254" s="192">
        <v>0</v>
      </c>
      <c r="T254" s="193">
        <f t="shared" ref="T254:T259" si="43">S254*H254</f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94" t="s">
        <v>204</v>
      </c>
      <c r="AT254" s="194" t="s">
        <v>138</v>
      </c>
      <c r="AU254" s="194" t="s">
        <v>83</v>
      </c>
      <c r="AY254" s="14" t="s">
        <v>137</v>
      </c>
      <c r="BE254" s="195">
        <f t="shared" ref="BE254:BE259" si="44">IF(N254="základní",J254,0)</f>
        <v>0</v>
      </c>
      <c r="BF254" s="195">
        <f t="shared" ref="BF254:BF259" si="45">IF(N254="snížená",J254,0)</f>
        <v>0</v>
      </c>
      <c r="BG254" s="195">
        <f t="shared" ref="BG254:BG259" si="46">IF(N254="zákl. přenesená",J254,0)</f>
        <v>0</v>
      </c>
      <c r="BH254" s="195">
        <f t="shared" ref="BH254:BH259" si="47">IF(N254="sníž. přenesená",J254,0)</f>
        <v>0</v>
      </c>
      <c r="BI254" s="195">
        <f t="shared" ref="BI254:BI259" si="48">IF(N254="nulová",J254,0)</f>
        <v>0</v>
      </c>
      <c r="BJ254" s="14" t="s">
        <v>81</v>
      </c>
      <c r="BK254" s="195">
        <f t="shared" ref="BK254:BK259" si="49">ROUND(I254*H254,2)</f>
        <v>0</v>
      </c>
      <c r="BL254" s="14" t="s">
        <v>204</v>
      </c>
      <c r="BM254" s="194" t="s">
        <v>921</v>
      </c>
    </row>
    <row r="255" spans="1:65" s="2" customFormat="1" ht="33" customHeight="1">
      <c r="A255" s="31"/>
      <c r="B255" s="32"/>
      <c r="C255" s="182" t="s">
        <v>741</v>
      </c>
      <c r="D255" s="182" t="s">
        <v>138</v>
      </c>
      <c r="E255" s="183" t="s">
        <v>922</v>
      </c>
      <c r="F255" s="184" t="s">
        <v>923</v>
      </c>
      <c r="G255" s="185" t="s">
        <v>181</v>
      </c>
      <c r="H255" s="186">
        <v>52</v>
      </c>
      <c r="I255" s="187"/>
      <c r="J255" s="188">
        <f t="shared" si="40"/>
        <v>0</v>
      </c>
      <c r="K255" s="189"/>
      <c r="L255" s="36"/>
      <c r="M255" s="190" t="s">
        <v>1</v>
      </c>
      <c r="N255" s="191" t="s">
        <v>38</v>
      </c>
      <c r="O255" s="68"/>
      <c r="P255" s="192">
        <f t="shared" si="41"/>
        <v>0</v>
      </c>
      <c r="Q255" s="192">
        <v>0</v>
      </c>
      <c r="R255" s="192">
        <f t="shared" si="42"/>
        <v>0</v>
      </c>
      <c r="S255" s="192">
        <v>0</v>
      </c>
      <c r="T255" s="193">
        <f t="shared" si="43"/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94" t="s">
        <v>204</v>
      </c>
      <c r="AT255" s="194" t="s">
        <v>138</v>
      </c>
      <c r="AU255" s="194" t="s">
        <v>83</v>
      </c>
      <c r="AY255" s="14" t="s">
        <v>137</v>
      </c>
      <c r="BE255" s="195">
        <f t="shared" si="44"/>
        <v>0</v>
      </c>
      <c r="BF255" s="195">
        <f t="shared" si="45"/>
        <v>0</v>
      </c>
      <c r="BG255" s="195">
        <f t="shared" si="46"/>
        <v>0</v>
      </c>
      <c r="BH255" s="195">
        <f t="shared" si="47"/>
        <v>0</v>
      </c>
      <c r="BI255" s="195">
        <f t="shared" si="48"/>
        <v>0</v>
      </c>
      <c r="BJ255" s="14" t="s">
        <v>81</v>
      </c>
      <c r="BK255" s="195">
        <f t="shared" si="49"/>
        <v>0</v>
      </c>
      <c r="BL255" s="14" t="s">
        <v>204</v>
      </c>
      <c r="BM255" s="194" t="s">
        <v>924</v>
      </c>
    </row>
    <row r="256" spans="1:65" s="2" customFormat="1" ht="33" customHeight="1">
      <c r="A256" s="31"/>
      <c r="B256" s="32"/>
      <c r="C256" s="182" t="s">
        <v>925</v>
      </c>
      <c r="D256" s="182" t="s">
        <v>138</v>
      </c>
      <c r="E256" s="183" t="s">
        <v>926</v>
      </c>
      <c r="F256" s="184" t="s">
        <v>927</v>
      </c>
      <c r="G256" s="185" t="s">
        <v>181</v>
      </c>
      <c r="H256" s="186">
        <v>28</v>
      </c>
      <c r="I256" s="187"/>
      <c r="J256" s="188">
        <f t="shared" si="40"/>
        <v>0</v>
      </c>
      <c r="K256" s="189"/>
      <c r="L256" s="36"/>
      <c r="M256" s="190" t="s">
        <v>1</v>
      </c>
      <c r="N256" s="191" t="s">
        <v>38</v>
      </c>
      <c r="O256" s="68"/>
      <c r="P256" s="192">
        <f t="shared" si="41"/>
        <v>0</v>
      </c>
      <c r="Q256" s="192">
        <v>0</v>
      </c>
      <c r="R256" s="192">
        <f t="shared" si="42"/>
        <v>0</v>
      </c>
      <c r="S256" s="192">
        <v>0</v>
      </c>
      <c r="T256" s="193">
        <f t="shared" si="43"/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94" t="s">
        <v>204</v>
      </c>
      <c r="AT256" s="194" t="s">
        <v>138</v>
      </c>
      <c r="AU256" s="194" t="s">
        <v>83</v>
      </c>
      <c r="AY256" s="14" t="s">
        <v>137</v>
      </c>
      <c r="BE256" s="195">
        <f t="shared" si="44"/>
        <v>0</v>
      </c>
      <c r="BF256" s="195">
        <f t="shared" si="45"/>
        <v>0</v>
      </c>
      <c r="BG256" s="195">
        <f t="shared" si="46"/>
        <v>0</v>
      </c>
      <c r="BH256" s="195">
        <f t="shared" si="47"/>
        <v>0</v>
      </c>
      <c r="BI256" s="195">
        <f t="shared" si="48"/>
        <v>0</v>
      </c>
      <c r="BJ256" s="14" t="s">
        <v>81</v>
      </c>
      <c r="BK256" s="195">
        <f t="shared" si="49"/>
        <v>0</v>
      </c>
      <c r="BL256" s="14" t="s">
        <v>204</v>
      </c>
      <c r="BM256" s="194" t="s">
        <v>928</v>
      </c>
    </row>
    <row r="257" spans="1:65" s="2" customFormat="1" ht="33" customHeight="1">
      <c r="A257" s="31"/>
      <c r="B257" s="32"/>
      <c r="C257" s="182" t="s">
        <v>744</v>
      </c>
      <c r="D257" s="182" t="s">
        <v>138</v>
      </c>
      <c r="E257" s="183" t="s">
        <v>929</v>
      </c>
      <c r="F257" s="184" t="s">
        <v>930</v>
      </c>
      <c r="G257" s="185" t="s">
        <v>181</v>
      </c>
      <c r="H257" s="186">
        <v>22</v>
      </c>
      <c r="I257" s="187"/>
      <c r="J257" s="188">
        <f t="shared" si="40"/>
        <v>0</v>
      </c>
      <c r="K257" s="189"/>
      <c r="L257" s="36"/>
      <c r="M257" s="190" t="s">
        <v>1</v>
      </c>
      <c r="N257" s="191" t="s">
        <v>38</v>
      </c>
      <c r="O257" s="68"/>
      <c r="P257" s="192">
        <f t="shared" si="41"/>
        <v>0</v>
      </c>
      <c r="Q257" s="192">
        <v>0</v>
      </c>
      <c r="R257" s="192">
        <f t="shared" si="42"/>
        <v>0</v>
      </c>
      <c r="S257" s="192">
        <v>0</v>
      </c>
      <c r="T257" s="193">
        <f t="shared" si="43"/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94" t="s">
        <v>204</v>
      </c>
      <c r="AT257" s="194" t="s">
        <v>138</v>
      </c>
      <c r="AU257" s="194" t="s">
        <v>83</v>
      </c>
      <c r="AY257" s="14" t="s">
        <v>137</v>
      </c>
      <c r="BE257" s="195">
        <f t="shared" si="44"/>
        <v>0</v>
      </c>
      <c r="BF257" s="195">
        <f t="shared" si="45"/>
        <v>0</v>
      </c>
      <c r="BG257" s="195">
        <f t="shared" si="46"/>
        <v>0</v>
      </c>
      <c r="BH257" s="195">
        <f t="shared" si="47"/>
        <v>0</v>
      </c>
      <c r="BI257" s="195">
        <f t="shared" si="48"/>
        <v>0</v>
      </c>
      <c r="BJ257" s="14" t="s">
        <v>81</v>
      </c>
      <c r="BK257" s="195">
        <f t="shared" si="49"/>
        <v>0</v>
      </c>
      <c r="BL257" s="14" t="s">
        <v>204</v>
      </c>
      <c r="BM257" s="194" t="s">
        <v>931</v>
      </c>
    </row>
    <row r="258" spans="1:65" s="2" customFormat="1" ht="37.799999999999997" customHeight="1">
      <c r="A258" s="31"/>
      <c r="B258" s="32"/>
      <c r="C258" s="182" t="s">
        <v>932</v>
      </c>
      <c r="D258" s="182" t="s">
        <v>138</v>
      </c>
      <c r="E258" s="183" t="s">
        <v>933</v>
      </c>
      <c r="F258" s="184" t="s">
        <v>934</v>
      </c>
      <c r="G258" s="185" t="s">
        <v>181</v>
      </c>
      <c r="H258" s="186">
        <v>73</v>
      </c>
      <c r="I258" s="187"/>
      <c r="J258" s="188">
        <f t="shared" si="40"/>
        <v>0</v>
      </c>
      <c r="K258" s="189"/>
      <c r="L258" s="36"/>
      <c r="M258" s="190" t="s">
        <v>1</v>
      </c>
      <c r="N258" s="191" t="s">
        <v>38</v>
      </c>
      <c r="O258" s="68"/>
      <c r="P258" s="192">
        <f t="shared" si="41"/>
        <v>0</v>
      </c>
      <c r="Q258" s="192">
        <v>0</v>
      </c>
      <c r="R258" s="192">
        <f t="shared" si="42"/>
        <v>0</v>
      </c>
      <c r="S258" s="192">
        <v>0</v>
      </c>
      <c r="T258" s="193">
        <f t="shared" si="43"/>
        <v>0</v>
      </c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R258" s="194" t="s">
        <v>204</v>
      </c>
      <c r="AT258" s="194" t="s">
        <v>138</v>
      </c>
      <c r="AU258" s="194" t="s">
        <v>83</v>
      </c>
      <c r="AY258" s="14" t="s">
        <v>137</v>
      </c>
      <c r="BE258" s="195">
        <f t="shared" si="44"/>
        <v>0</v>
      </c>
      <c r="BF258" s="195">
        <f t="shared" si="45"/>
        <v>0</v>
      </c>
      <c r="BG258" s="195">
        <f t="shared" si="46"/>
        <v>0</v>
      </c>
      <c r="BH258" s="195">
        <f t="shared" si="47"/>
        <v>0</v>
      </c>
      <c r="BI258" s="195">
        <f t="shared" si="48"/>
        <v>0</v>
      </c>
      <c r="BJ258" s="14" t="s">
        <v>81</v>
      </c>
      <c r="BK258" s="195">
        <f t="shared" si="49"/>
        <v>0</v>
      </c>
      <c r="BL258" s="14" t="s">
        <v>204</v>
      </c>
      <c r="BM258" s="194" t="s">
        <v>935</v>
      </c>
    </row>
    <row r="259" spans="1:65" s="2" customFormat="1" ht="37.799999999999997" customHeight="1">
      <c r="A259" s="31"/>
      <c r="B259" s="32"/>
      <c r="C259" s="182" t="s">
        <v>747</v>
      </c>
      <c r="D259" s="182" t="s">
        <v>138</v>
      </c>
      <c r="E259" s="183" t="s">
        <v>936</v>
      </c>
      <c r="F259" s="184" t="s">
        <v>937</v>
      </c>
      <c r="G259" s="185" t="s">
        <v>181</v>
      </c>
      <c r="H259" s="186">
        <v>5</v>
      </c>
      <c r="I259" s="187"/>
      <c r="J259" s="188">
        <f t="shared" si="40"/>
        <v>0</v>
      </c>
      <c r="K259" s="189"/>
      <c r="L259" s="36"/>
      <c r="M259" s="218" t="s">
        <v>1</v>
      </c>
      <c r="N259" s="219" t="s">
        <v>38</v>
      </c>
      <c r="O259" s="216"/>
      <c r="P259" s="220">
        <f t="shared" si="41"/>
        <v>0</v>
      </c>
      <c r="Q259" s="220">
        <v>0</v>
      </c>
      <c r="R259" s="220">
        <f t="shared" si="42"/>
        <v>0</v>
      </c>
      <c r="S259" s="220">
        <v>0</v>
      </c>
      <c r="T259" s="221">
        <f t="shared" si="43"/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94" t="s">
        <v>204</v>
      </c>
      <c r="AT259" s="194" t="s">
        <v>138</v>
      </c>
      <c r="AU259" s="194" t="s">
        <v>83</v>
      </c>
      <c r="AY259" s="14" t="s">
        <v>137</v>
      </c>
      <c r="BE259" s="195">
        <f t="shared" si="44"/>
        <v>0</v>
      </c>
      <c r="BF259" s="195">
        <f t="shared" si="45"/>
        <v>0</v>
      </c>
      <c r="BG259" s="195">
        <f t="shared" si="46"/>
        <v>0</v>
      </c>
      <c r="BH259" s="195">
        <f t="shared" si="47"/>
        <v>0</v>
      </c>
      <c r="BI259" s="195">
        <f t="shared" si="48"/>
        <v>0</v>
      </c>
      <c r="BJ259" s="14" t="s">
        <v>81</v>
      </c>
      <c r="BK259" s="195">
        <f t="shared" si="49"/>
        <v>0</v>
      </c>
      <c r="BL259" s="14" t="s">
        <v>204</v>
      </c>
      <c r="BM259" s="194" t="s">
        <v>938</v>
      </c>
    </row>
    <row r="260" spans="1:65" s="2" customFormat="1" ht="6.9" customHeight="1">
      <c r="A260" s="31"/>
      <c r="B260" s="51"/>
      <c r="C260" s="52"/>
      <c r="D260" s="52"/>
      <c r="E260" s="52"/>
      <c r="F260" s="52"/>
      <c r="G260" s="52"/>
      <c r="H260" s="52"/>
      <c r="I260" s="52"/>
      <c r="J260" s="52"/>
      <c r="K260" s="52"/>
      <c r="L260" s="36"/>
      <c r="M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</row>
  </sheetData>
  <sheetProtection algorithmName="SHA-512" hashValue="XaCC2ewIghl9zr6ez1tNAnUwtDWezBs/RCpCaJ+8ra5a378sI+dwuboZnIMwqPz7jt/Rb4KRmbag3UjcT0LBAg==" saltValue="Mq3H3pcdVT2Ewl2ZngPGFP/o6C0o7tkD9ZFwJ5JdC8Ygh7sZ4NEqUYkEr2Zc+in7SjPJSti2r2ZO02pGkTHaoQ==" spinCount="100000" sheet="1" objects="1" scenarios="1" formatColumns="0" formatRows="0" autoFilter="0"/>
  <autoFilter ref="C125:K259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0"/>
  <sheetViews>
    <sheetView showGridLines="0" workbookViewId="0">
      <selection activeCell="F159" sqref="F159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4" t="s">
        <v>89</v>
      </c>
    </row>
    <row r="3" spans="1:46" s="1" customFormat="1" ht="6.9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" customHeight="1">
      <c r="B4" s="17"/>
      <c r="D4" s="107" t="s">
        <v>96</v>
      </c>
      <c r="L4" s="17"/>
      <c r="M4" s="108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26.25" customHeight="1">
      <c r="B7" s="17"/>
      <c r="E7" s="266" t="str">
        <f>'Rekapitulace stavby'!K6</f>
        <v>REKONSTRUKCE BYTŮ - ROZVODŮ VODY A KANALIZACE V BYTOVÉM DOMĚ Č. 4</v>
      </c>
      <c r="F7" s="267"/>
      <c r="G7" s="267"/>
      <c r="H7" s="267"/>
      <c r="L7" s="17"/>
    </row>
    <row r="8" spans="1:46" s="2" customFormat="1" ht="12" customHeight="1">
      <c r="A8" s="31"/>
      <c r="B8" s="36"/>
      <c r="C8" s="31"/>
      <c r="D8" s="109" t="s">
        <v>97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8" t="s">
        <v>939</v>
      </c>
      <c r="F9" s="269"/>
      <c r="G9" s="269"/>
      <c r="H9" s="269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12. 1. 2026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8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70" t="str">
        <f>'Rekapitulace stavby'!E14</f>
        <v>Vyplň údaj</v>
      </c>
      <c r="F18" s="271"/>
      <c r="G18" s="271"/>
      <c r="H18" s="271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72" t="s">
        <v>1</v>
      </c>
      <c r="F27" s="272"/>
      <c r="G27" s="272"/>
      <c r="H27" s="272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ROUND(J121,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6"/>
      <c r="C33" s="31"/>
      <c r="D33" s="119" t="s">
        <v>37</v>
      </c>
      <c r="E33" s="109" t="s">
        <v>38</v>
      </c>
      <c r="F33" s="120">
        <f>ROUND((SUM(BE121:BE169)),  2)</f>
        <v>0</v>
      </c>
      <c r="G33" s="31"/>
      <c r="H33" s="31"/>
      <c r="I33" s="121">
        <v>0.21</v>
      </c>
      <c r="J33" s="120">
        <f>ROUND(((SUM(BE121:BE169))*I33),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109" t="s">
        <v>39</v>
      </c>
      <c r="F34" s="120">
        <f>ROUND((SUM(BF121:BF169)),  2)</f>
        <v>0</v>
      </c>
      <c r="G34" s="31"/>
      <c r="H34" s="31"/>
      <c r="I34" s="121">
        <v>0.12</v>
      </c>
      <c r="J34" s="120">
        <f>ROUND(((SUM(BF121:BF169))*I34),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09" t="s">
        <v>40</v>
      </c>
      <c r="F35" s="120">
        <f>ROUND((SUM(BG121:BG169)),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6"/>
      <c r="C36" s="31"/>
      <c r="D36" s="31"/>
      <c r="E36" s="109" t="s">
        <v>41</v>
      </c>
      <c r="F36" s="120">
        <f>ROUND((SUM(BH121:BH169)),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09" t="s">
        <v>42</v>
      </c>
      <c r="F37" s="120">
        <f>ROUND((SUM(BI121:BI169)),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customHeight="1">
      <c r="A82" s="31"/>
      <c r="B82" s="32"/>
      <c r="C82" s="20" t="s">
        <v>99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264" t="str">
        <f>E7</f>
        <v>REKONSTRUKCE BYTŮ - ROZVODŮ VODY A KANALIZACE V BYTOVÉM DOMĚ Č. 4</v>
      </c>
      <c r="F85" s="265"/>
      <c r="G85" s="265"/>
      <c r="H85" s="265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97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52" t="str">
        <f>E9</f>
        <v>03 - Elektroinstalace</v>
      </c>
      <c r="F87" s="263"/>
      <c r="G87" s="263"/>
      <c r="H87" s="263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12. 1. 2026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15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100</v>
      </c>
      <c r="D94" s="141"/>
      <c r="E94" s="141"/>
      <c r="F94" s="141"/>
      <c r="G94" s="141"/>
      <c r="H94" s="141"/>
      <c r="I94" s="141"/>
      <c r="J94" s="142" t="s">
        <v>101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8" customHeight="1">
      <c r="A96" s="31"/>
      <c r="B96" s="32"/>
      <c r="C96" s="143" t="s">
        <v>102</v>
      </c>
      <c r="D96" s="33"/>
      <c r="E96" s="33"/>
      <c r="F96" s="33"/>
      <c r="G96" s="33"/>
      <c r="H96" s="33"/>
      <c r="I96" s="33"/>
      <c r="J96" s="81">
        <f>J121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103</v>
      </c>
    </row>
    <row r="97" spans="1:31" s="9" customFormat="1" ht="24.9" customHeight="1">
      <c r="B97" s="144"/>
      <c r="C97" s="145"/>
      <c r="D97" s="146" t="s">
        <v>604</v>
      </c>
      <c r="E97" s="147"/>
      <c r="F97" s="147"/>
      <c r="G97" s="147"/>
      <c r="H97" s="147"/>
      <c r="I97" s="147"/>
      <c r="J97" s="148">
        <f>J122</f>
        <v>0</v>
      </c>
      <c r="K97" s="145"/>
      <c r="L97" s="149"/>
    </row>
    <row r="98" spans="1:31" s="10" customFormat="1" ht="19.95" customHeight="1">
      <c r="B98" s="150"/>
      <c r="C98" s="151"/>
      <c r="D98" s="152" t="s">
        <v>605</v>
      </c>
      <c r="E98" s="153"/>
      <c r="F98" s="153"/>
      <c r="G98" s="153"/>
      <c r="H98" s="153"/>
      <c r="I98" s="153"/>
      <c r="J98" s="154">
        <f>J123</f>
        <v>0</v>
      </c>
      <c r="K98" s="151"/>
      <c r="L98" s="155"/>
    </row>
    <row r="99" spans="1:31" s="10" customFormat="1" ht="19.95" customHeight="1">
      <c r="B99" s="150"/>
      <c r="C99" s="151"/>
      <c r="D99" s="152" t="s">
        <v>606</v>
      </c>
      <c r="E99" s="153"/>
      <c r="F99" s="153"/>
      <c r="G99" s="153"/>
      <c r="H99" s="153"/>
      <c r="I99" s="153"/>
      <c r="J99" s="154">
        <f>J127</f>
        <v>0</v>
      </c>
      <c r="K99" s="151"/>
      <c r="L99" s="155"/>
    </row>
    <row r="100" spans="1:31" s="9" customFormat="1" ht="24.9" customHeight="1">
      <c r="B100" s="144"/>
      <c r="C100" s="145"/>
      <c r="D100" s="146" t="s">
        <v>607</v>
      </c>
      <c r="E100" s="147"/>
      <c r="F100" s="147"/>
      <c r="G100" s="147"/>
      <c r="H100" s="147"/>
      <c r="I100" s="147"/>
      <c r="J100" s="148">
        <f>J132</f>
        <v>0</v>
      </c>
      <c r="K100" s="145"/>
      <c r="L100" s="149"/>
    </row>
    <row r="101" spans="1:31" s="10" customFormat="1" ht="19.95" customHeight="1">
      <c r="B101" s="150"/>
      <c r="C101" s="151"/>
      <c r="D101" s="152" t="s">
        <v>940</v>
      </c>
      <c r="E101" s="153"/>
      <c r="F101" s="153"/>
      <c r="G101" s="153"/>
      <c r="H101" s="153"/>
      <c r="I101" s="153"/>
      <c r="J101" s="154">
        <f>J133</f>
        <v>0</v>
      </c>
      <c r="K101" s="151"/>
      <c r="L101" s="155"/>
    </row>
    <row r="102" spans="1:31" s="2" customFormat="1" ht="21.75" customHeight="1">
      <c r="A102" s="31"/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48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s="2" customFormat="1" ht="6.9" customHeight="1">
      <c r="A103" s="31"/>
      <c r="B103" s="51"/>
      <c r="C103" s="52"/>
      <c r="D103" s="52"/>
      <c r="E103" s="52"/>
      <c r="F103" s="52"/>
      <c r="G103" s="52"/>
      <c r="H103" s="52"/>
      <c r="I103" s="52"/>
      <c r="J103" s="52"/>
      <c r="K103" s="52"/>
      <c r="L103" s="48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7" spans="1:31" s="2" customFormat="1" ht="6.9" customHeight="1">
      <c r="A107" s="31"/>
      <c r="B107" s="53"/>
      <c r="C107" s="54"/>
      <c r="D107" s="54"/>
      <c r="E107" s="54"/>
      <c r="F107" s="54"/>
      <c r="G107" s="54"/>
      <c r="H107" s="54"/>
      <c r="I107" s="54"/>
      <c r="J107" s="54"/>
      <c r="K107" s="54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24.9" customHeight="1">
      <c r="A108" s="31"/>
      <c r="B108" s="32"/>
      <c r="C108" s="20" t="s">
        <v>122</v>
      </c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" customHeight="1">
      <c r="A109" s="31"/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2" customHeight="1">
      <c r="A110" s="31"/>
      <c r="B110" s="32"/>
      <c r="C110" s="26" t="s">
        <v>16</v>
      </c>
      <c r="D110" s="33"/>
      <c r="E110" s="33"/>
      <c r="F110" s="33"/>
      <c r="G110" s="33"/>
      <c r="H110" s="33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26.25" customHeight="1">
      <c r="A111" s="31"/>
      <c r="B111" s="32"/>
      <c r="C111" s="33"/>
      <c r="D111" s="33"/>
      <c r="E111" s="264" t="str">
        <f>E7</f>
        <v>REKONSTRUKCE BYTŮ - ROZVODŮ VODY A KANALIZACE V BYTOVÉM DOMĚ Č. 4</v>
      </c>
      <c r="F111" s="265"/>
      <c r="G111" s="265"/>
      <c r="H111" s="265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97</v>
      </c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6.5" customHeight="1">
      <c r="A113" s="31"/>
      <c r="B113" s="32"/>
      <c r="C113" s="33"/>
      <c r="D113" s="33"/>
      <c r="E113" s="252" t="str">
        <f>E9</f>
        <v>03 - Elektroinstalace</v>
      </c>
      <c r="F113" s="263"/>
      <c r="G113" s="263"/>
      <c r="H113" s="26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6.9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20</v>
      </c>
      <c r="D115" s="33"/>
      <c r="E115" s="33"/>
      <c r="F115" s="24" t="str">
        <f>F12</f>
        <v xml:space="preserve"> </v>
      </c>
      <c r="G115" s="33"/>
      <c r="H115" s="33"/>
      <c r="I115" s="26" t="s">
        <v>22</v>
      </c>
      <c r="J115" s="63" t="str">
        <f>IF(J12="","",J12)</f>
        <v>12. 1. 2026</v>
      </c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15" customHeight="1">
      <c r="A117" s="31"/>
      <c r="B117" s="32"/>
      <c r="C117" s="26" t="s">
        <v>24</v>
      </c>
      <c r="D117" s="33"/>
      <c r="E117" s="33"/>
      <c r="F117" s="24" t="str">
        <f>E15</f>
        <v xml:space="preserve"> </v>
      </c>
      <c r="G117" s="33"/>
      <c r="H117" s="33"/>
      <c r="I117" s="26" t="s">
        <v>29</v>
      </c>
      <c r="J117" s="29" t="str">
        <f>E21</f>
        <v xml:space="preserve"> </v>
      </c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15" customHeight="1">
      <c r="A118" s="31"/>
      <c r="B118" s="32"/>
      <c r="C118" s="26" t="s">
        <v>27</v>
      </c>
      <c r="D118" s="33"/>
      <c r="E118" s="33"/>
      <c r="F118" s="24" t="str">
        <f>IF(E18="","",E18)</f>
        <v>Vyplň údaj</v>
      </c>
      <c r="G118" s="33"/>
      <c r="H118" s="33"/>
      <c r="I118" s="26" t="s">
        <v>31</v>
      </c>
      <c r="J118" s="29" t="str">
        <f>E24</f>
        <v xml:space="preserve"> </v>
      </c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0.35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11" customFormat="1" ht="29.25" customHeight="1">
      <c r="A120" s="156"/>
      <c r="B120" s="157"/>
      <c r="C120" s="158" t="s">
        <v>123</v>
      </c>
      <c r="D120" s="159" t="s">
        <v>58</v>
      </c>
      <c r="E120" s="159" t="s">
        <v>54</v>
      </c>
      <c r="F120" s="159" t="s">
        <v>55</v>
      </c>
      <c r="G120" s="159" t="s">
        <v>124</v>
      </c>
      <c r="H120" s="159" t="s">
        <v>125</v>
      </c>
      <c r="I120" s="159" t="s">
        <v>126</v>
      </c>
      <c r="J120" s="160" t="s">
        <v>101</v>
      </c>
      <c r="K120" s="161" t="s">
        <v>127</v>
      </c>
      <c r="L120" s="162"/>
      <c r="M120" s="72" t="s">
        <v>1</v>
      </c>
      <c r="N120" s="73" t="s">
        <v>37</v>
      </c>
      <c r="O120" s="73" t="s">
        <v>128</v>
      </c>
      <c r="P120" s="73" t="s">
        <v>129</v>
      </c>
      <c r="Q120" s="73" t="s">
        <v>130</v>
      </c>
      <c r="R120" s="73" t="s">
        <v>131</v>
      </c>
      <c r="S120" s="73" t="s">
        <v>132</v>
      </c>
      <c r="T120" s="74" t="s">
        <v>133</v>
      </c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</row>
    <row r="121" spans="1:65" s="2" customFormat="1" ht="22.8" customHeight="1">
      <c r="A121" s="31"/>
      <c r="B121" s="32"/>
      <c r="C121" s="79" t="s">
        <v>134</v>
      </c>
      <c r="D121" s="33"/>
      <c r="E121" s="33"/>
      <c r="F121" s="33"/>
      <c r="G121" s="33"/>
      <c r="H121" s="33"/>
      <c r="I121" s="33"/>
      <c r="J121" s="163">
        <f>BK121</f>
        <v>0</v>
      </c>
      <c r="K121" s="33"/>
      <c r="L121" s="36"/>
      <c r="M121" s="75"/>
      <c r="N121" s="164"/>
      <c r="O121" s="76"/>
      <c r="P121" s="165">
        <f>P122+P132</f>
        <v>0</v>
      </c>
      <c r="Q121" s="76"/>
      <c r="R121" s="165">
        <f>R122+R132</f>
        <v>9.7459999999999991E-2</v>
      </c>
      <c r="S121" s="76"/>
      <c r="T121" s="166">
        <f>T122+T132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T121" s="14" t="s">
        <v>72</v>
      </c>
      <c r="AU121" s="14" t="s">
        <v>103</v>
      </c>
      <c r="BK121" s="167">
        <f>BK122+BK132</f>
        <v>0</v>
      </c>
    </row>
    <row r="122" spans="1:65" s="12" customFormat="1" ht="25.95" customHeight="1">
      <c r="B122" s="168"/>
      <c r="C122" s="169"/>
      <c r="D122" s="170" t="s">
        <v>72</v>
      </c>
      <c r="E122" s="171" t="s">
        <v>614</v>
      </c>
      <c r="F122" s="171" t="s">
        <v>615</v>
      </c>
      <c r="G122" s="169"/>
      <c r="H122" s="169"/>
      <c r="I122" s="172"/>
      <c r="J122" s="173">
        <f>BK122</f>
        <v>0</v>
      </c>
      <c r="K122" s="169"/>
      <c r="L122" s="174"/>
      <c r="M122" s="175"/>
      <c r="N122" s="176"/>
      <c r="O122" s="176"/>
      <c r="P122" s="177">
        <f>P123+P127</f>
        <v>0</v>
      </c>
      <c r="Q122" s="176"/>
      <c r="R122" s="177">
        <f>R123+R127</f>
        <v>8.9399999999999993E-2</v>
      </c>
      <c r="S122" s="176"/>
      <c r="T122" s="178">
        <f>T123+T127</f>
        <v>0</v>
      </c>
      <c r="AR122" s="179" t="s">
        <v>81</v>
      </c>
      <c r="AT122" s="180" t="s">
        <v>72</v>
      </c>
      <c r="AU122" s="180" t="s">
        <v>73</v>
      </c>
      <c r="AY122" s="179" t="s">
        <v>137</v>
      </c>
      <c r="BK122" s="181">
        <f>BK123+BK127</f>
        <v>0</v>
      </c>
    </row>
    <row r="123" spans="1:65" s="12" customFormat="1" ht="22.8" customHeight="1">
      <c r="B123" s="168"/>
      <c r="C123" s="169"/>
      <c r="D123" s="170" t="s">
        <v>72</v>
      </c>
      <c r="E123" s="212" t="s">
        <v>173</v>
      </c>
      <c r="F123" s="212" t="s">
        <v>244</v>
      </c>
      <c r="G123" s="169"/>
      <c r="H123" s="169"/>
      <c r="I123" s="172"/>
      <c r="J123" s="213">
        <f>BK123</f>
        <v>0</v>
      </c>
      <c r="K123" s="169"/>
      <c r="L123" s="174"/>
      <c r="M123" s="175"/>
      <c r="N123" s="176"/>
      <c r="O123" s="176"/>
      <c r="P123" s="177">
        <f>SUM(P124:P126)</f>
        <v>0</v>
      </c>
      <c r="Q123" s="176"/>
      <c r="R123" s="177">
        <f>SUM(R124:R126)</f>
        <v>8.9399999999999993E-2</v>
      </c>
      <c r="S123" s="176"/>
      <c r="T123" s="178">
        <f>SUM(T124:T126)</f>
        <v>0</v>
      </c>
      <c r="AR123" s="179" t="s">
        <v>81</v>
      </c>
      <c r="AT123" s="180" t="s">
        <v>72</v>
      </c>
      <c r="AU123" s="180" t="s">
        <v>81</v>
      </c>
      <c r="AY123" s="179" t="s">
        <v>137</v>
      </c>
      <c r="BK123" s="181">
        <f>SUM(BK124:BK126)</f>
        <v>0</v>
      </c>
    </row>
    <row r="124" spans="1:65" s="2" customFormat="1" ht="44.25" customHeight="1">
      <c r="A124" s="31"/>
      <c r="B124" s="32"/>
      <c r="C124" s="182" t="s">
        <v>81</v>
      </c>
      <c r="D124" s="182" t="s">
        <v>138</v>
      </c>
      <c r="E124" s="183" t="s">
        <v>941</v>
      </c>
      <c r="F124" s="184" t="s">
        <v>942</v>
      </c>
      <c r="G124" s="185" t="s">
        <v>181</v>
      </c>
      <c r="H124" s="186">
        <v>75</v>
      </c>
      <c r="I124" s="187"/>
      <c r="J124" s="188">
        <f>ROUND(I124*H124,2)</f>
        <v>0</v>
      </c>
      <c r="K124" s="189"/>
      <c r="L124" s="36"/>
      <c r="M124" s="190" t="s">
        <v>1</v>
      </c>
      <c r="N124" s="191" t="s">
        <v>38</v>
      </c>
      <c r="O124" s="68"/>
      <c r="P124" s="192">
        <f>O124*H124</f>
        <v>0</v>
      </c>
      <c r="Q124" s="192">
        <v>0</v>
      </c>
      <c r="R124" s="192">
        <f>Q124*H124</f>
        <v>0</v>
      </c>
      <c r="S124" s="192">
        <v>0</v>
      </c>
      <c r="T124" s="193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94" t="s">
        <v>142</v>
      </c>
      <c r="AT124" s="194" t="s">
        <v>138</v>
      </c>
      <c r="AU124" s="194" t="s">
        <v>83</v>
      </c>
      <c r="AY124" s="14" t="s">
        <v>137</v>
      </c>
      <c r="BE124" s="195">
        <f>IF(N124="základní",J124,0)</f>
        <v>0</v>
      </c>
      <c r="BF124" s="195">
        <f>IF(N124="snížená",J124,0)</f>
        <v>0</v>
      </c>
      <c r="BG124" s="195">
        <f>IF(N124="zákl. přenesená",J124,0)</f>
        <v>0</v>
      </c>
      <c r="BH124" s="195">
        <f>IF(N124="sníž. přenesená",J124,0)</f>
        <v>0</v>
      </c>
      <c r="BI124" s="195">
        <f>IF(N124="nulová",J124,0)</f>
        <v>0</v>
      </c>
      <c r="BJ124" s="14" t="s">
        <v>81</v>
      </c>
      <c r="BK124" s="195">
        <f>ROUND(I124*H124,2)</f>
        <v>0</v>
      </c>
      <c r="BL124" s="14" t="s">
        <v>142</v>
      </c>
      <c r="BM124" s="194" t="s">
        <v>83</v>
      </c>
    </row>
    <row r="125" spans="1:65" s="2" customFormat="1" ht="33" customHeight="1">
      <c r="A125" s="31"/>
      <c r="B125" s="32"/>
      <c r="C125" s="182" t="s">
        <v>83</v>
      </c>
      <c r="D125" s="182" t="s">
        <v>138</v>
      </c>
      <c r="E125" s="183" t="s">
        <v>943</v>
      </c>
      <c r="F125" s="184" t="s">
        <v>944</v>
      </c>
      <c r="G125" s="185" t="s">
        <v>171</v>
      </c>
      <c r="H125" s="186">
        <v>596</v>
      </c>
      <c r="I125" s="187"/>
      <c r="J125" s="188">
        <f>ROUND(I125*H125,2)</f>
        <v>0</v>
      </c>
      <c r="K125" s="189"/>
      <c r="L125" s="36"/>
      <c r="M125" s="190" t="s">
        <v>1</v>
      </c>
      <c r="N125" s="191" t="s">
        <v>38</v>
      </c>
      <c r="O125" s="68"/>
      <c r="P125" s="192">
        <f>O125*H125</f>
        <v>0</v>
      </c>
      <c r="Q125" s="192">
        <v>0</v>
      </c>
      <c r="R125" s="192">
        <f>Q125*H125</f>
        <v>0</v>
      </c>
      <c r="S125" s="192">
        <v>0</v>
      </c>
      <c r="T125" s="193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94" t="s">
        <v>142</v>
      </c>
      <c r="AT125" s="194" t="s">
        <v>138</v>
      </c>
      <c r="AU125" s="194" t="s">
        <v>83</v>
      </c>
      <c r="AY125" s="14" t="s">
        <v>137</v>
      </c>
      <c r="BE125" s="195">
        <f>IF(N125="základní",J125,0)</f>
        <v>0</v>
      </c>
      <c r="BF125" s="195">
        <f>IF(N125="snížená",J125,0)</f>
        <v>0</v>
      </c>
      <c r="BG125" s="195">
        <f>IF(N125="zákl. přenesená",J125,0)</f>
        <v>0</v>
      </c>
      <c r="BH125" s="195">
        <f>IF(N125="sníž. přenesená",J125,0)</f>
        <v>0</v>
      </c>
      <c r="BI125" s="195">
        <f>IF(N125="nulová",J125,0)</f>
        <v>0</v>
      </c>
      <c r="BJ125" s="14" t="s">
        <v>81</v>
      </c>
      <c r="BK125" s="195">
        <f>ROUND(I125*H125,2)</f>
        <v>0</v>
      </c>
      <c r="BL125" s="14" t="s">
        <v>142</v>
      </c>
      <c r="BM125" s="194" t="s">
        <v>142</v>
      </c>
    </row>
    <row r="126" spans="1:65" s="2" customFormat="1" ht="24.15" customHeight="1">
      <c r="A126" s="31"/>
      <c r="B126" s="32"/>
      <c r="C126" s="182" t="s">
        <v>135</v>
      </c>
      <c r="D126" s="182" t="s">
        <v>138</v>
      </c>
      <c r="E126" s="183" t="s">
        <v>945</v>
      </c>
      <c r="F126" s="184" t="s">
        <v>946</v>
      </c>
      <c r="G126" s="185" t="s">
        <v>171</v>
      </c>
      <c r="H126" s="186">
        <v>596</v>
      </c>
      <c r="I126" s="187"/>
      <c r="J126" s="188">
        <f>ROUND(I126*H126,2)</f>
        <v>0</v>
      </c>
      <c r="K126" s="189"/>
      <c r="L126" s="36"/>
      <c r="M126" s="190" t="s">
        <v>1</v>
      </c>
      <c r="N126" s="191" t="s">
        <v>38</v>
      </c>
      <c r="O126" s="68"/>
      <c r="P126" s="192">
        <f>O126*H126</f>
        <v>0</v>
      </c>
      <c r="Q126" s="192">
        <v>1.4999999999999999E-4</v>
      </c>
      <c r="R126" s="192">
        <f>Q126*H126</f>
        <v>8.9399999999999993E-2</v>
      </c>
      <c r="S126" s="192">
        <v>0</v>
      </c>
      <c r="T126" s="193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4" t="s">
        <v>416</v>
      </c>
      <c r="AT126" s="194" t="s">
        <v>138</v>
      </c>
      <c r="AU126" s="194" t="s">
        <v>83</v>
      </c>
      <c r="AY126" s="14" t="s">
        <v>137</v>
      </c>
      <c r="BE126" s="195">
        <f>IF(N126="základní",J126,0)</f>
        <v>0</v>
      </c>
      <c r="BF126" s="195">
        <f>IF(N126="snížená",J126,0)</f>
        <v>0</v>
      </c>
      <c r="BG126" s="195">
        <f>IF(N126="zákl. přenesená",J126,0)</f>
        <v>0</v>
      </c>
      <c r="BH126" s="195">
        <f>IF(N126="sníž. přenesená",J126,0)</f>
        <v>0</v>
      </c>
      <c r="BI126" s="195">
        <f>IF(N126="nulová",J126,0)</f>
        <v>0</v>
      </c>
      <c r="BJ126" s="14" t="s">
        <v>81</v>
      </c>
      <c r="BK126" s="195">
        <f>ROUND(I126*H126,2)</f>
        <v>0</v>
      </c>
      <c r="BL126" s="14" t="s">
        <v>416</v>
      </c>
      <c r="BM126" s="194" t="s">
        <v>947</v>
      </c>
    </row>
    <row r="127" spans="1:65" s="12" customFormat="1" ht="22.8" customHeight="1">
      <c r="B127" s="168"/>
      <c r="C127" s="169"/>
      <c r="D127" s="170" t="s">
        <v>72</v>
      </c>
      <c r="E127" s="212" t="s">
        <v>282</v>
      </c>
      <c r="F127" s="212" t="s">
        <v>283</v>
      </c>
      <c r="G127" s="169"/>
      <c r="H127" s="169"/>
      <c r="I127" s="172"/>
      <c r="J127" s="213">
        <f>BK127</f>
        <v>0</v>
      </c>
      <c r="K127" s="169"/>
      <c r="L127" s="174"/>
      <c r="M127" s="175"/>
      <c r="N127" s="176"/>
      <c r="O127" s="176"/>
      <c r="P127" s="177">
        <f>SUM(P128:P131)</f>
        <v>0</v>
      </c>
      <c r="Q127" s="176"/>
      <c r="R127" s="177">
        <f>SUM(R128:R131)</f>
        <v>0</v>
      </c>
      <c r="S127" s="176"/>
      <c r="T127" s="178">
        <f>SUM(T128:T131)</f>
        <v>0</v>
      </c>
      <c r="AR127" s="179" t="s">
        <v>81</v>
      </c>
      <c r="AT127" s="180" t="s">
        <v>72</v>
      </c>
      <c r="AU127" s="180" t="s">
        <v>81</v>
      </c>
      <c r="AY127" s="179" t="s">
        <v>137</v>
      </c>
      <c r="BK127" s="181">
        <f>SUM(BK128:BK131)</f>
        <v>0</v>
      </c>
    </row>
    <row r="128" spans="1:65" s="2" customFormat="1" ht="37.799999999999997" customHeight="1">
      <c r="A128" s="31"/>
      <c r="B128" s="32"/>
      <c r="C128" s="182" t="s">
        <v>142</v>
      </c>
      <c r="D128" s="182" t="s">
        <v>138</v>
      </c>
      <c r="E128" s="183" t="s">
        <v>285</v>
      </c>
      <c r="F128" s="184" t="s">
        <v>286</v>
      </c>
      <c r="G128" s="185" t="s">
        <v>287</v>
      </c>
      <c r="H128" s="186">
        <v>7.0000000000000007E-2</v>
      </c>
      <c r="I128" s="187"/>
      <c r="J128" s="188">
        <f>ROUND(I128*H128,2)</f>
        <v>0</v>
      </c>
      <c r="K128" s="189"/>
      <c r="L128" s="36"/>
      <c r="M128" s="190" t="s">
        <v>1</v>
      </c>
      <c r="N128" s="191" t="s">
        <v>38</v>
      </c>
      <c r="O128" s="68"/>
      <c r="P128" s="192">
        <f>O128*H128</f>
        <v>0</v>
      </c>
      <c r="Q128" s="192">
        <v>0</v>
      </c>
      <c r="R128" s="192">
        <f>Q128*H128</f>
        <v>0</v>
      </c>
      <c r="S128" s="192">
        <v>0</v>
      </c>
      <c r="T128" s="193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4" t="s">
        <v>142</v>
      </c>
      <c r="AT128" s="194" t="s">
        <v>138</v>
      </c>
      <c r="AU128" s="194" t="s">
        <v>83</v>
      </c>
      <c r="AY128" s="14" t="s">
        <v>137</v>
      </c>
      <c r="BE128" s="195">
        <f>IF(N128="základní",J128,0)</f>
        <v>0</v>
      </c>
      <c r="BF128" s="195">
        <f>IF(N128="snížená",J128,0)</f>
        <v>0</v>
      </c>
      <c r="BG128" s="195">
        <f>IF(N128="zákl. přenesená",J128,0)</f>
        <v>0</v>
      </c>
      <c r="BH128" s="195">
        <f>IF(N128="sníž. přenesená",J128,0)</f>
        <v>0</v>
      </c>
      <c r="BI128" s="195">
        <f>IF(N128="nulová",J128,0)</f>
        <v>0</v>
      </c>
      <c r="BJ128" s="14" t="s">
        <v>81</v>
      </c>
      <c r="BK128" s="195">
        <f>ROUND(I128*H128,2)</f>
        <v>0</v>
      </c>
      <c r="BL128" s="14" t="s">
        <v>142</v>
      </c>
      <c r="BM128" s="194" t="s">
        <v>160</v>
      </c>
    </row>
    <row r="129" spans="1:65" s="2" customFormat="1" ht="33" customHeight="1">
      <c r="A129" s="31"/>
      <c r="B129" s="32"/>
      <c r="C129" s="182" t="s">
        <v>156</v>
      </c>
      <c r="D129" s="182" t="s">
        <v>138</v>
      </c>
      <c r="E129" s="183" t="s">
        <v>290</v>
      </c>
      <c r="F129" s="184" t="s">
        <v>291</v>
      </c>
      <c r="G129" s="185" t="s">
        <v>287</v>
      </c>
      <c r="H129" s="186">
        <v>7.0000000000000007E-2</v>
      </c>
      <c r="I129" s="187"/>
      <c r="J129" s="188">
        <f>ROUND(I129*H129,2)</f>
        <v>0</v>
      </c>
      <c r="K129" s="189"/>
      <c r="L129" s="36"/>
      <c r="M129" s="190" t="s">
        <v>1</v>
      </c>
      <c r="N129" s="191" t="s">
        <v>38</v>
      </c>
      <c r="O129" s="68"/>
      <c r="P129" s="192">
        <f>O129*H129</f>
        <v>0</v>
      </c>
      <c r="Q129" s="192">
        <v>0</v>
      </c>
      <c r="R129" s="192">
        <f>Q129*H129</f>
        <v>0</v>
      </c>
      <c r="S129" s="192">
        <v>0</v>
      </c>
      <c r="T129" s="193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4" t="s">
        <v>142</v>
      </c>
      <c r="AT129" s="194" t="s">
        <v>138</v>
      </c>
      <c r="AU129" s="194" t="s">
        <v>83</v>
      </c>
      <c r="AY129" s="14" t="s">
        <v>137</v>
      </c>
      <c r="BE129" s="195">
        <f>IF(N129="základní",J129,0)</f>
        <v>0</v>
      </c>
      <c r="BF129" s="195">
        <f>IF(N129="snížená",J129,0)</f>
        <v>0</v>
      </c>
      <c r="BG129" s="195">
        <f>IF(N129="zákl. přenesená",J129,0)</f>
        <v>0</v>
      </c>
      <c r="BH129" s="195">
        <f>IF(N129="sníž. přenesená",J129,0)</f>
        <v>0</v>
      </c>
      <c r="BI129" s="195">
        <f>IF(N129="nulová",J129,0)</f>
        <v>0</v>
      </c>
      <c r="BJ129" s="14" t="s">
        <v>81</v>
      </c>
      <c r="BK129" s="195">
        <f>ROUND(I129*H129,2)</f>
        <v>0</v>
      </c>
      <c r="BL129" s="14" t="s">
        <v>142</v>
      </c>
      <c r="BM129" s="194" t="s">
        <v>168</v>
      </c>
    </row>
    <row r="130" spans="1:65" s="2" customFormat="1" ht="44.25" customHeight="1">
      <c r="A130" s="31"/>
      <c r="B130" s="32"/>
      <c r="C130" s="182" t="s">
        <v>160</v>
      </c>
      <c r="D130" s="182" t="s">
        <v>138</v>
      </c>
      <c r="E130" s="183" t="s">
        <v>294</v>
      </c>
      <c r="F130" s="184" t="s">
        <v>295</v>
      </c>
      <c r="G130" s="185" t="s">
        <v>287</v>
      </c>
      <c r="H130" s="186">
        <v>7.0000000000000007E-2</v>
      </c>
      <c r="I130" s="187"/>
      <c r="J130" s="188">
        <f>ROUND(I130*H130,2)</f>
        <v>0</v>
      </c>
      <c r="K130" s="189"/>
      <c r="L130" s="36"/>
      <c r="M130" s="190" t="s">
        <v>1</v>
      </c>
      <c r="N130" s="191" t="s">
        <v>38</v>
      </c>
      <c r="O130" s="68"/>
      <c r="P130" s="192">
        <f>O130*H130</f>
        <v>0</v>
      </c>
      <c r="Q130" s="192">
        <v>0</v>
      </c>
      <c r="R130" s="192">
        <f>Q130*H130</f>
        <v>0</v>
      </c>
      <c r="S130" s="192">
        <v>0</v>
      </c>
      <c r="T130" s="193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4" t="s">
        <v>142</v>
      </c>
      <c r="AT130" s="194" t="s">
        <v>138</v>
      </c>
      <c r="AU130" s="194" t="s">
        <v>83</v>
      </c>
      <c r="AY130" s="14" t="s">
        <v>137</v>
      </c>
      <c r="BE130" s="195">
        <f>IF(N130="základní",J130,0)</f>
        <v>0</v>
      </c>
      <c r="BF130" s="195">
        <f>IF(N130="snížená",J130,0)</f>
        <v>0</v>
      </c>
      <c r="BG130" s="195">
        <f>IF(N130="zákl. přenesená",J130,0)</f>
        <v>0</v>
      </c>
      <c r="BH130" s="195">
        <f>IF(N130="sníž. přenesená",J130,0)</f>
        <v>0</v>
      </c>
      <c r="BI130" s="195">
        <f>IF(N130="nulová",J130,0)</f>
        <v>0</v>
      </c>
      <c r="BJ130" s="14" t="s">
        <v>81</v>
      </c>
      <c r="BK130" s="195">
        <f>ROUND(I130*H130,2)</f>
        <v>0</v>
      </c>
      <c r="BL130" s="14" t="s">
        <v>142</v>
      </c>
      <c r="BM130" s="194" t="s">
        <v>178</v>
      </c>
    </row>
    <row r="131" spans="1:65" s="2" customFormat="1" ht="44.25" customHeight="1">
      <c r="A131" s="31"/>
      <c r="B131" s="32"/>
      <c r="C131" s="182" t="s">
        <v>164</v>
      </c>
      <c r="D131" s="182" t="s">
        <v>138</v>
      </c>
      <c r="E131" s="183" t="s">
        <v>298</v>
      </c>
      <c r="F131" s="184" t="s">
        <v>299</v>
      </c>
      <c r="G131" s="185" t="s">
        <v>287</v>
      </c>
      <c r="H131" s="186">
        <v>7.0000000000000007E-2</v>
      </c>
      <c r="I131" s="187"/>
      <c r="J131" s="188">
        <f>ROUND(I131*H131,2)</f>
        <v>0</v>
      </c>
      <c r="K131" s="189"/>
      <c r="L131" s="36"/>
      <c r="M131" s="190" t="s">
        <v>1</v>
      </c>
      <c r="N131" s="191" t="s">
        <v>38</v>
      </c>
      <c r="O131" s="68"/>
      <c r="P131" s="192">
        <f>O131*H131</f>
        <v>0</v>
      </c>
      <c r="Q131" s="192">
        <v>0</v>
      </c>
      <c r="R131" s="192">
        <f>Q131*H131</f>
        <v>0</v>
      </c>
      <c r="S131" s="192">
        <v>0</v>
      </c>
      <c r="T131" s="193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4" t="s">
        <v>142</v>
      </c>
      <c r="AT131" s="194" t="s">
        <v>138</v>
      </c>
      <c r="AU131" s="194" t="s">
        <v>83</v>
      </c>
      <c r="AY131" s="14" t="s">
        <v>137</v>
      </c>
      <c r="BE131" s="195">
        <f>IF(N131="základní",J131,0)</f>
        <v>0</v>
      </c>
      <c r="BF131" s="195">
        <f>IF(N131="snížená",J131,0)</f>
        <v>0</v>
      </c>
      <c r="BG131" s="195">
        <f>IF(N131="zákl. přenesená",J131,0)</f>
        <v>0</v>
      </c>
      <c r="BH131" s="195">
        <f>IF(N131="sníž. přenesená",J131,0)</f>
        <v>0</v>
      </c>
      <c r="BI131" s="195">
        <f>IF(N131="nulová",J131,0)</f>
        <v>0</v>
      </c>
      <c r="BJ131" s="14" t="s">
        <v>81</v>
      </c>
      <c r="BK131" s="195">
        <f>ROUND(I131*H131,2)</f>
        <v>0</v>
      </c>
      <c r="BL131" s="14" t="s">
        <v>142</v>
      </c>
      <c r="BM131" s="194" t="s">
        <v>8</v>
      </c>
    </row>
    <row r="132" spans="1:65" s="12" customFormat="1" ht="25.95" customHeight="1">
      <c r="B132" s="168"/>
      <c r="C132" s="169"/>
      <c r="D132" s="170" t="s">
        <v>72</v>
      </c>
      <c r="E132" s="171" t="s">
        <v>636</v>
      </c>
      <c r="F132" s="171" t="s">
        <v>637</v>
      </c>
      <c r="G132" s="169"/>
      <c r="H132" s="169"/>
      <c r="I132" s="172"/>
      <c r="J132" s="173">
        <f>BK132</f>
        <v>0</v>
      </c>
      <c r="K132" s="169"/>
      <c r="L132" s="174"/>
      <c r="M132" s="175"/>
      <c r="N132" s="176"/>
      <c r="O132" s="176"/>
      <c r="P132" s="177">
        <f>P133</f>
        <v>0</v>
      </c>
      <c r="Q132" s="176"/>
      <c r="R132" s="177">
        <f>R133</f>
        <v>8.0599999999999995E-3</v>
      </c>
      <c r="S132" s="176"/>
      <c r="T132" s="178">
        <f>T133</f>
        <v>0</v>
      </c>
      <c r="AR132" s="179" t="s">
        <v>83</v>
      </c>
      <c r="AT132" s="180" t="s">
        <v>72</v>
      </c>
      <c r="AU132" s="180" t="s">
        <v>73</v>
      </c>
      <c r="AY132" s="179" t="s">
        <v>137</v>
      </c>
      <c r="BK132" s="181">
        <f>BK133</f>
        <v>0</v>
      </c>
    </row>
    <row r="133" spans="1:65" s="12" customFormat="1" ht="22.8" customHeight="1">
      <c r="B133" s="168"/>
      <c r="C133" s="169"/>
      <c r="D133" s="170" t="s">
        <v>72</v>
      </c>
      <c r="E133" s="212" t="s">
        <v>948</v>
      </c>
      <c r="F133" s="212" t="s">
        <v>949</v>
      </c>
      <c r="G133" s="169"/>
      <c r="H133" s="169"/>
      <c r="I133" s="172"/>
      <c r="J133" s="213">
        <f>BK133</f>
        <v>0</v>
      </c>
      <c r="K133" s="169"/>
      <c r="L133" s="174"/>
      <c r="M133" s="175"/>
      <c r="N133" s="176"/>
      <c r="O133" s="176"/>
      <c r="P133" s="177">
        <f>SUM(P134:P169)</f>
        <v>0</v>
      </c>
      <c r="Q133" s="176"/>
      <c r="R133" s="177">
        <f>SUM(R134:R169)</f>
        <v>8.0599999999999995E-3</v>
      </c>
      <c r="S133" s="176"/>
      <c r="T133" s="178">
        <f>SUM(T134:T169)</f>
        <v>0</v>
      </c>
      <c r="AR133" s="179" t="s">
        <v>83</v>
      </c>
      <c r="AT133" s="180" t="s">
        <v>72</v>
      </c>
      <c r="AU133" s="180" t="s">
        <v>81</v>
      </c>
      <c r="AY133" s="179" t="s">
        <v>137</v>
      </c>
      <c r="BK133" s="181">
        <f>SUM(BK134:BK169)</f>
        <v>0</v>
      </c>
    </row>
    <row r="134" spans="1:65" s="2" customFormat="1" ht="44.25" customHeight="1">
      <c r="A134" s="31"/>
      <c r="B134" s="32"/>
      <c r="C134" s="182" t="s">
        <v>168</v>
      </c>
      <c r="D134" s="182" t="s">
        <v>138</v>
      </c>
      <c r="E134" s="183" t="s">
        <v>950</v>
      </c>
      <c r="F134" s="184" t="s">
        <v>951</v>
      </c>
      <c r="G134" s="185" t="s">
        <v>181</v>
      </c>
      <c r="H134" s="186">
        <v>55</v>
      </c>
      <c r="I134" s="187"/>
      <c r="J134" s="188">
        <f t="shared" ref="J134:J169" si="0">ROUND(I134*H134,2)</f>
        <v>0</v>
      </c>
      <c r="K134" s="189"/>
      <c r="L134" s="36"/>
      <c r="M134" s="190" t="s">
        <v>1</v>
      </c>
      <c r="N134" s="191" t="s">
        <v>38</v>
      </c>
      <c r="O134" s="68"/>
      <c r="P134" s="192">
        <f t="shared" ref="P134:P169" si="1">O134*H134</f>
        <v>0</v>
      </c>
      <c r="Q134" s="192">
        <v>0</v>
      </c>
      <c r="R134" s="192">
        <f t="shared" ref="R134:R169" si="2">Q134*H134</f>
        <v>0</v>
      </c>
      <c r="S134" s="192">
        <v>0</v>
      </c>
      <c r="T134" s="193">
        <f t="shared" ref="T134:T169" si="3"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4" t="s">
        <v>204</v>
      </c>
      <c r="AT134" s="194" t="s">
        <v>138</v>
      </c>
      <c r="AU134" s="194" t="s">
        <v>83</v>
      </c>
      <c r="AY134" s="14" t="s">
        <v>137</v>
      </c>
      <c r="BE134" s="195">
        <f t="shared" ref="BE134:BE169" si="4">IF(N134="základní",J134,0)</f>
        <v>0</v>
      </c>
      <c r="BF134" s="195">
        <f t="shared" ref="BF134:BF169" si="5">IF(N134="snížená",J134,0)</f>
        <v>0</v>
      </c>
      <c r="BG134" s="195">
        <f t="shared" ref="BG134:BG169" si="6">IF(N134="zákl. přenesená",J134,0)</f>
        <v>0</v>
      </c>
      <c r="BH134" s="195">
        <f t="shared" ref="BH134:BH169" si="7">IF(N134="sníž. přenesená",J134,0)</f>
        <v>0</v>
      </c>
      <c r="BI134" s="195">
        <f t="shared" ref="BI134:BI169" si="8">IF(N134="nulová",J134,0)</f>
        <v>0</v>
      </c>
      <c r="BJ134" s="14" t="s">
        <v>81</v>
      </c>
      <c r="BK134" s="195">
        <f t="shared" ref="BK134:BK169" si="9">ROUND(I134*H134,2)</f>
        <v>0</v>
      </c>
      <c r="BL134" s="14" t="s">
        <v>204</v>
      </c>
      <c r="BM134" s="194" t="s">
        <v>952</v>
      </c>
    </row>
    <row r="135" spans="1:65" s="2" customFormat="1" ht="21.75" customHeight="1">
      <c r="A135" s="31"/>
      <c r="B135" s="32"/>
      <c r="C135" s="201" t="s">
        <v>173</v>
      </c>
      <c r="D135" s="201" t="s">
        <v>318</v>
      </c>
      <c r="E135" s="202" t="s">
        <v>953</v>
      </c>
      <c r="F135" s="203" t="s">
        <v>954</v>
      </c>
      <c r="G135" s="204" t="s">
        <v>181</v>
      </c>
      <c r="H135" s="205">
        <v>55</v>
      </c>
      <c r="I135" s="206"/>
      <c r="J135" s="207">
        <f t="shared" si="0"/>
        <v>0</v>
      </c>
      <c r="K135" s="208"/>
      <c r="L135" s="209"/>
      <c r="M135" s="210" t="s">
        <v>1</v>
      </c>
      <c r="N135" s="211" t="s">
        <v>38</v>
      </c>
      <c r="O135" s="68"/>
      <c r="P135" s="192">
        <f t="shared" si="1"/>
        <v>0</v>
      </c>
      <c r="Q135" s="192">
        <v>0</v>
      </c>
      <c r="R135" s="192">
        <f t="shared" si="2"/>
        <v>0</v>
      </c>
      <c r="S135" s="192">
        <v>0</v>
      </c>
      <c r="T135" s="193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4" t="s">
        <v>270</v>
      </c>
      <c r="AT135" s="194" t="s">
        <v>318</v>
      </c>
      <c r="AU135" s="194" t="s">
        <v>83</v>
      </c>
      <c r="AY135" s="14" t="s">
        <v>137</v>
      </c>
      <c r="BE135" s="195">
        <f t="shared" si="4"/>
        <v>0</v>
      </c>
      <c r="BF135" s="195">
        <f t="shared" si="5"/>
        <v>0</v>
      </c>
      <c r="BG135" s="195">
        <f t="shared" si="6"/>
        <v>0</v>
      </c>
      <c r="BH135" s="195">
        <f t="shared" si="7"/>
        <v>0</v>
      </c>
      <c r="BI135" s="195">
        <f t="shared" si="8"/>
        <v>0</v>
      </c>
      <c r="BJ135" s="14" t="s">
        <v>81</v>
      </c>
      <c r="BK135" s="195">
        <f t="shared" si="9"/>
        <v>0</v>
      </c>
      <c r="BL135" s="14" t="s">
        <v>204</v>
      </c>
      <c r="BM135" s="194" t="s">
        <v>955</v>
      </c>
    </row>
    <row r="136" spans="1:65" s="2" customFormat="1" ht="49.05" customHeight="1">
      <c r="A136" s="31"/>
      <c r="B136" s="32"/>
      <c r="C136" s="182" t="s">
        <v>178</v>
      </c>
      <c r="D136" s="182" t="s">
        <v>138</v>
      </c>
      <c r="E136" s="183" t="s">
        <v>956</v>
      </c>
      <c r="F136" s="184" t="s">
        <v>957</v>
      </c>
      <c r="G136" s="185" t="s">
        <v>181</v>
      </c>
      <c r="H136" s="186">
        <v>18</v>
      </c>
      <c r="I136" s="187"/>
      <c r="J136" s="188">
        <f t="shared" si="0"/>
        <v>0</v>
      </c>
      <c r="K136" s="189"/>
      <c r="L136" s="36"/>
      <c r="M136" s="190" t="s">
        <v>1</v>
      </c>
      <c r="N136" s="191" t="s">
        <v>38</v>
      </c>
      <c r="O136" s="68"/>
      <c r="P136" s="192">
        <f t="shared" si="1"/>
        <v>0</v>
      </c>
      <c r="Q136" s="192">
        <v>0</v>
      </c>
      <c r="R136" s="192">
        <f t="shared" si="2"/>
        <v>0</v>
      </c>
      <c r="S136" s="192">
        <v>0</v>
      </c>
      <c r="T136" s="193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4" t="s">
        <v>204</v>
      </c>
      <c r="AT136" s="194" t="s">
        <v>138</v>
      </c>
      <c r="AU136" s="194" t="s">
        <v>83</v>
      </c>
      <c r="AY136" s="14" t="s">
        <v>137</v>
      </c>
      <c r="BE136" s="195">
        <f t="shared" si="4"/>
        <v>0</v>
      </c>
      <c r="BF136" s="195">
        <f t="shared" si="5"/>
        <v>0</v>
      </c>
      <c r="BG136" s="195">
        <f t="shared" si="6"/>
        <v>0</v>
      </c>
      <c r="BH136" s="195">
        <f t="shared" si="7"/>
        <v>0</v>
      </c>
      <c r="BI136" s="195">
        <f t="shared" si="8"/>
        <v>0</v>
      </c>
      <c r="BJ136" s="14" t="s">
        <v>81</v>
      </c>
      <c r="BK136" s="195">
        <f t="shared" si="9"/>
        <v>0</v>
      </c>
      <c r="BL136" s="14" t="s">
        <v>204</v>
      </c>
      <c r="BM136" s="194" t="s">
        <v>958</v>
      </c>
    </row>
    <row r="137" spans="1:65" s="2" customFormat="1" ht="24.15" customHeight="1">
      <c r="A137" s="31"/>
      <c r="B137" s="32"/>
      <c r="C137" s="201" t="s">
        <v>183</v>
      </c>
      <c r="D137" s="201" t="s">
        <v>318</v>
      </c>
      <c r="E137" s="202" t="s">
        <v>959</v>
      </c>
      <c r="F137" s="203" t="s">
        <v>960</v>
      </c>
      <c r="G137" s="204" t="s">
        <v>181</v>
      </c>
      <c r="H137" s="205">
        <v>18</v>
      </c>
      <c r="I137" s="206"/>
      <c r="J137" s="207">
        <f t="shared" si="0"/>
        <v>0</v>
      </c>
      <c r="K137" s="208"/>
      <c r="L137" s="209"/>
      <c r="M137" s="210" t="s">
        <v>1</v>
      </c>
      <c r="N137" s="211" t="s">
        <v>38</v>
      </c>
      <c r="O137" s="68"/>
      <c r="P137" s="192">
        <f t="shared" si="1"/>
        <v>0</v>
      </c>
      <c r="Q137" s="192">
        <v>0</v>
      </c>
      <c r="R137" s="192">
        <f t="shared" si="2"/>
        <v>0</v>
      </c>
      <c r="S137" s="192">
        <v>0</v>
      </c>
      <c r="T137" s="193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4" t="s">
        <v>270</v>
      </c>
      <c r="AT137" s="194" t="s">
        <v>318</v>
      </c>
      <c r="AU137" s="194" t="s">
        <v>83</v>
      </c>
      <c r="AY137" s="14" t="s">
        <v>137</v>
      </c>
      <c r="BE137" s="195">
        <f t="shared" si="4"/>
        <v>0</v>
      </c>
      <c r="BF137" s="195">
        <f t="shared" si="5"/>
        <v>0</v>
      </c>
      <c r="BG137" s="195">
        <f t="shared" si="6"/>
        <v>0</v>
      </c>
      <c r="BH137" s="195">
        <f t="shared" si="7"/>
        <v>0</v>
      </c>
      <c r="BI137" s="195">
        <f t="shared" si="8"/>
        <v>0</v>
      </c>
      <c r="BJ137" s="14" t="s">
        <v>81</v>
      </c>
      <c r="BK137" s="195">
        <f t="shared" si="9"/>
        <v>0</v>
      </c>
      <c r="BL137" s="14" t="s">
        <v>204</v>
      </c>
      <c r="BM137" s="194" t="s">
        <v>961</v>
      </c>
    </row>
    <row r="138" spans="1:65" s="2" customFormat="1" ht="55.5" customHeight="1">
      <c r="A138" s="31"/>
      <c r="B138" s="32"/>
      <c r="C138" s="182" t="s">
        <v>8</v>
      </c>
      <c r="D138" s="182" t="s">
        <v>138</v>
      </c>
      <c r="E138" s="183" t="s">
        <v>962</v>
      </c>
      <c r="F138" s="184" t="s">
        <v>963</v>
      </c>
      <c r="G138" s="185" t="s">
        <v>181</v>
      </c>
      <c r="H138" s="186">
        <v>12</v>
      </c>
      <c r="I138" s="187"/>
      <c r="J138" s="188">
        <f t="shared" si="0"/>
        <v>0</v>
      </c>
      <c r="K138" s="189"/>
      <c r="L138" s="36"/>
      <c r="M138" s="190" t="s">
        <v>1</v>
      </c>
      <c r="N138" s="191" t="s">
        <v>38</v>
      </c>
      <c r="O138" s="68"/>
      <c r="P138" s="192">
        <f t="shared" si="1"/>
        <v>0</v>
      </c>
      <c r="Q138" s="192">
        <v>0</v>
      </c>
      <c r="R138" s="192">
        <f t="shared" si="2"/>
        <v>0</v>
      </c>
      <c r="S138" s="192">
        <v>0</v>
      </c>
      <c r="T138" s="193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4" t="s">
        <v>204</v>
      </c>
      <c r="AT138" s="194" t="s">
        <v>138</v>
      </c>
      <c r="AU138" s="194" t="s">
        <v>83</v>
      </c>
      <c r="AY138" s="14" t="s">
        <v>137</v>
      </c>
      <c r="BE138" s="195">
        <f t="shared" si="4"/>
        <v>0</v>
      </c>
      <c r="BF138" s="195">
        <f t="shared" si="5"/>
        <v>0</v>
      </c>
      <c r="BG138" s="195">
        <f t="shared" si="6"/>
        <v>0</v>
      </c>
      <c r="BH138" s="195">
        <f t="shared" si="7"/>
        <v>0</v>
      </c>
      <c r="BI138" s="195">
        <f t="shared" si="8"/>
        <v>0</v>
      </c>
      <c r="BJ138" s="14" t="s">
        <v>81</v>
      </c>
      <c r="BK138" s="195">
        <f t="shared" si="9"/>
        <v>0</v>
      </c>
      <c r="BL138" s="14" t="s">
        <v>204</v>
      </c>
      <c r="BM138" s="194" t="s">
        <v>964</v>
      </c>
    </row>
    <row r="139" spans="1:65" s="2" customFormat="1" ht="24.15" customHeight="1">
      <c r="A139" s="31"/>
      <c r="B139" s="32"/>
      <c r="C139" s="201" t="s">
        <v>191</v>
      </c>
      <c r="D139" s="201" t="s">
        <v>318</v>
      </c>
      <c r="E139" s="202" t="s">
        <v>965</v>
      </c>
      <c r="F139" s="203" t="s">
        <v>966</v>
      </c>
      <c r="G139" s="204" t="s">
        <v>181</v>
      </c>
      <c r="H139" s="205">
        <v>12</v>
      </c>
      <c r="I139" s="206"/>
      <c r="J139" s="207">
        <f t="shared" si="0"/>
        <v>0</v>
      </c>
      <c r="K139" s="208"/>
      <c r="L139" s="209"/>
      <c r="M139" s="210" t="s">
        <v>1</v>
      </c>
      <c r="N139" s="211" t="s">
        <v>38</v>
      </c>
      <c r="O139" s="68"/>
      <c r="P139" s="192">
        <f t="shared" si="1"/>
        <v>0</v>
      </c>
      <c r="Q139" s="192">
        <v>0</v>
      </c>
      <c r="R139" s="192">
        <f t="shared" si="2"/>
        <v>0</v>
      </c>
      <c r="S139" s="192">
        <v>0</v>
      </c>
      <c r="T139" s="193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4" t="s">
        <v>270</v>
      </c>
      <c r="AT139" s="194" t="s">
        <v>318</v>
      </c>
      <c r="AU139" s="194" t="s">
        <v>83</v>
      </c>
      <c r="AY139" s="14" t="s">
        <v>137</v>
      </c>
      <c r="BE139" s="195">
        <f t="shared" si="4"/>
        <v>0</v>
      </c>
      <c r="BF139" s="195">
        <f t="shared" si="5"/>
        <v>0</v>
      </c>
      <c r="BG139" s="195">
        <f t="shared" si="6"/>
        <v>0</v>
      </c>
      <c r="BH139" s="195">
        <f t="shared" si="7"/>
        <v>0</v>
      </c>
      <c r="BI139" s="195">
        <f t="shared" si="8"/>
        <v>0</v>
      </c>
      <c r="BJ139" s="14" t="s">
        <v>81</v>
      </c>
      <c r="BK139" s="195">
        <f t="shared" si="9"/>
        <v>0</v>
      </c>
      <c r="BL139" s="14" t="s">
        <v>204</v>
      </c>
      <c r="BM139" s="194" t="s">
        <v>967</v>
      </c>
    </row>
    <row r="140" spans="1:65" s="2" customFormat="1" ht="37.799999999999997" customHeight="1">
      <c r="A140" s="31"/>
      <c r="B140" s="32"/>
      <c r="C140" s="182" t="s">
        <v>196</v>
      </c>
      <c r="D140" s="182" t="s">
        <v>138</v>
      </c>
      <c r="E140" s="183" t="s">
        <v>968</v>
      </c>
      <c r="F140" s="184" t="s">
        <v>969</v>
      </c>
      <c r="G140" s="185" t="s">
        <v>181</v>
      </c>
      <c r="H140" s="186">
        <v>35</v>
      </c>
      <c r="I140" s="187"/>
      <c r="J140" s="188">
        <f t="shared" si="0"/>
        <v>0</v>
      </c>
      <c r="K140" s="189"/>
      <c r="L140" s="36"/>
      <c r="M140" s="190" t="s">
        <v>1</v>
      </c>
      <c r="N140" s="191" t="s">
        <v>38</v>
      </c>
      <c r="O140" s="68"/>
      <c r="P140" s="192">
        <f t="shared" si="1"/>
        <v>0</v>
      </c>
      <c r="Q140" s="192">
        <v>0</v>
      </c>
      <c r="R140" s="192">
        <f t="shared" si="2"/>
        <v>0</v>
      </c>
      <c r="S140" s="192">
        <v>0</v>
      </c>
      <c r="T140" s="193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4" t="s">
        <v>204</v>
      </c>
      <c r="AT140" s="194" t="s">
        <v>138</v>
      </c>
      <c r="AU140" s="194" t="s">
        <v>83</v>
      </c>
      <c r="AY140" s="14" t="s">
        <v>137</v>
      </c>
      <c r="BE140" s="195">
        <f t="shared" si="4"/>
        <v>0</v>
      </c>
      <c r="BF140" s="195">
        <f t="shared" si="5"/>
        <v>0</v>
      </c>
      <c r="BG140" s="195">
        <f t="shared" si="6"/>
        <v>0</v>
      </c>
      <c r="BH140" s="195">
        <f t="shared" si="7"/>
        <v>0</v>
      </c>
      <c r="BI140" s="195">
        <f t="shared" si="8"/>
        <v>0</v>
      </c>
      <c r="BJ140" s="14" t="s">
        <v>81</v>
      </c>
      <c r="BK140" s="195">
        <f t="shared" si="9"/>
        <v>0</v>
      </c>
      <c r="BL140" s="14" t="s">
        <v>204</v>
      </c>
      <c r="BM140" s="194" t="s">
        <v>970</v>
      </c>
    </row>
    <row r="141" spans="1:65" s="2" customFormat="1" ht="16.5" customHeight="1">
      <c r="A141" s="31"/>
      <c r="B141" s="32"/>
      <c r="C141" s="201" t="s">
        <v>200</v>
      </c>
      <c r="D141" s="201" t="s">
        <v>318</v>
      </c>
      <c r="E141" s="202" t="s">
        <v>971</v>
      </c>
      <c r="F141" s="203" t="s">
        <v>972</v>
      </c>
      <c r="G141" s="204" t="s">
        <v>181</v>
      </c>
      <c r="H141" s="205">
        <v>34</v>
      </c>
      <c r="I141" s="206"/>
      <c r="J141" s="207">
        <f t="shared" si="0"/>
        <v>0</v>
      </c>
      <c r="K141" s="208"/>
      <c r="L141" s="209"/>
      <c r="M141" s="210" t="s">
        <v>1</v>
      </c>
      <c r="N141" s="211" t="s">
        <v>38</v>
      </c>
      <c r="O141" s="68"/>
      <c r="P141" s="192">
        <f t="shared" si="1"/>
        <v>0</v>
      </c>
      <c r="Q141" s="192">
        <v>0</v>
      </c>
      <c r="R141" s="192">
        <f t="shared" si="2"/>
        <v>0</v>
      </c>
      <c r="S141" s="192">
        <v>0</v>
      </c>
      <c r="T141" s="193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4" t="s">
        <v>270</v>
      </c>
      <c r="AT141" s="194" t="s">
        <v>318</v>
      </c>
      <c r="AU141" s="194" t="s">
        <v>83</v>
      </c>
      <c r="AY141" s="14" t="s">
        <v>137</v>
      </c>
      <c r="BE141" s="195">
        <f t="shared" si="4"/>
        <v>0</v>
      </c>
      <c r="BF141" s="195">
        <f t="shared" si="5"/>
        <v>0</v>
      </c>
      <c r="BG141" s="195">
        <f t="shared" si="6"/>
        <v>0</v>
      </c>
      <c r="BH141" s="195">
        <f t="shared" si="7"/>
        <v>0</v>
      </c>
      <c r="BI141" s="195">
        <f t="shared" si="8"/>
        <v>0</v>
      </c>
      <c r="BJ141" s="14" t="s">
        <v>81</v>
      </c>
      <c r="BK141" s="195">
        <f t="shared" si="9"/>
        <v>0</v>
      </c>
      <c r="BL141" s="14" t="s">
        <v>204</v>
      </c>
      <c r="BM141" s="194" t="s">
        <v>973</v>
      </c>
    </row>
    <row r="142" spans="1:65" s="2" customFormat="1" ht="24.15" customHeight="1">
      <c r="A142" s="31"/>
      <c r="B142" s="32"/>
      <c r="C142" s="201" t="s">
        <v>204</v>
      </c>
      <c r="D142" s="201" t="s">
        <v>318</v>
      </c>
      <c r="E142" s="202" t="s">
        <v>974</v>
      </c>
      <c r="F142" s="203" t="s">
        <v>975</v>
      </c>
      <c r="G142" s="204" t="s">
        <v>181</v>
      </c>
      <c r="H142" s="205">
        <v>1</v>
      </c>
      <c r="I142" s="206"/>
      <c r="J142" s="207">
        <f t="shared" si="0"/>
        <v>0</v>
      </c>
      <c r="K142" s="208"/>
      <c r="L142" s="209"/>
      <c r="M142" s="210" t="s">
        <v>1</v>
      </c>
      <c r="N142" s="211" t="s">
        <v>38</v>
      </c>
      <c r="O142" s="68"/>
      <c r="P142" s="192">
        <f t="shared" si="1"/>
        <v>0</v>
      </c>
      <c r="Q142" s="192">
        <v>5.0000000000000002E-5</v>
      </c>
      <c r="R142" s="192">
        <f t="shared" si="2"/>
        <v>5.0000000000000002E-5</v>
      </c>
      <c r="S142" s="192">
        <v>0</v>
      </c>
      <c r="T142" s="193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4" t="s">
        <v>270</v>
      </c>
      <c r="AT142" s="194" t="s">
        <v>318</v>
      </c>
      <c r="AU142" s="194" t="s">
        <v>83</v>
      </c>
      <c r="AY142" s="14" t="s">
        <v>137</v>
      </c>
      <c r="BE142" s="195">
        <f t="shared" si="4"/>
        <v>0</v>
      </c>
      <c r="BF142" s="195">
        <f t="shared" si="5"/>
        <v>0</v>
      </c>
      <c r="BG142" s="195">
        <f t="shared" si="6"/>
        <v>0</v>
      </c>
      <c r="BH142" s="195">
        <f t="shared" si="7"/>
        <v>0</v>
      </c>
      <c r="BI142" s="195">
        <f t="shared" si="8"/>
        <v>0</v>
      </c>
      <c r="BJ142" s="14" t="s">
        <v>81</v>
      </c>
      <c r="BK142" s="195">
        <f t="shared" si="9"/>
        <v>0</v>
      </c>
      <c r="BL142" s="14" t="s">
        <v>204</v>
      </c>
      <c r="BM142" s="194" t="s">
        <v>976</v>
      </c>
    </row>
    <row r="143" spans="1:65" s="2" customFormat="1" ht="49.05" customHeight="1">
      <c r="A143" s="31"/>
      <c r="B143" s="32"/>
      <c r="C143" s="182" t="s">
        <v>208</v>
      </c>
      <c r="D143" s="182" t="s">
        <v>138</v>
      </c>
      <c r="E143" s="183" t="s">
        <v>977</v>
      </c>
      <c r="F143" s="184" t="s">
        <v>978</v>
      </c>
      <c r="G143" s="185" t="s">
        <v>181</v>
      </c>
      <c r="H143" s="186">
        <v>46</v>
      </c>
      <c r="I143" s="187"/>
      <c r="J143" s="188">
        <f t="shared" si="0"/>
        <v>0</v>
      </c>
      <c r="K143" s="189"/>
      <c r="L143" s="36"/>
      <c r="M143" s="190" t="s">
        <v>1</v>
      </c>
      <c r="N143" s="191" t="s">
        <v>38</v>
      </c>
      <c r="O143" s="68"/>
      <c r="P143" s="192">
        <f t="shared" si="1"/>
        <v>0</v>
      </c>
      <c r="Q143" s="192">
        <v>0</v>
      </c>
      <c r="R143" s="192">
        <f t="shared" si="2"/>
        <v>0</v>
      </c>
      <c r="S143" s="192">
        <v>0</v>
      </c>
      <c r="T143" s="193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4" t="s">
        <v>204</v>
      </c>
      <c r="AT143" s="194" t="s">
        <v>138</v>
      </c>
      <c r="AU143" s="194" t="s">
        <v>83</v>
      </c>
      <c r="AY143" s="14" t="s">
        <v>137</v>
      </c>
      <c r="BE143" s="195">
        <f t="shared" si="4"/>
        <v>0</v>
      </c>
      <c r="BF143" s="195">
        <f t="shared" si="5"/>
        <v>0</v>
      </c>
      <c r="BG143" s="195">
        <f t="shared" si="6"/>
        <v>0</v>
      </c>
      <c r="BH143" s="195">
        <f t="shared" si="7"/>
        <v>0</v>
      </c>
      <c r="BI143" s="195">
        <f t="shared" si="8"/>
        <v>0</v>
      </c>
      <c r="BJ143" s="14" t="s">
        <v>81</v>
      </c>
      <c r="BK143" s="195">
        <f t="shared" si="9"/>
        <v>0</v>
      </c>
      <c r="BL143" s="14" t="s">
        <v>204</v>
      </c>
      <c r="BM143" s="194" t="s">
        <v>979</v>
      </c>
    </row>
    <row r="144" spans="1:65" s="2" customFormat="1" ht="16.5" customHeight="1">
      <c r="A144" s="31"/>
      <c r="B144" s="32"/>
      <c r="C144" s="201" t="s">
        <v>212</v>
      </c>
      <c r="D144" s="201" t="s">
        <v>318</v>
      </c>
      <c r="E144" s="202" t="s">
        <v>980</v>
      </c>
      <c r="F144" s="203" t="s">
        <v>981</v>
      </c>
      <c r="G144" s="204" t="s">
        <v>181</v>
      </c>
      <c r="H144" s="205">
        <v>46</v>
      </c>
      <c r="I144" s="206"/>
      <c r="J144" s="207">
        <f t="shared" si="0"/>
        <v>0</v>
      </c>
      <c r="K144" s="208"/>
      <c r="L144" s="209"/>
      <c r="M144" s="210" t="s">
        <v>1</v>
      </c>
      <c r="N144" s="211" t="s">
        <v>38</v>
      </c>
      <c r="O144" s="68"/>
      <c r="P144" s="192">
        <f t="shared" si="1"/>
        <v>0</v>
      </c>
      <c r="Q144" s="192">
        <v>0</v>
      </c>
      <c r="R144" s="192">
        <f t="shared" si="2"/>
        <v>0</v>
      </c>
      <c r="S144" s="192">
        <v>0</v>
      </c>
      <c r="T144" s="193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4" t="s">
        <v>270</v>
      </c>
      <c r="AT144" s="194" t="s">
        <v>318</v>
      </c>
      <c r="AU144" s="194" t="s">
        <v>83</v>
      </c>
      <c r="AY144" s="14" t="s">
        <v>137</v>
      </c>
      <c r="BE144" s="195">
        <f t="shared" si="4"/>
        <v>0</v>
      </c>
      <c r="BF144" s="195">
        <f t="shared" si="5"/>
        <v>0</v>
      </c>
      <c r="BG144" s="195">
        <f t="shared" si="6"/>
        <v>0</v>
      </c>
      <c r="BH144" s="195">
        <f t="shared" si="7"/>
        <v>0</v>
      </c>
      <c r="BI144" s="195">
        <f t="shared" si="8"/>
        <v>0</v>
      </c>
      <c r="BJ144" s="14" t="s">
        <v>81</v>
      </c>
      <c r="BK144" s="195">
        <f t="shared" si="9"/>
        <v>0</v>
      </c>
      <c r="BL144" s="14" t="s">
        <v>204</v>
      </c>
      <c r="BM144" s="194" t="s">
        <v>982</v>
      </c>
    </row>
    <row r="145" spans="1:65" s="2" customFormat="1" ht="24.15" customHeight="1">
      <c r="A145" s="31"/>
      <c r="B145" s="32"/>
      <c r="C145" s="182" t="s">
        <v>216</v>
      </c>
      <c r="D145" s="182" t="s">
        <v>138</v>
      </c>
      <c r="E145" s="183" t="s">
        <v>983</v>
      </c>
      <c r="F145" s="184" t="s">
        <v>984</v>
      </c>
      <c r="G145" s="185" t="s">
        <v>181</v>
      </c>
      <c r="H145" s="186">
        <v>50</v>
      </c>
      <c r="I145" s="187"/>
      <c r="J145" s="188">
        <f t="shared" si="0"/>
        <v>0</v>
      </c>
      <c r="K145" s="189"/>
      <c r="L145" s="36"/>
      <c r="M145" s="190" t="s">
        <v>1</v>
      </c>
      <c r="N145" s="191" t="s">
        <v>38</v>
      </c>
      <c r="O145" s="68"/>
      <c r="P145" s="192">
        <f t="shared" si="1"/>
        <v>0</v>
      </c>
      <c r="Q145" s="192">
        <v>0</v>
      </c>
      <c r="R145" s="192">
        <f t="shared" si="2"/>
        <v>0</v>
      </c>
      <c r="S145" s="192">
        <v>0</v>
      </c>
      <c r="T145" s="193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4" t="s">
        <v>204</v>
      </c>
      <c r="AT145" s="194" t="s">
        <v>138</v>
      </c>
      <c r="AU145" s="194" t="s">
        <v>83</v>
      </c>
      <c r="AY145" s="14" t="s">
        <v>137</v>
      </c>
      <c r="BE145" s="195">
        <f t="shared" si="4"/>
        <v>0</v>
      </c>
      <c r="BF145" s="195">
        <f t="shared" si="5"/>
        <v>0</v>
      </c>
      <c r="BG145" s="195">
        <f t="shared" si="6"/>
        <v>0</v>
      </c>
      <c r="BH145" s="195">
        <f t="shared" si="7"/>
        <v>0</v>
      </c>
      <c r="BI145" s="195">
        <f t="shared" si="8"/>
        <v>0</v>
      </c>
      <c r="BJ145" s="14" t="s">
        <v>81</v>
      </c>
      <c r="BK145" s="195">
        <f t="shared" si="9"/>
        <v>0</v>
      </c>
      <c r="BL145" s="14" t="s">
        <v>204</v>
      </c>
      <c r="BM145" s="194" t="s">
        <v>985</v>
      </c>
    </row>
    <row r="146" spans="1:65" s="2" customFormat="1" ht="16.5" customHeight="1">
      <c r="A146" s="31"/>
      <c r="B146" s="32"/>
      <c r="C146" s="201" t="s">
        <v>220</v>
      </c>
      <c r="D146" s="201" t="s">
        <v>318</v>
      </c>
      <c r="E146" s="202" t="s">
        <v>986</v>
      </c>
      <c r="F146" s="203" t="s">
        <v>987</v>
      </c>
      <c r="G146" s="204" t="s">
        <v>181</v>
      </c>
      <c r="H146" s="205">
        <v>24</v>
      </c>
      <c r="I146" s="206"/>
      <c r="J146" s="207">
        <f t="shared" si="0"/>
        <v>0</v>
      </c>
      <c r="K146" s="208"/>
      <c r="L146" s="209"/>
      <c r="M146" s="210" t="s">
        <v>1</v>
      </c>
      <c r="N146" s="211" t="s">
        <v>38</v>
      </c>
      <c r="O146" s="68"/>
      <c r="P146" s="192">
        <f t="shared" si="1"/>
        <v>0</v>
      </c>
      <c r="Q146" s="192">
        <v>0</v>
      </c>
      <c r="R146" s="192">
        <f t="shared" si="2"/>
        <v>0</v>
      </c>
      <c r="S146" s="192">
        <v>0</v>
      </c>
      <c r="T146" s="193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4" t="s">
        <v>270</v>
      </c>
      <c r="AT146" s="194" t="s">
        <v>318</v>
      </c>
      <c r="AU146" s="194" t="s">
        <v>83</v>
      </c>
      <c r="AY146" s="14" t="s">
        <v>137</v>
      </c>
      <c r="BE146" s="195">
        <f t="shared" si="4"/>
        <v>0</v>
      </c>
      <c r="BF146" s="195">
        <f t="shared" si="5"/>
        <v>0</v>
      </c>
      <c r="BG146" s="195">
        <f t="shared" si="6"/>
        <v>0</v>
      </c>
      <c r="BH146" s="195">
        <f t="shared" si="7"/>
        <v>0</v>
      </c>
      <c r="BI146" s="195">
        <f t="shared" si="8"/>
        <v>0</v>
      </c>
      <c r="BJ146" s="14" t="s">
        <v>81</v>
      </c>
      <c r="BK146" s="195">
        <f t="shared" si="9"/>
        <v>0</v>
      </c>
      <c r="BL146" s="14" t="s">
        <v>204</v>
      </c>
      <c r="BM146" s="194" t="s">
        <v>988</v>
      </c>
    </row>
    <row r="147" spans="1:65" s="2" customFormat="1" ht="16.5" customHeight="1">
      <c r="A147" s="31"/>
      <c r="B147" s="32"/>
      <c r="C147" s="201" t="s">
        <v>7</v>
      </c>
      <c r="D147" s="201" t="s">
        <v>318</v>
      </c>
      <c r="E147" s="202" t="s">
        <v>989</v>
      </c>
      <c r="F147" s="203" t="s">
        <v>990</v>
      </c>
      <c r="G147" s="204" t="s">
        <v>181</v>
      </c>
      <c r="H147" s="205">
        <v>36</v>
      </c>
      <c r="I147" s="206"/>
      <c r="J147" s="207">
        <f t="shared" si="0"/>
        <v>0</v>
      </c>
      <c r="K147" s="208"/>
      <c r="L147" s="209"/>
      <c r="M147" s="210" t="s">
        <v>1</v>
      </c>
      <c r="N147" s="211" t="s">
        <v>38</v>
      </c>
      <c r="O147" s="68"/>
      <c r="P147" s="192">
        <f t="shared" si="1"/>
        <v>0</v>
      </c>
      <c r="Q147" s="192">
        <v>0</v>
      </c>
      <c r="R147" s="192">
        <f t="shared" si="2"/>
        <v>0</v>
      </c>
      <c r="S147" s="192">
        <v>0</v>
      </c>
      <c r="T147" s="193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4" t="s">
        <v>270</v>
      </c>
      <c r="AT147" s="194" t="s">
        <v>318</v>
      </c>
      <c r="AU147" s="194" t="s">
        <v>83</v>
      </c>
      <c r="AY147" s="14" t="s">
        <v>137</v>
      </c>
      <c r="BE147" s="195">
        <f t="shared" si="4"/>
        <v>0</v>
      </c>
      <c r="BF147" s="195">
        <f t="shared" si="5"/>
        <v>0</v>
      </c>
      <c r="BG147" s="195">
        <f t="shared" si="6"/>
        <v>0</v>
      </c>
      <c r="BH147" s="195">
        <f t="shared" si="7"/>
        <v>0</v>
      </c>
      <c r="BI147" s="195">
        <f t="shared" si="8"/>
        <v>0</v>
      </c>
      <c r="BJ147" s="14" t="s">
        <v>81</v>
      </c>
      <c r="BK147" s="195">
        <f t="shared" si="9"/>
        <v>0</v>
      </c>
      <c r="BL147" s="14" t="s">
        <v>204</v>
      </c>
      <c r="BM147" s="194" t="s">
        <v>991</v>
      </c>
    </row>
    <row r="148" spans="1:65" s="2" customFormat="1" ht="37.799999999999997" customHeight="1">
      <c r="A148" s="31"/>
      <c r="B148" s="32"/>
      <c r="C148" s="182" t="s">
        <v>227</v>
      </c>
      <c r="D148" s="182" t="s">
        <v>138</v>
      </c>
      <c r="E148" s="183" t="s">
        <v>992</v>
      </c>
      <c r="F148" s="184" t="s">
        <v>993</v>
      </c>
      <c r="G148" s="185" t="s">
        <v>181</v>
      </c>
      <c r="H148" s="186">
        <v>24</v>
      </c>
      <c r="I148" s="187"/>
      <c r="J148" s="188">
        <f t="shared" si="0"/>
        <v>0</v>
      </c>
      <c r="K148" s="189"/>
      <c r="L148" s="36"/>
      <c r="M148" s="190" t="s">
        <v>1</v>
      </c>
      <c r="N148" s="191" t="s">
        <v>38</v>
      </c>
      <c r="O148" s="68"/>
      <c r="P148" s="192">
        <f t="shared" si="1"/>
        <v>0</v>
      </c>
      <c r="Q148" s="192">
        <v>0</v>
      </c>
      <c r="R148" s="192">
        <f t="shared" si="2"/>
        <v>0</v>
      </c>
      <c r="S148" s="192">
        <v>0</v>
      </c>
      <c r="T148" s="193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4" t="s">
        <v>204</v>
      </c>
      <c r="AT148" s="194" t="s">
        <v>138</v>
      </c>
      <c r="AU148" s="194" t="s">
        <v>83</v>
      </c>
      <c r="AY148" s="14" t="s">
        <v>137</v>
      </c>
      <c r="BE148" s="195">
        <f t="shared" si="4"/>
        <v>0</v>
      </c>
      <c r="BF148" s="195">
        <f t="shared" si="5"/>
        <v>0</v>
      </c>
      <c r="BG148" s="195">
        <f t="shared" si="6"/>
        <v>0</v>
      </c>
      <c r="BH148" s="195">
        <f t="shared" si="7"/>
        <v>0</v>
      </c>
      <c r="BI148" s="195">
        <f t="shared" si="8"/>
        <v>0</v>
      </c>
      <c r="BJ148" s="14" t="s">
        <v>81</v>
      </c>
      <c r="BK148" s="195">
        <f t="shared" si="9"/>
        <v>0</v>
      </c>
      <c r="BL148" s="14" t="s">
        <v>204</v>
      </c>
      <c r="BM148" s="194" t="s">
        <v>994</v>
      </c>
    </row>
    <row r="149" spans="1:65" s="2" customFormat="1" ht="16.5" customHeight="1">
      <c r="A149" s="31"/>
      <c r="B149" s="32"/>
      <c r="C149" s="201" t="s">
        <v>231</v>
      </c>
      <c r="D149" s="201" t="s">
        <v>318</v>
      </c>
      <c r="E149" s="202" t="s">
        <v>995</v>
      </c>
      <c r="F149" s="203" t="s">
        <v>996</v>
      </c>
      <c r="G149" s="204" t="s">
        <v>181</v>
      </c>
      <c r="H149" s="205">
        <v>24</v>
      </c>
      <c r="I149" s="206"/>
      <c r="J149" s="207">
        <f t="shared" si="0"/>
        <v>0</v>
      </c>
      <c r="K149" s="208"/>
      <c r="L149" s="209"/>
      <c r="M149" s="210" t="s">
        <v>1</v>
      </c>
      <c r="N149" s="211" t="s">
        <v>38</v>
      </c>
      <c r="O149" s="68"/>
      <c r="P149" s="192">
        <f t="shared" si="1"/>
        <v>0</v>
      </c>
      <c r="Q149" s="192">
        <v>0</v>
      </c>
      <c r="R149" s="192">
        <f t="shared" si="2"/>
        <v>0</v>
      </c>
      <c r="S149" s="192">
        <v>0</v>
      </c>
      <c r="T149" s="193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4" t="s">
        <v>270</v>
      </c>
      <c r="AT149" s="194" t="s">
        <v>318</v>
      </c>
      <c r="AU149" s="194" t="s">
        <v>83</v>
      </c>
      <c r="AY149" s="14" t="s">
        <v>137</v>
      </c>
      <c r="BE149" s="195">
        <f t="shared" si="4"/>
        <v>0</v>
      </c>
      <c r="BF149" s="195">
        <f t="shared" si="5"/>
        <v>0</v>
      </c>
      <c r="BG149" s="195">
        <f t="shared" si="6"/>
        <v>0</v>
      </c>
      <c r="BH149" s="195">
        <f t="shared" si="7"/>
        <v>0</v>
      </c>
      <c r="BI149" s="195">
        <f t="shared" si="8"/>
        <v>0</v>
      </c>
      <c r="BJ149" s="14" t="s">
        <v>81</v>
      </c>
      <c r="BK149" s="195">
        <f t="shared" si="9"/>
        <v>0</v>
      </c>
      <c r="BL149" s="14" t="s">
        <v>204</v>
      </c>
      <c r="BM149" s="194" t="s">
        <v>997</v>
      </c>
    </row>
    <row r="150" spans="1:65" s="2" customFormat="1" ht="44.25" customHeight="1">
      <c r="A150" s="31"/>
      <c r="B150" s="32"/>
      <c r="C150" s="182" t="s">
        <v>235</v>
      </c>
      <c r="D150" s="182" t="s">
        <v>138</v>
      </c>
      <c r="E150" s="183" t="s">
        <v>950</v>
      </c>
      <c r="F150" s="184" t="s">
        <v>951</v>
      </c>
      <c r="G150" s="185" t="s">
        <v>181</v>
      </c>
      <c r="H150" s="186">
        <v>12</v>
      </c>
      <c r="I150" s="187"/>
      <c r="J150" s="188">
        <f t="shared" si="0"/>
        <v>0</v>
      </c>
      <c r="K150" s="189"/>
      <c r="L150" s="36"/>
      <c r="M150" s="190" t="s">
        <v>1</v>
      </c>
      <c r="N150" s="191" t="s">
        <v>38</v>
      </c>
      <c r="O150" s="68"/>
      <c r="P150" s="192">
        <f t="shared" si="1"/>
        <v>0</v>
      </c>
      <c r="Q150" s="192">
        <v>0</v>
      </c>
      <c r="R150" s="192">
        <f t="shared" si="2"/>
        <v>0</v>
      </c>
      <c r="S150" s="192">
        <v>0</v>
      </c>
      <c r="T150" s="193">
        <f t="shared" si="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4" t="s">
        <v>204</v>
      </c>
      <c r="AT150" s="194" t="s">
        <v>138</v>
      </c>
      <c r="AU150" s="194" t="s">
        <v>83</v>
      </c>
      <c r="AY150" s="14" t="s">
        <v>137</v>
      </c>
      <c r="BE150" s="195">
        <f t="shared" si="4"/>
        <v>0</v>
      </c>
      <c r="BF150" s="195">
        <f t="shared" si="5"/>
        <v>0</v>
      </c>
      <c r="BG150" s="195">
        <f t="shared" si="6"/>
        <v>0</v>
      </c>
      <c r="BH150" s="195">
        <f t="shared" si="7"/>
        <v>0</v>
      </c>
      <c r="BI150" s="195">
        <f t="shared" si="8"/>
        <v>0</v>
      </c>
      <c r="BJ150" s="14" t="s">
        <v>81</v>
      </c>
      <c r="BK150" s="195">
        <f t="shared" si="9"/>
        <v>0</v>
      </c>
      <c r="BL150" s="14" t="s">
        <v>204</v>
      </c>
      <c r="BM150" s="194" t="s">
        <v>196</v>
      </c>
    </row>
    <row r="151" spans="1:65" s="2" customFormat="1" ht="24.15" customHeight="1">
      <c r="A151" s="31"/>
      <c r="B151" s="32"/>
      <c r="C151" s="201" t="s">
        <v>239</v>
      </c>
      <c r="D151" s="201" t="s">
        <v>318</v>
      </c>
      <c r="E151" s="202" t="s">
        <v>998</v>
      </c>
      <c r="F151" s="203" t="s">
        <v>999</v>
      </c>
      <c r="G151" s="204" t="s">
        <v>181</v>
      </c>
      <c r="H151" s="205">
        <v>12</v>
      </c>
      <c r="I151" s="206"/>
      <c r="J151" s="207">
        <f t="shared" si="0"/>
        <v>0</v>
      </c>
      <c r="K151" s="208"/>
      <c r="L151" s="209"/>
      <c r="M151" s="210" t="s">
        <v>1</v>
      </c>
      <c r="N151" s="211" t="s">
        <v>38</v>
      </c>
      <c r="O151" s="68"/>
      <c r="P151" s="192">
        <f t="shared" si="1"/>
        <v>0</v>
      </c>
      <c r="Q151" s="192">
        <v>5.0000000000000002E-5</v>
      </c>
      <c r="R151" s="192">
        <f t="shared" si="2"/>
        <v>6.0000000000000006E-4</v>
      </c>
      <c r="S151" s="192">
        <v>0</v>
      </c>
      <c r="T151" s="193">
        <f t="shared" si="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4" t="s">
        <v>270</v>
      </c>
      <c r="AT151" s="194" t="s">
        <v>318</v>
      </c>
      <c r="AU151" s="194" t="s">
        <v>83</v>
      </c>
      <c r="AY151" s="14" t="s">
        <v>137</v>
      </c>
      <c r="BE151" s="195">
        <f t="shared" si="4"/>
        <v>0</v>
      </c>
      <c r="BF151" s="195">
        <f t="shared" si="5"/>
        <v>0</v>
      </c>
      <c r="BG151" s="195">
        <f t="shared" si="6"/>
        <v>0</v>
      </c>
      <c r="BH151" s="195">
        <f t="shared" si="7"/>
        <v>0</v>
      </c>
      <c r="BI151" s="195">
        <f t="shared" si="8"/>
        <v>0</v>
      </c>
      <c r="BJ151" s="14" t="s">
        <v>81</v>
      </c>
      <c r="BK151" s="195">
        <f t="shared" si="9"/>
        <v>0</v>
      </c>
      <c r="BL151" s="14" t="s">
        <v>204</v>
      </c>
      <c r="BM151" s="194" t="s">
        <v>1000</v>
      </c>
    </row>
    <row r="152" spans="1:65" s="2" customFormat="1" ht="37.799999999999997" customHeight="1">
      <c r="A152" s="31"/>
      <c r="B152" s="32"/>
      <c r="C152" s="182" t="s">
        <v>245</v>
      </c>
      <c r="D152" s="182" t="s">
        <v>138</v>
      </c>
      <c r="E152" s="183" t="s">
        <v>1001</v>
      </c>
      <c r="F152" s="184" t="s">
        <v>1002</v>
      </c>
      <c r="G152" s="185" t="s">
        <v>171</v>
      </c>
      <c r="H152" s="186">
        <v>596.64</v>
      </c>
      <c r="I152" s="187"/>
      <c r="J152" s="188">
        <f t="shared" si="0"/>
        <v>0</v>
      </c>
      <c r="K152" s="189"/>
      <c r="L152" s="36"/>
      <c r="M152" s="190" t="s">
        <v>1</v>
      </c>
      <c r="N152" s="191" t="s">
        <v>38</v>
      </c>
      <c r="O152" s="68"/>
      <c r="P152" s="192">
        <f t="shared" si="1"/>
        <v>0</v>
      </c>
      <c r="Q152" s="192">
        <v>0</v>
      </c>
      <c r="R152" s="192">
        <f t="shared" si="2"/>
        <v>0</v>
      </c>
      <c r="S152" s="192">
        <v>0</v>
      </c>
      <c r="T152" s="193">
        <f t="shared" si="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4" t="s">
        <v>204</v>
      </c>
      <c r="AT152" s="194" t="s">
        <v>138</v>
      </c>
      <c r="AU152" s="194" t="s">
        <v>83</v>
      </c>
      <c r="AY152" s="14" t="s">
        <v>137</v>
      </c>
      <c r="BE152" s="195">
        <f t="shared" si="4"/>
        <v>0</v>
      </c>
      <c r="BF152" s="195">
        <f t="shared" si="5"/>
        <v>0</v>
      </c>
      <c r="BG152" s="195">
        <f t="shared" si="6"/>
        <v>0</v>
      </c>
      <c r="BH152" s="195">
        <f t="shared" si="7"/>
        <v>0</v>
      </c>
      <c r="BI152" s="195">
        <f t="shared" si="8"/>
        <v>0</v>
      </c>
      <c r="BJ152" s="14" t="s">
        <v>81</v>
      </c>
      <c r="BK152" s="195">
        <f t="shared" si="9"/>
        <v>0</v>
      </c>
      <c r="BL152" s="14" t="s">
        <v>204</v>
      </c>
      <c r="BM152" s="194" t="s">
        <v>270</v>
      </c>
    </row>
    <row r="153" spans="1:65" s="2" customFormat="1" ht="24.15" customHeight="1">
      <c r="A153" s="31"/>
      <c r="B153" s="32"/>
      <c r="C153" s="201" t="s">
        <v>249</v>
      </c>
      <c r="D153" s="201" t="s">
        <v>318</v>
      </c>
      <c r="E153" s="202" t="s">
        <v>1003</v>
      </c>
      <c r="F153" s="203" t="s">
        <v>1004</v>
      </c>
      <c r="G153" s="204" t="s">
        <v>171</v>
      </c>
      <c r="H153" s="205">
        <v>626.47</v>
      </c>
      <c r="I153" s="206"/>
      <c r="J153" s="207">
        <f t="shared" si="0"/>
        <v>0</v>
      </c>
      <c r="K153" s="208"/>
      <c r="L153" s="209"/>
      <c r="M153" s="210" t="s">
        <v>1</v>
      </c>
      <c r="N153" s="211" t="s">
        <v>38</v>
      </c>
      <c r="O153" s="68"/>
      <c r="P153" s="192">
        <f t="shared" si="1"/>
        <v>0</v>
      </c>
      <c r="Q153" s="192">
        <v>0</v>
      </c>
      <c r="R153" s="192">
        <f t="shared" si="2"/>
        <v>0</v>
      </c>
      <c r="S153" s="192">
        <v>0</v>
      </c>
      <c r="T153" s="193">
        <f t="shared" si="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4" t="s">
        <v>270</v>
      </c>
      <c r="AT153" s="194" t="s">
        <v>318</v>
      </c>
      <c r="AU153" s="194" t="s">
        <v>83</v>
      </c>
      <c r="AY153" s="14" t="s">
        <v>137</v>
      </c>
      <c r="BE153" s="195">
        <f t="shared" si="4"/>
        <v>0</v>
      </c>
      <c r="BF153" s="195">
        <f t="shared" si="5"/>
        <v>0</v>
      </c>
      <c r="BG153" s="195">
        <f t="shared" si="6"/>
        <v>0</v>
      </c>
      <c r="BH153" s="195">
        <f t="shared" si="7"/>
        <v>0</v>
      </c>
      <c r="BI153" s="195">
        <f t="shared" si="8"/>
        <v>0</v>
      </c>
      <c r="BJ153" s="14" t="s">
        <v>81</v>
      </c>
      <c r="BK153" s="195">
        <f t="shared" si="9"/>
        <v>0</v>
      </c>
      <c r="BL153" s="14" t="s">
        <v>204</v>
      </c>
      <c r="BM153" s="194" t="s">
        <v>278</v>
      </c>
    </row>
    <row r="154" spans="1:65" s="2" customFormat="1" ht="16.5" customHeight="1">
      <c r="A154" s="31"/>
      <c r="B154" s="32"/>
      <c r="C154" s="182" t="s">
        <v>253</v>
      </c>
      <c r="D154" s="182" t="s">
        <v>138</v>
      </c>
      <c r="E154" s="183" t="s">
        <v>1005</v>
      </c>
      <c r="F154" s="184" t="s">
        <v>1006</v>
      </c>
      <c r="G154" s="185" t="s">
        <v>721</v>
      </c>
      <c r="H154" s="186">
        <v>12</v>
      </c>
      <c r="I154" s="187"/>
      <c r="J154" s="188">
        <f t="shared" si="0"/>
        <v>0</v>
      </c>
      <c r="K154" s="189"/>
      <c r="L154" s="36"/>
      <c r="M154" s="190" t="s">
        <v>1</v>
      </c>
      <c r="N154" s="191" t="s">
        <v>38</v>
      </c>
      <c r="O154" s="68"/>
      <c r="P154" s="192">
        <f t="shared" si="1"/>
        <v>0</v>
      </c>
      <c r="Q154" s="192">
        <v>0</v>
      </c>
      <c r="R154" s="192">
        <f t="shared" si="2"/>
        <v>0</v>
      </c>
      <c r="S154" s="192">
        <v>0</v>
      </c>
      <c r="T154" s="193">
        <f t="shared" si="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4" t="s">
        <v>204</v>
      </c>
      <c r="AT154" s="194" t="s">
        <v>138</v>
      </c>
      <c r="AU154" s="194" t="s">
        <v>83</v>
      </c>
      <c r="AY154" s="14" t="s">
        <v>137</v>
      </c>
      <c r="BE154" s="195">
        <f t="shared" si="4"/>
        <v>0</v>
      </c>
      <c r="BF154" s="195">
        <f t="shared" si="5"/>
        <v>0</v>
      </c>
      <c r="BG154" s="195">
        <f t="shared" si="6"/>
        <v>0</v>
      </c>
      <c r="BH154" s="195">
        <f t="shared" si="7"/>
        <v>0</v>
      </c>
      <c r="BI154" s="195">
        <f t="shared" si="8"/>
        <v>0</v>
      </c>
      <c r="BJ154" s="14" t="s">
        <v>81</v>
      </c>
      <c r="BK154" s="195">
        <f t="shared" si="9"/>
        <v>0</v>
      </c>
      <c r="BL154" s="14" t="s">
        <v>204</v>
      </c>
      <c r="BM154" s="194" t="s">
        <v>309</v>
      </c>
    </row>
    <row r="155" spans="1:65" s="2" customFormat="1" ht="21.75" customHeight="1">
      <c r="A155" s="31"/>
      <c r="B155" s="32"/>
      <c r="C155" s="182" t="s">
        <v>257</v>
      </c>
      <c r="D155" s="182" t="s">
        <v>138</v>
      </c>
      <c r="E155" s="183" t="s">
        <v>1007</v>
      </c>
      <c r="F155" s="184" t="s">
        <v>1008</v>
      </c>
      <c r="G155" s="185" t="s">
        <v>181</v>
      </c>
      <c r="H155" s="186">
        <v>13</v>
      </c>
      <c r="I155" s="187"/>
      <c r="J155" s="188">
        <f t="shared" si="0"/>
        <v>0</v>
      </c>
      <c r="K155" s="189"/>
      <c r="L155" s="36"/>
      <c r="M155" s="190" t="s">
        <v>1</v>
      </c>
      <c r="N155" s="191" t="s">
        <v>38</v>
      </c>
      <c r="O155" s="68"/>
      <c r="P155" s="192">
        <f t="shared" si="1"/>
        <v>0</v>
      </c>
      <c r="Q155" s="192">
        <v>0</v>
      </c>
      <c r="R155" s="192">
        <f t="shared" si="2"/>
        <v>0</v>
      </c>
      <c r="S155" s="192">
        <v>0</v>
      </c>
      <c r="T155" s="193">
        <f t="shared" si="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4" t="s">
        <v>204</v>
      </c>
      <c r="AT155" s="194" t="s">
        <v>138</v>
      </c>
      <c r="AU155" s="194" t="s">
        <v>83</v>
      </c>
      <c r="AY155" s="14" t="s">
        <v>137</v>
      </c>
      <c r="BE155" s="195">
        <f t="shared" si="4"/>
        <v>0</v>
      </c>
      <c r="BF155" s="195">
        <f t="shared" si="5"/>
        <v>0</v>
      </c>
      <c r="BG155" s="195">
        <f t="shared" si="6"/>
        <v>0</v>
      </c>
      <c r="BH155" s="195">
        <f t="shared" si="7"/>
        <v>0</v>
      </c>
      <c r="BI155" s="195">
        <f t="shared" si="8"/>
        <v>0</v>
      </c>
      <c r="BJ155" s="14" t="s">
        <v>81</v>
      </c>
      <c r="BK155" s="195">
        <f t="shared" si="9"/>
        <v>0</v>
      </c>
      <c r="BL155" s="14" t="s">
        <v>204</v>
      </c>
      <c r="BM155" s="194" t="s">
        <v>1009</v>
      </c>
    </row>
    <row r="156" spans="1:65" s="2" customFormat="1" ht="16.5" customHeight="1">
      <c r="A156" s="31"/>
      <c r="B156" s="32"/>
      <c r="C156" s="201" t="s">
        <v>261</v>
      </c>
      <c r="D156" s="201" t="s">
        <v>318</v>
      </c>
      <c r="E156" s="202" t="s">
        <v>1010</v>
      </c>
      <c r="F156" s="203" t="s">
        <v>1147</v>
      </c>
      <c r="G156" s="204" t="s">
        <v>181</v>
      </c>
      <c r="H156" s="205">
        <v>13</v>
      </c>
      <c r="I156" s="206"/>
      <c r="J156" s="207">
        <f t="shared" si="0"/>
        <v>0</v>
      </c>
      <c r="K156" s="208"/>
      <c r="L156" s="209"/>
      <c r="M156" s="210" t="s">
        <v>1</v>
      </c>
      <c r="N156" s="211" t="s">
        <v>38</v>
      </c>
      <c r="O156" s="68"/>
      <c r="P156" s="192">
        <f t="shared" si="1"/>
        <v>0</v>
      </c>
      <c r="Q156" s="192">
        <v>5.6999999999999998E-4</v>
      </c>
      <c r="R156" s="192">
        <f t="shared" si="2"/>
        <v>7.4099999999999999E-3</v>
      </c>
      <c r="S156" s="192">
        <v>0</v>
      </c>
      <c r="T156" s="193">
        <f t="shared" si="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4" t="s">
        <v>270</v>
      </c>
      <c r="AT156" s="194" t="s">
        <v>318</v>
      </c>
      <c r="AU156" s="194" t="s">
        <v>83</v>
      </c>
      <c r="AY156" s="14" t="s">
        <v>137</v>
      </c>
      <c r="BE156" s="195">
        <f t="shared" si="4"/>
        <v>0</v>
      </c>
      <c r="BF156" s="195">
        <f t="shared" si="5"/>
        <v>0</v>
      </c>
      <c r="BG156" s="195">
        <f t="shared" si="6"/>
        <v>0</v>
      </c>
      <c r="BH156" s="195">
        <f t="shared" si="7"/>
        <v>0</v>
      </c>
      <c r="BI156" s="195">
        <f t="shared" si="8"/>
        <v>0</v>
      </c>
      <c r="BJ156" s="14" t="s">
        <v>81</v>
      </c>
      <c r="BK156" s="195">
        <f t="shared" si="9"/>
        <v>0</v>
      </c>
      <c r="BL156" s="14" t="s">
        <v>204</v>
      </c>
      <c r="BM156" s="194" t="s">
        <v>1011</v>
      </c>
    </row>
    <row r="157" spans="1:65" s="2" customFormat="1" ht="24.15" customHeight="1">
      <c r="A157" s="31"/>
      <c r="B157" s="32"/>
      <c r="C157" s="182" t="s">
        <v>266</v>
      </c>
      <c r="D157" s="182" t="s">
        <v>138</v>
      </c>
      <c r="E157" s="183" t="s">
        <v>1012</v>
      </c>
      <c r="F157" s="184" t="s">
        <v>1013</v>
      </c>
      <c r="G157" s="185" t="s">
        <v>181</v>
      </c>
      <c r="H157" s="186">
        <v>7</v>
      </c>
      <c r="I157" s="187"/>
      <c r="J157" s="188">
        <f t="shared" si="0"/>
        <v>0</v>
      </c>
      <c r="K157" s="189"/>
      <c r="L157" s="36"/>
      <c r="M157" s="190" t="s">
        <v>1</v>
      </c>
      <c r="N157" s="191" t="s">
        <v>38</v>
      </c>
      <c r="O157" s="68"/>
      <c r="P157" s="192">
        <f t="shared" si="1"/>
        <v>0</v>
      </c>
      <c r="Q157" s="192">
        <v>0</v>
      </c>
      <c r="R157" s="192">
        <f t="shared" si="2"/>
        <v>0</v>
      </c>
      <c r="S157" s="192">
        <v>0</v>
      </c>
      <c r="T157" s="193">
        <f t="shared" si="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4" t="s">
        <v>204</v>
      </c>
      <c r="AT157" s="194" t="s">
        <v>138</v>
      </c>
      <c r="AU157" s="194" t="s">
        <v>83</v>
      </c>
      <c r="AY157" s="14" t="s">
        <v>137</v>
      </c>
      <c r="BE157" s="195">
        <f t="shared" si="4"/>
        <v>0</v>
      </c>
      <c r="BF157" s="195">
        <f t="shared" si="5"/>
        <v>0</v>
      </c>
      <c r="BG157" s="195">
        <f t="shared" si="6"/>
        <v>0</v>
      </c>
      <c r="BH157" s="195">
        <f t="shared" si="7"/>
        <v>0</v>
      </c>
      <c r="BI157" s="195">
        <f t="shared" si="8"/>
        <v>0</v>
      </c>
      <c r="BJ157" s="14" t="s">
        <v>81</v>
      </c>
      <c r="BK157" s="195">
        <f t="shared" si="9"/>
        <v>0</v>
      </c>
      <c r="BL157" s="14" t="s">
        <v>204</v>
      </c>
      <c r="BM157" s="194" t="s">
        <v>1014</v>
      </c>
    </row>
    <row r="158" spans="1:65" s="2" customFormat="1" ht="16.5" customHeight="1">
      <c r="A158" s="31"/>
      <c r="B158" s="32"/>
      <c r="C158" s="201" t="s">
        <v>270</v>
      </c>
      <c r="D158" s="201" t="s">
        <v>318</v>
      </c>
      <c r="E158" s="202" t="s">
        <v>1015</v>
      </c>
      <c r="F158" s="203" t="s">
        <v>1016</v>
      </c>
      <c r="G158" s="204" t="s">
        <v>1017</v>
      </c>
      <c r="H158" s="205">
        <v>7</v>
      </c>
      <c r="I158" s="206"/>
      <c r="J158" s="207">
        <f t="shared" si="0"/>
        <v>0</v>
      </c>
      <c r="K158" s="208"/>
      <c r="L158" s="209"/>
      <c r="M158" s="210" t="s">
        <v>1</v>
      </c>
      <c r="N158" s="211" t="s">
        <v>38</v>
      </c>
      <c r="O158" s="68"/>
      <c r="P158" s="192">
        <f t="shared" si="1"/>
        <v>0</v>
      </c>
      <c r="Q158" s="192">
        <v>0</v>
      </c>
      <c r="R158" s="192">
        <f t="shared" si="2"/>
        <v>0</v>
      </c>
      <c r="S158" s="192">
        <v>0</v>
      </c>
      <c r="T158" s="193">
        <f t="shared" si="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4" t="s">
        <v>270</v>
      </c>
      <c r="AT158" s="194" t="s">
        <v>318</v>
      </c>
      <c r="AU158" s="194" t="s">
        <v>83</v>
      </c>
      <c r="AY158" s="14" t="s">
        <v>137</v>
      </c>
      <c r="BE158" s="195">
        <f t="shared" si="4"/>
        <v>0</v>
      </c>
      <c r="BF158" s="195">
        <f t="shared" si="5"/>
        <v>0</v>
      </c>
      <c r="BG158" s="195">
        <f t="shared" si="6"/>
        <v>0</v>
      </c>
      <c r="BH158" s="195">
        <f t="shared" si="7"/>
        <v>0</v>
      </c>
      <c r="BI158" s="195">
        <f t="shared" si="8"/>
        <v>0</v>
      </c>
      <c r="BJ158" s="14" t="s">
        <v>81</v>
      </c>
      <c r="BK158" s="195">
        <f t="shared" si="9"/>
        <v>0</v>
      </c>
      <c r="BL158" s="14" t="s">
        <v>204</v>
      </c>
      <c r="BM158" s="194" t="s">
        <v>1018</v>
      </c>
    </row>
    <row r="159" spans="1:65" s="2" customFormat="1" ht="16.5" customHeight="1">
      <c r="A159" s="31"/>
      <c r="B159" s="32"/>
      <c r="C159" s="201" t="s">
        <v>274</v>
      </c>
      <c r="D159" s="201" t="s">
        <v>318</v>
      </c>
      <c r="E159" s="202" t="s">
        <v>1019</v>
      </c>
      <c r="F159" s="203" t="s">
        <v>1020</v>
      </c>
      <c r="G159" s="204" t="s">
        <v>181</v>
      </c>
      <c r="H159" s="205">
        <v>7</v>
      </c>
      <c r="I159" s="206"/>
      <c r="J159" s="207">
        <f t="shared" si="0"/>
        <v>0</v>
      </c>
      <c r="K159" s="208"/>
      <c r="L159" s="209"/>
      <c r="M159" s="210" t="s">
        <v>1</v>
      </c>
      <c r="N159" s="211" t="s">
        <v>38</v>
      </c>
      <c r="O159" s="68"/>
      <c r="P159" s="192">
        <f t="shared" si="1"/>
        <v>0</v>
      </c>
      <c r="Q159" s="192">
        <v>0</v>
      </c>
      <c r="R159" s="192">
        <f t="shared" si="2"/>
        <v>0</v>
      </c>
      <c r="S159" s="192">
        <v>0</v>
      </c>
      <c r="T159" s="193">
        <f t="shared" si="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4" t="s">
        <v>270</v>
      </c>
      <c r="AT159" s="194" t="s">
        <v>318</v>
      </c>
      <c r="AU159" s="194" t="s">
        <v>83</v>
      </c>
      <c r="AY159" s="14" t="s">
        <v>137</v>
      </c>
      <c r="BE159" s="195">
        <f t="shared" si="4"/>
        <v>0</v>
      </c>
      <c r="BF159" s="195">
        <f t="shared" si="5"/>
        <v>0</v>
      </c>
      <c r="BG159" s="195">
        <f t="shared" si="6"/>
        <v>0</v>
      </c>
      <c r="BH159" s="195">
        <f t="shared" si="7"/>
        <v>0</v>
      </c>
      <c r="BI159" s="195">
        <f t="shared" si="8"/>
        <v>0</v>
      </c>
      <c r="BJ159" s="14" t="s">
        <v>81</v>
      </c>
      <c r="BK159" s="195">
        <f t="shared" si="9"/>
        <v>0</v>
      </c>
      <c r="BL159" s="14" t="s">
        <v>204</v>
      </c>
      <c r="BM159" s="194" t="s">
        <v>1021</v>
      </c>
    </row>
    <row r="160" spans="1:65" s="2" customFormat="1" ht="49.05" customHeight="1">
      <c r="A160" s="31"/>
      <c r="B160" s="32"/>
      <c r="C160" s="182" t="s">
        <v>278</v>
      </c>
      <c r="D160" s="182" t="s">
        <v>138</v>
      </c>
      <c r="E160" s="183" t="s">
        <v>1022</v>
      </c>
      <c r="F160" s="184" t="s">
        <v>1023</v>
      </c>
      <c r="G160" s="185" t="s">
        <v>171</v>
      </c>
      <c r="H160" s="186">
        <v>449.65</v>
      </c>
      <c r="I160" s="187"/>
      <c r="J160" s="188">
        <f t="shared" si="0"/>
        <v>0</v>
      </c>
      <c r="K160" s="189"/>
      <c r="L160" s="36"/>
      <c r="M160" s="190" t="s">
        <v>1</v>
      </c>
      <c r="N160" s="191" t="s">
        <v>38</v>
      </c>
      <c r="O160" s="68"/>
      <c r="P160" s="192">
        <f t="shared" si="1"/>
        <v>0</v>
      </c>
      <c r="Q160" s="192">
        <v>0</v>
      </c>
      <c r="R160" s="192">
        <f t="shared" si="2"/>
        <v>0</v>
      </c>
      <c r="S160" s="192">
        <v>0</v>
      </c>
      <c r="T160" s="193">
        <f t="shared" si="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4" t="s">
        <v>204</v>
      </c>
      <c r="AT160" s="194" t="s">
        <v>138</v>
      </c>
      <c r="AU160" s="194" t="s">
        <v>83</v>
      </c>
      <c r="AY160" s="14" t="s">
        <v>137</v>
      </c>
      <c r="BE160" s="195">
        <f t="shared" si="4"/>
        <v>0</v>
      </c>
      <c r="BF160" s="195">
        <f t="shared" si="5"/>
        <v>0</v>
      </c>
      <c r="BG160" s="195">
        <f t="shared" si="6"/>
        <v>0</v>
      </c>
      <c r="BH160" s="195">
        <f t="shared" si="7"/>
        <v>0</v>
      </c>
      <c r="BI160" s="195">
        <f t="shared" si="8"/>
        <v>0</v>
      </c>
      <c r="BJ160" s="14" t="s">
        <v>81</v>
      </c>
      <c r="BK160" s="195">
        <f t="shared" si="9"/>
        <v>0</v>
      </c>
      <c r="BL160" s="14" t="s">
        <v>204</v>
      </c>
      <c r="BM160" s="194" t="s">
        <v>1024</v>
      </c>
    </row>
    <row r="161" spans="1:65" s="2" customFormat="1" ht="24.15" customHeight="1">
      <c r="A161" s="31"/>
      <c r="B161" s="32"/>
      <c r="C161" s="201" t="s">
        <v>284</v>
      </c>
      <c r="D161" s="201" t="s">
        <v>318</v>
      </c>
      <c r="E161" s="202" t="s">
        <v>1025</v>
      </c>
      <c r="F161" s="203" t="s">
        <v>1026</v>
      </c>
      <c r="G161" s="204" t="s">
        <v>171</v>
      </c>
      <c r="H161" s="205">
        <v>220.8</v>
      </c>
      <c r="I161" s="206"/>
      <c r="J161" s="207">
        <f t="shared" si="0"/>
        <v>0</v>
      </c>
      <c r="K161" s="208"/>
      <c r="L161" s="209"/>
      <c r="M161" s="210" t="s">
        <v>1</v>
      </c>
      <c r="N161" s="211" t="s">
        <v>38</v>
      </c>
      <c r="O161" s="68"/>
      <c r="P161" s="192">
        <f t="shared" si="1"/>
        <v>0</v>
      </c>
      <c r="Q161" s="192">
        <v>0</v>
      </c>
      <c r="R161" s="192">
        <f t="shared" si="2"/>
        <v>0</v>
      </c>
      <c r="S161" s="192">
        <v>0</v>
      </c>
      <c r="T161" s="193">
        <f t="shared" si="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4" t="s">
        <v>270</v>
      </c>
      <c r="AT161" s="194" t="s">
        <v>318</v>
      </c>
      <c r="AU161" s="194" t="s">
        <v>83</v>
      </c>
      <c r="AY161" s="14" t="s">
        <v>137</v>
      </c>
      <c r="BE161" s="195">
        <f t="shared" si="4"/>
        <v>0</v>
      </c>
      <c r="BF161" s="195">
        <f t="shared" si="5"/>
        <v>0</v>
      </c>
      <c r="BG161" s="195">
        <f t="shared" si="6"/>
        <v>0</v>
      </c>
      <c r="BH161" s="195">
        <f t="shared" si="7"/>
        <v>0</v>
      </c>
      <c r="BI161" s="195">
        <f t="shared" si="8"/>
        <v>0</v>
      </c>
      <c r="BJ161" s="14" t="s">
        <v>81</v>
      </c>
      <c r="BK161" s="195">
        <f t="shared" si="9"/>
        <v>0</v>
      </c>
      <c r="BL161" s="14" t="s">
        <v>204</v>
      </c>
      <c r="BM161" s="194" t="s">
        <v>1027</v>
      </c>
    </row>
    <row r="162" spans="1:65" s="2" customFormat="1" ht="24.15" customHeight="1">
      <c r="A162" s="31"/>
      <c r="B162" s="32"/>
      <c r="C162" s="201" t="s">
        <v>289</v>
      </c>
      <c r="D162" s="201" t="s">
        <v>318</v>
      </c>
      <c r="E162" s="202" t="s">
        <v>1028</v>
      </c>
      <c r="F162" s="203" t="s">
        <v>1029</v>
      </c>
      <c r="G162" s="204" t="s">
        <v>171</v>
      </c>
      <c r="H162" s="205">
        <v>228.85</v>
      </c>
      <c r="I162" s="206"/>
      <c r="J162" s="207">
        <f t="shared" si="0"/>
        <v>0</v>
      </c>
      <c r="K162" s="208"/>
      <c r="L162" s="209"/>
      <c r="M162" s="210" t="s">
        <v>1</v>
      </c>
      <c r="N162" s="211" t="s">
        <v>38</v>
      </c>
      <c r="O162" s="68"/>
      <c r="P162" s="192">
        <f t="shared" si="1"/>
        <v>0</v>
      </c>
      <c r="Q162" s="192">
        <v>0</v>
      </c>
      <c r="R162" s="192">
        <f t="shared" si="2"/>
        <v>0</v>
      </c>
      <c r="S162" s="192">
        <v>0</v>
      </c>
      <c r="T162" s="193">
        <f t="shared" si="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4" t="s">
        <v>270</v>
      </c>
      <c r="AT162" s="194" t="s">
        <v>318</v>
      </c>
      <c r="AU162" s="194" t="s">
        <v>83</v>
      </c>
      <c r="AY162" s="14" t="s">
        <v>137</v>
      </c>
      <c r="BE162" s="195">
        <f t="shared" si="4"/>
        <v>0</v>
      </c>
      <c r="BF162" s="195">
        <f t="shared" si="5"/>
        <v>0</v>
      </c>
      <c r="BG162" s="195">
        <f t="shared" si="6"/>
        <v>0</v>
      </c>
      <c r="BH162" s="195">
        <f t="shared" si="7"/>
        <v>0</v>
      </c>
      <c r="BI162" s="195">
        <f t="shared" si="8"/>
        <v>0</v>
      </c>
      <c r="BJ162" s="14" t="s">
        <v>81</v>
      </c>
      <c r="BK162" s="195">
        <f t="shared" si="9"/>
        <v>0</v>
      </c>
      <c r="BL162" s="14" t="s">
        <v>204</v>
      </c>
      <c r="BM162" s="194" t="s">
        <v>1030</v>
      </c>
    </row>
    <row r="163" spans="1:65" s="2" customFormat="1" ht="16.5" customHeight="1">
      <c r="A163" s="31"/>
      <c r="B163" s="32"/>
      <c r="C163" s="182" t="s">
        <v>293</v>
      </c>
      <c r="D163" s="182" t="s">
        <v>138</v>
      </c>
      <c r="E163" s="183" t="s">
        <v>1031</v>
      </c>
      <c r="F163" s="184" t="s">
        <v>1032</v>
      </c>
      <c r="G163" s="185" t="s">
        <v>181</v>
      </c>
      <c r="H163" s="186">
        <v>81</v>
      </c>
      <c r="I163" s="187"/>
      <c r="J163" s="188">
        <f t="shared" si="0"/>
        <v>0</v>
      </c>
      <c r="K163" s="189"/>
      <c r="L163" s="36"/>
      <c r="M163" s="190" t="s">
        <v>1</v>
      </c>
      <c r="N163" s="191" t="s">
        <v>38</v>
      </c>
      <c r="O163" s="68"/>
      <c r="P163" s="192">
        <f t="shared" si="1"/>
        <v>0</v>
      </c>
      <c r="Q163" s="192">
        <v>0</v>
      </c>
      <c r="R163" s="192">
        <f t="shared" si="2"/>
        <v>0</v>
      </c>
      <c r="S163" s="192">
        <v>0</v>
      </c>
      <c r="T163" s="193">
        <f t="shared" si="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4" t="s">
        <v>204</v>
      </c>
      <c r="AT163" s="194" t="s">
        <v>138</v>
      </c>
      <c r="AU163" s="194" t="s">
        <v>83</v>
      </c>
      <c r="AY163" s="14" t="s">
        <v>137</v>
      </c>
      <c r="BE163" s="195">
        <f t="shared" si="4"/>
        <v>0</v>
      </c>
      <c r="BF163" s="195">
        <f t="shared" si="5"/>
        <v>0</v>
      </c>
      <c r="BG163" s="195">
        <f t="shared" si="6"/>
        <v>0</v>
      </c>
      <c r="BH163" s="195">
        <f t="shared" si="7"/>
        <v>0</v>
      </c>
      <c r="BI163" s="195">
        <f t="shared" si="8"/>
        <v>0</v>
      </c>
      <c r="BJ163" s="14" t="s">
        <v>81</v>
      </c>
      <c r="BK163" s="195">
        <f t="shared" si="9"/>
        <v>0</v>
      </c>
      <c r="BL163" s="14" t="s">
        <v>204</v>
      </c>
      <c r="BM163" s="194" t="s">
        <v>1033</v>
      </c>
    </row>
    <row r="164" spans="1:65" s="2" customFormat="1" ht="16.5" customHeight="1">
      <c r="A164" s="31"/>
      <c r="B164" s="32"/>
      <c r="C164" s="182" t="s">
        <v>297</v>
      </c>
      <c r="D164" s="182" t="s">
        <v>138</v>
      </c>
      <c r="E164" s="183" t="s">
        <v>1034</v>
      </c>
      <c r="F164" s="184" t="s">
        <v>1035</v>
      </c>
      <c r="G164" s="185" t="s">
        <v>181</v>
      </c>
      <c r="H164" s="186">
        <v>24</v>
      </c>
      <c r="I164" s="187"/>
      <c r="J164" s="188">
        <f t="shared" si="0"/>
        <v>0</v>
      </c>
      <c r="K164" s="189"/>
      <c r="L164" s="36"/>
      <c r="M164" s="190" t="s">
        <v>1</v>
      </c>
      <c r="N164" s="191" t="s">
        <v>38</v>
      </c>
      <c r="O164" s="68"/>
      <c r="P164" s="192">
        <f t="shared" si="1"/>
        <v>0</v>
      </c>
      <c r="Q164" s="192">
        <v>0</v>
      </c>
      <c r="R164" s="192">
        <f t="shared" si="2"/>
        <v>0</v>
      </c>
      <c r="S164" s="192">
        <v>0</v>
      </c>
      <c r="T164" s="193">
        <f t="shared" si="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4" t="s">
        <v>204</v>
      </c>
      <c r="AT164" s="194" t="s">
        <v>138</v>
      </c>
      <c r="AU164" s="194" t="s">
        <v>83</v>
      </c>
      <c r="AY164" s="14" t="s">
        <v>137</v>
      </c>
      <c r="BE164" s="195">
        <f t="shared" si="4"/>
        <v>0</v>
      </c>
      <c r="BF164" s="195">
        <f t="shared" si="5"/>
        <v>0</v>
      </c>
      <c r="BG164" s="195">
        <f t="shared" si="6"/>
        <v>0</v>
      </c>
      <c r="BH164" s="195">
        <f t="shared" si="7"/>
        <v>0</v>
      </c>
      <c r="BI164" s="195">
        <f t="shared" si="8"/>
        <v>0</v>
      </c>
      <c r="BJ164" s="14" t="s">
        <v>81</v>
      </c>
      <c r="BK164" s="195">
        <f t="shared" si="9"/>
        <v>0</v>
      </c>
      <c r="BL164" s="14" t="s">
        <v>204</v>
      </c>
      <c r="BM164" s="194" t="s">
        <v>1036</v>
      </c>
    </row>
    <row r="165" spans="1:65" s="2" customFormat="1" ht="44.25" customHeight="1">
      <c r="A165" s="31"/>
      <c r="B165" s="32"/>
      <c r="C165" s="182" t="s">
        <v>303</v>
      </c>
      <c r="D165" s="182" t="s">
        <v>138</v>
      </c>
      <c r="E165" s="183" t="s">
        <v>1037</v>
      </c>
      <c r="F165" s="184" t="s">
        <v>1038</v>
      </c>
      <c r="G165" s="185" t="s">
        <v>181</v>
      </c>
      <c r="H165" s="186">
        <v>12</v>
      </c>
      <c r="I165" s="187"/>
      <c r="J165" s="188">
        <f t="shared" si="0"/>
        <v>0</v>
      </c>
      <c r="K165" s="189"/>
      <c r="L165" s="36"/>
      <c r="M165" s="190" t="s">
        <v>1</v>
      </c>
      <c r="N165" s="191" t="s">
        <v>38</v>
      </c>
      <c r="O165" s="68"/>
      <c r="P165" s="192">
        <f t="shared" si="1"/>
        <v>0</v>
      </c>
      <c r="Q165" s="192">
        <v>0</v>
      </c>
      <c r="R165" s="192">
        <f t="shared" si="2"/>
        <v>0</v>
      </c>
      <c r="S165" s="192">
        <v>0</v>
      </c>
      <c r="T165" s="193">
        <f t="shared" si="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4" t="s">
        <v>204</v>
      </c>
      <c r="AT165" s="194" t="s">
        <v>138</v>
      </c>
      <c r="AU165" s="194" t="s">
        <v>83</v>
      </c>
      <c r="AY165" s="14" t="s">
        <v>137</v>
      </c>
      <c r="BE165" s="195">
        <f t="shared" si="4"/>
        <v>0</v>
      </c>
      <c r="BF165" s="195">
        <f t="shared" si="5"/>
        <v>0</v>
      </c>
      <c r="BG165" s="195">
        <f t="shared" si="6"/>
        <v>0</v>
      </c>
      <c r="BH165" s="195">
        <f t="shared" si="7"/>
        <v>0</v>
      </c>
      <c r="BI165" s="195">
        <f t="shared" si="8"/>
        <v>0</v>
      </c>
      <c r="BJ165" s="14" t="s">
        <v>81</v>
      </c>
      <c r="BK165" s="195">
        <f t="shared" si="9"/>
        <v>0</v>
      </c>
      <c r="BL165" s="14" t="s">
        <v>204</v>
      </c>
      <c r="BM165" s="194" t="s">
        <v>598</v>
      </c>
    </row>
    <row r="166" spans="1:65" s="2" customFormat="1" ht="55.5" customHeight="1">
      <c r="A166" s="31"/>
      <c r="B166" s="32"/>
      <c r="C166" s="182" t="s">
        <v>309</v>
      </c>
      <c r="D166" s="182" t="s">
        <v>138</v>
      </c>
      <c r="E166" s="183" t="s">
        <v>1039</v>
      </c>
      <c r="F166" s="184" t="s">
        <v>1040</v>
      </c>
      <c r="G166" s="185" t="s">
        <v>181</v>
      </c>
      <c r="H166" s="186">
        <v>12</v>
      </c>
      <c r="I166" s="187"/>
      <c r="J166" s="188">
        <f t="shared" si="0"/>
        <v>0</v>
      </c>
      <c r="K166" s="189"/>
      <c r="L166" s="36"/>
      <c r="M166" s="190" t="s">
        <v>1</v>
      </c>
      <c r="N166" s="191" t="s">
        <v>38</v>
      </c>
      <c r="O166" s="68"/>
      <c r="P166" s="192">
        <f t="shared" si="1"/>
        <v>0</v>
      </c>
      <c r="Q166" s="192">
        <v>0</v>
      </c>
      <c r="R166" s="192">
        <f t="shared" si="2"/>
        <v>0</v>
      </c>
      <c r="S166" s="192">
        <v>0</v>
      </c>
      <c r="T166" s="193">
        <f t="shared" si="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4" t="s">
        <v>204</v>
      </c>
      <c r="AT166" s="194" t="s">
        <v>138</v>
      </c>
      <c r="AU166" s="194" t="s">
        <v>83</v>
      </c>
      <c r="AY166" s="14" t="s">
        <v>137</v>
      </c>
      <c r="BE166" s="195">
        <f t="shared" si="4"/>
        <v>0</v>
      </c>
      <c r="BF166" s="195">
        <f t="shared" si="5"/>
        <v>0</v>
      </c>
      <c r="BG166" s="195">
        <f t="shared" si="6"/>
        <v>0</v>
      </c>
      <c r="BH166" s="195">
        <f t="shared" si="7"/>
        <v>0</v>
      </c>
      <c r="BI166" s="195">
        <f t="shared" si="8"/>
        <v>0</v>
      </c>
      <c r="BJ166" s="14" t="s">
        <v>81</v>
      </c>
      <c r="BK166" s="195">
        <f t="shared" si="9"/>
        <v>0</v>
      </c>
      <c r="BL166" s="14" t="s">
        <v>204</v>
      </c>
      <c r="BM166" s="194" t="s">
        <v>741</v>
      </c>
    </row>
    <row r="167" spans="1:65" s="2" customFormat="1" ht="66.75" customHeight="1">
      <c r="A167" s="31"/>
      <c r="B167" s="32"/>
      <c r="C167" s="182" t="s">
        <v>313</v>
      </c>
      <c r="D167" s="182" t="s">
        <v>138</v>
      </c>
      <c r="E167" s="183" t="s">
        <v>1041</v>
      </c>
      <c r="F167" s="184" t="s">
        <v>1042</v>
      </c>
      <c r="G167" s="185" t="s">
        <v>181</v>
      </c>
      <c r="H167" s="186">
        <v>12</v>
      </c>
      <c r="I167" s="187"/>
      <c r="J167" s="188">
        <f t="shared" si="0"/>
        <v>0</v>
      </c>
      <c r="K167" s="189"/>
      <c r="L167" s="36"/>
      <c r="M167" s="190" t="s">
        <v>1</v>
      </c>
      <c r="N167" s="191" t="s">
        <v>38</v>
      </c>
      <c r="O167" s="68"/>
      <c r="P167" s="192">
        <f t="shared" si="1"/>
        <v>0</v>
      </c>
      <c r="Q167" s="192">
        <v>0</v>
      </c>
      <c r="R167" s="192">
        <f t="shared" si="2"/>
        <v>0</v>
      </c>
      <c r="S167" s="192">
        <v>0</v>
      </c>
      <c r="T167" s="193">
        <f t="shared" si="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4" t="s">
        <v>204</v>
      </c>
      <c r="AT167" s="194" t="s">
        <v>138</v>
      </c>
      <c r="AU167" s="194" t="s">
        <v>83</v>
      </c>
      <c r="AY167" s="14" t="s">
        <v>137</v>
      </c>
      <c r="BE167" s="195">
        <f t="shared" si="4"/>
        <v>0</v>
      </c>
      <c r="BF167" s="195">
        <f t="shared" si="5"/>
        <v>0</v>
      </c>
      <c r="BG167" s="195">
        <f t="shared" si="6"/>
        <v>0</v>
      </c>
      <c r="BH167" s="195">
        <f t="shared" si="7"/>
        <v>0</v>
      </c>
      <c r="BI167" s="195">
        <f t="shared" si="8"/>
        <v>0</v>
      </c>
      <c r="BJ167" s="14" t="s">
        <v>81</v>
      </c>
      <c r="BK167" s="195">
        <f t="shared" si="9"/>
        <v>0</v>
      </c>
      <c r="BL167" s="14" t="s">
        <v>204</v>
      </c>
      <c r="BM167" s="194" t="s">
        <v>747</v>
      </c>
    </row>
    <row r="168" spans="1:65" s="2" customFormat="1" ht="44.25" customHeight="1">
      <c r="A168" s="31"/>
      <c r="B168" s="32"/>
      <c r="C168" s="182" t="s">
        <v>317</v>
      </c>
      <c r="D168" s="182" t="s">
        <v>138</v>
      </c>
      <c r="E168" s="183" t="s">
        <v>1043</v>
      </c>
      <c r="F168" s="184" t="s">
        <v>1044</v>
      </c>
      <c r="G168" s="185" t="s">
        <v>287</v>
      </c>
      <c r="H168" s="186">
        <v>0.14000000000000001</v>
      </c>
      <c r="I168" s="187"/>
      <c r="J168" s="188">
        <f t="shared" si="0"/>
        <v>0</v>
      </c>
      <c r="K168" s="189"/>
      <c r="L168" s="36"/>
      <c r="M168" s="190" t="s">
        <v>1</v>
      </c>
      <c r="N168" s="191" t="s">
        <v>38</v>
      </c>
      <c r="O168" s="68"/>
      <c r="P168" s="192">
        <f t="shared" si="1"/>
        <v>0</v>
      </c>
      <c r="Q168" s="192">
        <v>0</v>
      </c>
      <c r="R168" s="192">
        <f t="shared" si="2"/>
        <v>0</v>
      </c>
      <c r="S168" s="192">
        <v>0</v>
      </c>
      <c r="T168" s="193">
        <f t="shared" si="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4" t="s">
        <v>204</v>
      </c>
      <c r="AT168" s="194" t="s">
        <v>138</v>
      </c>
      <c r="AU168" s="194" t="s">
        <v>83</v>
      </c>
      <c r="AY168" s="14" t="s">
        <v>137</v>
      </c>
      <c r="BE168" s="195">
        <f t="shared" si="4"/>
        <v>0</v>
      </c>
      <c r="BF168" s="195">
        <f t="shared" si="5"/>
        <v>0</v>
      </c>
      <c r="BG168" s="195">
        <f t="shared" si="6"/>
        <v>0</v>
      </c>
      <c r="BH168" s="195">
        <f t="shared" si="7"/>
        <v>0</v>
      </c>
      <c r="BI168" s="195">
        <f t="shared" si="8"/>
        <v>0</v>
      </c>
      <c r="BJ168" s="14" t="s">
        <v>81</v>
      </c>
      <c r="BK168" s="195">
        <f t="shared" si="9"/>
        <v>0</v>
      </c>
      <c r="BL168" s="14" t="s">
        <v>204</v>
      </c>
      <c r="BM168" s="194" t="s">
        <v>1045</v>
      </c>
    </row>
    <row r="169" spans="1:65" s="2" customFormat="1" ht="49.05" customHeight="1">
      <c r="A169" s="31"/>
      <c r="B169" s="32"/>
      <c r="C169" s="182" t="s">
        <v>322</v>
      </c>
      <c r="D169" s="182" t="s">
        <v>138</v>
      </c>
      <c r="E169" s="183" t="s">
        <v>1046</v>
      </c>
      <c r="F169" s="184" t="s">
        <v>1047</v>
      </c>
      <c r="G169" s="185" t="s">
        <v>287</v>
      </c>
      <c r="H169" s="186">
        <v>0.14000000000000001</v>
      </c>
      <c r="I169" s="187"/>
      <c r="J169" s="188">
        <f t="shared" si="0"/>
        <v>0</v>
      </c>
      <c r="K169" s="189"/>
      <c r="L169" s="36"/>
      <c r="M169" s="218" t="s">
        <v>1</v>
      </c>
      <c r="N169" s="219" t="s">
        <v>38</v>
      </c>
      <c r="O169" s="216"/>
      <c r="P169" s="220">
        <f t="shared" si="1"/>
        <v>0</v>
      </c>
      <c r="Q169" s="220">
        <v>0</v>
      </c>
      <c r="R169" s="220">
        <f t="shared" si="2"/>
        <v>0</v>
      </c>
      <c r="S169" s="220">
        <v>0</v>
      </c>
      <c r="T169" s="221">
        <f t="shared" si="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4" t="s">
        <v>204</v>
      </c>
      <c r="AT169" s="194" t="s">
        <v>138</v>
      </c>
      <c r="AU169" s="194" t="s">
        <v>83</v>
      </c>
      <c r="AY169" s="14" t="s">
        <v>137</v>
      </c>
      <c r="BE169" s="195">
        <f t="shared" si="4"/>
        <v>0</v>
      </c>
      <c r="BF169" s="195">
        <f t="shared" si="5"/>
        <v>0</v>
      </c>
      <c r="BG169" s="195">
        <f t="shared" si="6"/>
        <v>0</v>
      </c>
      <c r="BH169" s="195">
        <f t="shared" si="7"/>
        <v>0</v>
      </c>
      <c r="BI169" s="195">
        <f t="shared" si="8"/>
        <v>0</v>
      </c>
      <c r="BJ169" s="14" t="s">
        <v>81</v>
      </c>
      <c r="BK169" s="195">
        <f t="shared" si="9"/>
        <v>0</v>
      </c>
      <c r="BL169" s="14" t="s">
        <v>204</v>
      </c>
      <c r="BM169" s="194" t="s">
        <v>750</v>
      </c>
    </row>
    <row r="170" spans="1:65" s="2" customFormat="1" ht="6.9" customHeight="1">
      <c r="A170" s="31"/>
      <c r="B170" s="51"/>
      <c r="C170" s="52"/>
      <c r="D170" s="52"/>
      <c r="E170" s="52"/>
      <c r="F170" s="52"/>
      <c r="G170" s="52"/>
      <c r="H170" s="52"/>
      <c r="I170" s="52"/>
      <c r="J170" s="52"/>
      <c r="K170" s="52"/>
      <c r="L170" s="36"/>
      <c r="M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</row>
  </sheetData>
  <sheetProtection algorithmName="SHA-512" hashValue="ZXAefddXyl9YozBu+HSKrGP9vOMfAHsXNiZopcCBOIYkr64/XCtC1GR7FHTDWu/tMoLrG5SqSSyfDM7Om1nfYQ==" saltValue="IUsqPl+MBv6537sIb1Rxbg==" spinCount="100000" sheet="1" objects="1" scenarios="1" formatColumns="0" formatRows="0" autoFilter="0"/>
  <autoFilter ref="C120:K169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4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4" t="s">
        <v>92</v>
      </c>
    </row>
    <row r="3" spans="1:46" s="1" customFormat="1" ht="6.9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" customHeight="1">
      <c r="B4" s="17"/>
      <c r="D4" s="107" t="s">
        <v>96</v>
      </c>
      <c r="L4" s="17"/>
      <c r="M4" s="108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26.25" customHeight="1">
      <c r="B7" s="17"/>
      <c r="E7" s="266" t="str">
        <f>'Rekapitulace stavby'!K6</f>
        <v>REKONSTRUKCE BYTŮ - ROZVODŮ VODY A KANALIZACE V BYTOVÉM DOMĚ Č. 4</v>
      </c>
      <c r="F7" s="267"/>
      <c r="G7" s="267"/>
      <c r="H7" s="267"/>
      <c r="L7" s="17"/>
    </row>
    <row r="8" spans="1:46" s="2" customFormat="1" ht="12" customHeight="1">
      <c r="A8" s="31"/>
      <c r="B8" s="36"/>
      <c r="C8" s="31"/>
      <c r="D8" s="109" t="s">
        <v>97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8" t="s">
        <v>1048</v>
      </c>
      <c r="F9" s="269"/>
      <c r="G9" s="269"/>
      <c r="H9" s="269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12. 1. 2026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8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70" t="str">
        <f>'Rekapitulace stavby'!E14</f>
        <v>Vyplň údaj</v>
      </c>
      <c r="F18" s="271"/>
      <c r="G18" s="271"/>
      <c r="H18" s="271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72" t="s">
        <v>1</v>
      </c>
      <c r="F27" s="272"/>
      <c r="G27" s="272"/>
      <c r="H27" s="272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ROUND(J120,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6"/>
      <c r="C33" s="31"/>
      <c r="D33" s="119" t="s">
        <v>37</v>
      </c>
      <c r="E33" s="109" t="s">
        <v>38</v>
      </c>
      <c r="F33" s="120">
        <f>ROUND((SUM(BE120:BE143)),  2)</f>
        <v>0</v>
      </c>
      <c r="G33" s="31"/>
      <c r="H33" s="31"/>
      <c r="I33" s="121">
        <v>0.21</v>
      </c>
      <c r="J33" s="120">
        <f>ROUND(((SUM(BE120:BE143))*I33),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109" t="s">
        <v>39</v>
      </c>
      <c r="F34" s="120">
        <f>ROUND((SUM(BF120:BF143)),  2)</f>
        <v>0</v>
      </c>
      <c r="G34" s="31"/>
      <c r="H34" s="31"/>
      <c r="I34" s="121">
        <v>0.12</v>
      </c>
      <c r="J34" s="120">
        <f>ROUND(((SUM(BF120:BF143))*I34),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09" t="s">
        <v>40</v>
      </c>
      <c r="F35" s="120">
        <f>ROUND((SUM(BG120:BG143)),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6"/>
      <c r="C36" s="31"/>
      <c r="D36" s="31"/>
      <c r="E36" s="109" t="s">
        <v>41</v>
      </c>
      <c r="F36" s="120">
        <f>ROUND((SUM(BH120:BH143)),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09" t="s">
        <v>42</v>
      </c>
      <c r="F37" s="120">
        <f>ROUND((SUM(BI120:BI143)),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customHeight="1">
      <c r="A82" s="31"/>
      <c r="B82" s="32"/>
      <c r="C82" s="20" t="s">
        <v>99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264" t="str">
        <f>E7</f>
        <v>REKONSTRUKCE BYTŮ - ROZVODŮ VODY A KANALIZACE V BYTOVÉM DOMĚ Č. 4</v>
      </c>
      <c r="F85" s="265"/>
      <c r="G85" s="265"/>
      <c r="H85" s="265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97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52" t="str">
        <f>E9</f>
        <v>04 - Ústření vytápění</v>
      </c>
      <c r="F87" s="263"/>
      <c r="G87" s="263"/>
      <c r="H87" s="263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12. 1. 2026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15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100</v>
      </c>
      <c r="D94" s="141"/>
      <c r="E94" s="141"/>
      <c r="F94" s="141"/>
      <c r="G94" s="141"/>
      <c r="H94" s="141"/>
      <c r="I94" s="141"/>
      <c r="J94" s="142" t="s">
        <v>101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8" customHeight="1">
      <c r="A96" s="31"/>
      <c r="B96" s="32"/>
      <c r="C96" s="143" t="s">
        <v>102</v>
      </c>
      <c r="D96" s="33"/>
      <c r="E96" s="33"/>
      <c r="F96" s="33"/>
      <c r="G96" s="33"/>
      <c r="H96" s="33"/>
      <c r="I96" s="33"/>
      <c r="J96" s="81">
        <f>J120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103</v>
      </c>
    </row>
    <row r="97" spans="1:31" s="9" customFormat="1" ht="24.9" customHeight="1">
      <c r="B97" s="144"/>
      <c r="C97" s="145"/>
      <c r="D97" s="146" t="s">
        <v>607</v>
      </c>
      <c r="E97" s="147"/>
      <c r="F97" s="147"/>
      <c r="G97" s="147"/>
      <c r="H97" s="147"/>
      <c r="I97" s="147"/>
      <c r="J97" s="148">
        <f>J121</f>
        <v>0</v>
      </c>
      <c r="K97" s="145"/>
      <c r="L97" s="149"/>
    </row>
    <row r="98" spans="1:31" s="10" customFormat="1" ht="19.95" customHeight="1">
      <c r="B98" s="150"/>
      <c r="C98" s="151"/>
      <c r="D98" s="152" t="s">
        <v>1049</v>
      </c>
      <c r="E98" s="153"/>
      <c r="F98" s="153"/>
      <c r="G98" s="153"/>
      <c r="H98" s="153"/>
      <c r="I98" s="153"/>
      <c r="J98" s="154">
        <f>J122</f>
        <v>0</v>
      </c>
      <c r="K98" s="151"/>
      <c r="L98" s="155"/>
    </row>
    <row r="99" spans="1:31" s="10" customFormat="1" ht="19.95" customHeight="1">
      <c r="B99" s="150"/>
      <c r="C99" s="151"/>
      <c r="D99" s="152" t="s">
        <v>1050</v>
      </c>
      <c r="E99" s="153"/>
      <c r="F99" s="153"/>
      <c r="G99" s="153"/>
      <c r="H99" s="153"/>
      <c r="I99" s="153"/>
      <c r="J99" s="154">
        <f>J128</f>
        <v>0</v>
      </c>
      <c r="K99" s="151"/>
      <c r="L99" s="155"/>
    </row>
    <row r="100" spans="1:31" s="10" customFormat="1" ht="19.95" customHeight="1">
      <c r="B100" s="150"/>
      <c r="C100" s="151"/>
      <c r="D100" s="152" t="s">
        <v>1051</v>
      </c>
      <c r="E100" s="153"/>
      <c r="F100" s="153"/>
      <c r="G100" s="153"/>
      <c r="H100" s="153"/>
      <c r="I100" s="153"/>
      <c r="J100" s="154">
        <f>J133</f>
        <v>0</v>
      </c>
      <c r="K100" s="151"/>
      <c r="L100" s="155"/>
    </row>
    <row r="101" spans="1:31" s="2" customFormat="1" ht="21.75" customHeight="1">
      <c r="A101" s="31"/>
      <c r="B101" s="32"/>
      <c r="C101" s="33"/>
      <c r="D101" s="33"/>
      <c r="E101" s="33"/>
      <c r="F101" s="33"/>
      <c r="G101" s="33"/>
      <c r="H101" s="33"/>
      <c r="I101" s="33"/>
      <c r="J101" s="33"/>
      <c r="K101" s="33"/>
      <c r="L101" s="48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31" s="2" customFormat="1" ht="6.9" customHeight="1">
      <c r="A102" s="31"/>
      <c r="B102" s="51"/>
      <c r="C102" s="52"/>
      <c r="D102" s="52"/>
      <c r="E102" s="52"/>
      <c r="F102" s="52"/>
      <c r="G102" s="52"/>
      <c r="H102" s="52"/>
      <c r="I102" s="52"/>
      <c r="J102" s="52"/>
      <c r="K102" s="52"/>
      <c r="L102" s="48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6" spans="1:31" s="2" customFormat="1" ht="6.9" customHeight="1">
      <c r="A106" s="31"/>
      <c r="B106" s="53"/>
      <c r="C106" s="54"/>
      <c r="D106" s="54"/>
      <c r="E106" s="54"/>
      <c r="F106" s="54"/>
      <c r="G106" s="54"/>
      <c r="H106" s="54"/>
      <c r="I106" s="54"/>
      <c r="J106" s="54"/>
      <c r="K106" s="54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24.9" customHeight="1">
      <c r="A107" s="31"/>
      <c r="B107" s="32"/>
      <c r="C107" s="20" t="s">
        <v>122</v>
      </c>
      <c r="D107" s="33"/>
      <c r="E107" s="33"/>
      <c r="F107" s="33"/>
      <c r="G107" s="33"/>
      <c r="H107" s="33"/>
      <c r="I107" s="33"/>
      <c r="J107" s="33"/>
      <c r="K107" s="33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6.9" customHeight="1">
      <c r="A108" s="31"/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2" customHeight="1">
      <c r="A109" s="31"/>
      <c r="B109" s="32"/>
      <c r="C109" s="26" t="s">
        <v>16</v>
      </c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26.25" customHeight="1">
      <c r="A110" s="31"/>
      <c r="B110" s="32"/>
      <c r="C110" s="33"/>
      <c r="D110" s="33"/>
      <c r="E110" s="264" t="str">
        <f>E7</f>
        <v>REKONSTRUKCE BYTŮ - ROZVODŮ VODY A KANALIZACE V BYTOVÉM DOMĚ Č. 4</v>
      </c>
      <c r="F110" s="265"/>
      <c r="G110" s="265"/>
      <c r="H110" s="265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6" t="s">
        <v>97</v>
      </c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6.5" customHeight="1">
      <c r="A112" s="31"/>
      <c r="B112" s="32"/>
      <c r="C112" s="33"/>
      <c r="D112" s="33"/>
      <c r="E112" s="252" t="str">
        <f>E9</f>
        <v>04 - Ústření vytápění</v>
      </c>
      <c r="F112" s="263"/>
      <c r="G112" s="263"/>
      <c r="H112" s="26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20</v>
      </c>
      <c r="D114" s="33"/>
      <c r="E114" s="33"/>
      <c r="F114" s="24" t="str">
        <f>F12</f>
        <v xml:space="preserve"> </v>
      </c>
      <c r="G114" s="33"/>
      <c r="H114" s="33"/>
      <c r="I114" s="26" t="s">
        <v>22</v>
      </c>
      <c r="J114" s="63" t="str">
        <f>IF(J12="","",J12)</f>
        <v>12. 1. 2026</v>
      </c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5.15" customHeight="1">
      <c r="A116" s="31"/>
      <c r="B116" s="32"/>
      <c r="C116" s="26" t="s">
        <v>24</v>
      </c>
      <c r="D116" s="33"/>
      <c r="E116" s="33"/>
      <c r="F116" s="24" t="str">
        <f>E15</f>
        <v xml:space="preserve"> </v>
      </c>
      <c r="G116" s="33"/>
      <c r="H116" s="33"/>
      <c r="I116" s="26" t="s">
        <v>29</v>
      </c>
      <c r="J116" s="29" t="str">
        <f>E21</f>
        <v xml:space="preserve"> </v>
      </c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15" customHeight="1">
      <c r="A117" s="31"/>
      <c r="B117" s="32"/>
      <c r="C117" s="26" t="s">
        <v>27</v>
      </c>
      <c r="D117" s="33"/>
      <c r="E117" s="33"/>
      <c r="F117" s="24" t="str">
        <f>IF(E18="","",E18)</f>
        <v>Vyplň údaj</v>
      </c>
      <c r="G117" s="33"/>
      <c r="H117" s="33"/>
      <c r="I117" s="26" t="s">
        <v>31</v>
      </c>
      <c r="J117" s="29" t="str">
        <f>E24</f>
        <v xml:space="preserve"> </v>
      </c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0.35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11" customFormat="1" ht="29.25" customHeight="1">
      <c r="A119" s="156"/>
      <c r="B119" s="157"/>
      <c r="C119" s="158" t="s">
        <v>123</v>
      </c>
      <c r="D119" s="159" t="s">
        <v>58</v>
      </c>
      <c r="E119" s="159" t="s">
        <v>54</v>
      </c>
      <c r="F119" s="159" t="s">
        <v>55</v>
      </c>
      <c r="G119" s="159" t="s">
        <v>124</v>
      </c>
      <c r="H119" s="159" t="s">
        <v>125</v>
      </c>
      <c r="I119" s="159" t="s">
        <v>126</v>
      </c>
      <c r="J119" s="160" t="s">
        <v>101</v>
      </c>
      <c r="K119" s="161" t="s">
        <v>127</v>
      </c>
      <c r="L119" s="162"/>
      <c r="M119" s="72" t="s">
        <v>1</v>
      </c>
      <c r="N119" s="73" t="s">
        <v>37</v>
      </c>
      <c r="O119" s="73" t="s">
        <v>128</v>
      </c>
      <c r="P119" s="73" t="s">
        <v>129</v>
      </c>
      <c r="Q119" s="73" t="s">
        <v>130</v>
      </c>
      <c r="R119" s="73" t="s">
        <v>131</v>
      </c>
      <c r="S119" s="73" t="s">
        <v>132</v>
      </c>
      <c r="T119" s="74" t="s">
        <v>133</v>
      </c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56"/>
      <c r="AE119" s="156"/>
    </row>
    <row r="120" spans="1:65" s="2" customFormat="1" ht="22.8" customHeight="1">
      <c r="A120" s="31"/>
      <c r="B120" s="32"/>
      <c r="C120" s="79" t="s">
        <v>134</v>
      </c>
      <c r="D120" s="33"/>
      <c r="E120" s="33"/>
      <c r="F120" s="33"/>
      <c r="G120" s="33"/>
      <c r="H120" s="33"/>
      <c r="I120" s="33"/>
      <c r="J120" s="163">
        <f>BK120</f>
        <v>0</v>
      </c>
      <c r="K120" s="33"/>
      <c r="L120" s="36"/>
      <c r="M120" s="75"/>
      <c r="N120" s="164"/>
      <c r="O120" s="76"/>
      <c r="P120" s="165">
        <f>P121</f>
        <v>0</v>
      </c>
      <c r="Q120" s="76"/>
      <c r="R120" s="165">
        <f>R121</f>
        <v>0</v>
      </c>
      <c r="S120" s="76"/>
      <c r="T120" s="166">
        <f>T121</f>
        <v>0</v>
      </c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T120" s="14" t="s">
        <v>72</v>
      </c>
      <c r="AU120" s="14" t="s">
        <v>103</v>
      </c>
      <c r="BK120" s="167">
        <f>BK121</f>
        <v>0</v>
      </c>
    </row>
    <row r="121" spans="1:65" s="12" customFormat="1" ht="25.95" customHeight="1">
      <c r="B121" s="168"/>
      <c r="C121" s="169"/>
      <c r="D121" s="170" t="s">
        <v>72</v>
      </c>
      <c r="E121" s="171" t="s">
        <v>636</v>
      </c>
      <c r="F121" s="171" t="s">
        <v>637</v>
      </c>
      <c r="G121" s="169"/>
      <c r="H121" s="169"/>
      <c r="I121" s="172"/>
      <c r="J121" s="173">
        <f>BK121</f>
        <v>0</v>
      </c>
      <c r="K121" s="169"/>
      <c r="L121" s="174"/>
      <c r="M121" s="175"/>
      <c r="N121" s="176"/>
      <c r="O121" s="176"/>
      <c r="P121" s="177">
        <f>P122+P128+P133</f>
        <v>0</v>
      </c>
      <c r="Q121" s="176"/>
      <c r="R121" s="177">
        <f>R122+R128+R133</f>
        <v>0</v>
      </c>
      <c r="S121" s="176"/>
      <c r="T121" s="178">
        <f>T122+T128+T133</f>
        <v>0</v>
      </c>
      <c r="AR121" s="179" t="s">
        <v>83</v>
      </c>
      <c r="AT121" s="180" t="s">
        <v>72</v>
      </c>
      <c r="AU121" s="180" t="s">
        <v>73</v>
      </c>
      <c r="AY121" s="179" t="s">
        <v>137</v>
      </c>
      <c r="BK121" s="181">
        <f>BK122+BK128+BK133</f>
        <v>0</v>
      </c>
    </row>
    <row r="122" spans="1:65" s="12" customFormat="1" ht="22.8" customHeight="1">
      <c r="B122" s="168"/>
      <c r="C122" s="169"/>
      <c r="D122" s="170" t="s">
        <v>72</v>
      </c>
      <c r="E122" s="212" t="s">
        <v>1052</v>
      </c>
      <c r="F122" s="212" t="s">
        <v>1053</v>
      </c>
      <c r="G122" s="169"/>
      <c r="H122" s="169"/>
      <c r="I122" s="172"/>
      <c r="J122" s="213">
        <f>BK122</f>
        <v>0</v>
      </c>
      <c r="K122" s="169"/>
      <c r="L122" s="174"/>
      <c r="M122" s="175"/>
      <c r="N122" s="176"/>
      <c r="O122" s="176"/>
      <c r="P122" s="177">
        <f>SUM(P123:P127)</f>
        <v>0</v>
      </c>
      <c r="Q122" s="176"/>
      <c r="R122" s="177">
        <f>SUM(R123:R127)</f>
        <v>0</v>
      </c>
      <c r="S122" s="176"/>
      <c r="T122" s="178">
        <f>SUM(T123:T127)</f>
        <v>0</v>
      </c>
      <c r="AR122" s="179" t="s">
        <v>83</v>
      </c>
      <c r="AT122" s="180" t="s">
        <v>72</v>
      </c>
      <c r="AU122" s="180" t="s">
        <v>81</v>
      </c>
      <c r="AY122" s="179" t="s">
        <v>137</v>
      </c>
      <c r="BK122" s="181">
        <f>SUM(BK123:BK127)</f>
        <v>0</v>
      </c>
    </row>
    <row r="123" spans="1:65" s="2" customFormat="1" ht="24.15" customHeight="1">
      <c r="A123" s="31"/>
      <c r="B123" s="32"/>
      <c r="C123" s="182" t="s">
        <v>81</v>
      </c>
      <c r="D123" s="182" t="s">
        <v>138</v>
      </c>
      <c r="E123" s="183" t="s">
        <v>1054</v>
      </c>
      <c r="F123" s="184" t="s">
        <v>1055</v>
      </c>
      <c r="G123" s="185" t="s">
        <v>171</v>
      </c>
      <c r="H123" s="186">
        <v>2</v>
      </c>
      <c r="I123" s="187"/>
      <c r="J123" s="188">
        <f>ROUND(I123*H123,2)</f>
        <v>0</v>
      </c>
      <c r="K123" s="189"/>
      <c r="L123" s="36"/>
      <c r="M123" s="190" t="s">
        <v>1</v>
      </c>
      <c r="N123" s="191" t="s">
        <v>38</v>
      </c>
      <c r="O123" s="68"/>
      <c r="P123" s="192">
        <f>O123*H123</f>
        <v>0</v>
      </c>
      <c r="Q123" s="192">
        <v>0</v>
      </c>
      <c r="R123" s="192">
        <f>Q123*H123</f>
        <v>0</v>
      </c>
      <c r="S123" s="192">
        <v>0</v>
      </c>
      <c r="T123" s="193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94" t="s">
        <v>204</v>
      </c>
      <c r="AT123" s="194" t="s">
        <v>138</v>
      </c>
      <c r="AU123" s="194" t="s">
        <v>83</v>
      </c>
      <c r="AY123" s="14" t="s">
        <v>137</v>
      </c>
      <c r="BE123" s="195">
        <f>IF(N123="základní",J123,0)</f>
        <v>0</v>
      </c>
      <c r="BF123" s="195">
        <f>IF(N123="snížená",J123,0)</f>
        <v>0</v>
      </c>
      <c r="BG123" s="195">
        <f>IF(N123="zákl. přenesená",J123,0)</f>
        <v>0</v>
      </c>
      <c r="BH123" s="195">
        <f>IF(N123="sníž. přenesená",J123,0)</f>
        <v>0</v>
      </c>
      <c r="BI123" s="195">
        <f>IF(N123="nulová",J123,0)</f>
        <v>0</v>
      </c>
      <c r="BJ123" s="14" t="s">
        <v>81</v>
      </c>
      <c r="BK123" s="195">
        <f>ROUND(I123*H123,2)</f>
        <v>0</v>
      </c>
      <c r="BL123" s="14" t="s">
        <v>204</v>
      </c>
      <c r="BM123" s="194" t="s">
        <v>1056</v>
      </c>
    </row>
    <row r="124" spans="1:65" s="2" customFormat="1" ht="24.15" customHeight="1">
      <c r="A124" s="31"/>
      <c r="B124" s="32"/>
      <c r="C124" s="182" t="s">
        <v>83</v>
      </c>
      <c r="D124" s="182" t="s">
        <v>138</v>
      </c>
      <c r="E124" s="183" t="s">
        <v>1057</v>
      </c>
      <c r="F124" s="184" t="s">
        <v>1058</v>
      </c>
      <c r="G124" s="185" t="s">
        <v>171</v>
      </c>
      <c r="H124" s="186">
        <v>2</v>
      </c>
      <c r="I124" s="187"/>
      <c r="J124" s="188">
        <f>ROUND(I124*H124,2)</f>
        <v>0</v>
      </c>
      <c r="K124" s="189"/>
      <c r="L124" s="36"/>
      <c r="M124" s="190" t="s">
        <v>1</v>
      </c>
      <c r="N124" s="191" t="s">
        <v>38</v>
      </c>
      <c r="O124" s="68"/>
      <c r="P124" s="192">
        <f>O124*H124</f>
        <v>0</v>
      </c>
      <c r="Q124" s="192">
        <v>0</v>
      </c>
      <c r="R124" s="192">
        <f>Q124*H124</f>
        <v>0</v>
      </c>
      <c r="S124" s="192">
        <v>0</v>
      </c>
      <c r="T124" s="193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94" t="s">
        <v>204</v>
      </c>
      <c r="AT124" s="194" t="s">
        <v>138</v>
      </c>
      <c r="AU124" s="194" t="s">
        <v>83</v>
      </c>
      <c r="AY124" s="14" t="s">
        <v>137</v>
      </c>
      <c r="BE124" s="195">
        <f>IF(N124="základní",J124,0)</f>
        <v>0</v>
      </c>
      <c r="BF124" s="195">
        <f>IF(N124="snížená",J124,0)</f>
        <v>0</v>
      </c>
      <c r="BG124" s="195">
        <f>IF(N124="zákl. přenesená",J124,0)</f>
        <v>0</v>
      </c>
      <c r="BH124" s="195">
        <f>IF(N124="sníž. přenesená",J124,0)</f>
        <v>0</v>
      </c>
      <c r="BI124" s="195">
        <f>IF(N124="nulová",J124,0)</f>
        <v>0</v>
      </c>
      <c r="BJ124" s="14" t="s">
        <v>81</v>
      </c>
      <c r="BK124" s="195">
        <f>ROUND(I124*H124,2)</f>
        <v>0</v>
      </c>
      <c r="BL124" s="14" t="s">
        <v>204</v>
      </c>
      <c r="BM124" s="194" t="s">
        <v>1059</v>
      </c>
    </row>
    <row r="125" spans="1:65" s="2" customFormat="1" ht="24.15" customHeight="1">
      <c r="A125" s="31"/>
      <c r="B125" s="32"/>
      <c r="C125" s="182" t="s">
        <v>135</v>
      </c>
      <c r="D125" s="182" t="s">
        <v>138</v>
      </c>
      <c r="E125" s="183" t="s">
        <v>1060</v>
      </c>
      <c r="F125" s="184" t="s">
        <v>1061</v>
      </c>
      <c r="G125" s="185" t="s">
        <v>181</v>
      </c>
      <c r="H125" s="186">
        <v>2</v>
      </c>
      <c r="I125" s="187"/>
      <c r="J125" s="188">
        <f>ROUND(I125*H125,2)</f>
        <v>0</v>
      </c>
      <c r="K125" s="189"/>
      <c r="L125" s="36"/>
      <c r="M125" s="190" t="s">
        <v>1</v>
      </c>
      <c r="N125" s="191" t="s">
        <v>38</v>
      </c>
      <c r="O125" s="68"/>
      <c r="P125" s="192">
        <f>O125*H125</f>
        <v>0</v>
      </c>
      <c r="Q125" s="192">
        <v>0</v>
      </c>
      <c r="R125" s="192">
        <f>Q125*H125</f>
        <v>0</v>
      </c>
      <c r="S125" s="192">
        <v>0</v>
      </c>
      <c r="T125" s="193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94" t="s">
        <v>204</v>
      </c>
      <c r="AT125" s="194" t="s">
        <v>138</v>
      </c>
      <c r="AU125" s="194" t="s">
        <v>83</v>
      </c>
      <c r="AY125" s="14" t="s">
        <v>137</v>
      </c>
      <c r="BE125" s="195">
        <f>IF(N125="základní",J125,0)</f>
        <v>0</v>
      </c>
      <c r="BF125" s="195">
        <f>IF(N125="snížená",J125,0)</f>
        <v>0</v>
      </c>
      <c r="BG125" s="195">
        <f>IF(N125="zákl. přenesená",J125,0)</f>
        <v>0</v>
      </c>
      <c r="BH125" s="195">
        <f>IF(N125="sníž. přenesená",J125,0)</f>
        <v>0</v>
      </c>
      <c r="BI125" s="195">
        <f>IF(N125="nulová",J125,0)</f>
        <v>0</v>
      </c>
      <c r="BJ125" s="14" t="s">
        <v>81</v>
      </c>
      <c r="BK125" s="195">
        <f>ROUND(I125*H125,2)</f>
        <v>0</v>
      </c>
      <c r="BL125" s="14" t="s">
        <v>204</v>
      </c>
      <c r="BM125" s="194" t="s">
        <v>1062</v>
      </c>
    </row>
    <row r="126" spans="1:65" s="2" customFormat="1" ht="44.25" customHeight="1">
      <c r="A126" s="31"/>
      <c r="B126" s="32"/>
      <c r="C126" s="182" t="s">
        <v>142</v>
      </c>
      <c r="D126" s="182" t="s">
        <v>138</v>
      </c>
      <c r="E126" s="183" t="s">
        <v>1063</v>
      </c>
      <c r="F126" s="184" t="s">
        <v>1064</v>
      </c>
      <c r="G126" s="185" t="s">
        <v>287</v>
      </c>
      <c r="H126" s="186">
        <v>1E-3</v>
      </c>
      <c r="I126" s="187"/>
      <c r="J126" s="188">
        <f>ROUND(I126*H126,2)</f>
        <v>0</v>
      </c>
      <c r="K126" s="189"/>
      <c r="L126" s="36"/>
      <c r="M126" s="190" t="s">
        <v>1</v>
      </c>
      <c r="N126" s="191" t="s">
        <v>38</v>
      </c>
      <c r="O126" s="68"/>
      <c r="P126" s="192">
        <f>O126*H126</f>
        <v>0</v>
      </c>
      <c r="Q126" s="192">
        <v>0</v>
      </c>
      <c r="R126" s="192">
        <f>Q126*H126</f>
        <v>0</v>
      </c>
      <c r="S126" s="192">
        <v>0</v>
      </c>
      <c r="T126" s="193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4" t="s">
        <v>204</v>
      </c>
      <c r="AT126" s="194" t="s">
        <v>138</v>
      </c>
      <c r="AU126" s="194" t="s">
        <v>83</v>
      </c>
      <c r="AY126" s="14" t="s">
        <v>137</v>
      </c>
      <c r="BE126" s="195">
        <f>IF(N126="základní",J126,0)</f>
        <v>0</v>
      </c>
      <c r="BF126" s="195">
        <f>IF(N126="snížená",J126,0)</f>
        <v>0</v>
      </c>
      <c r="BG126" s="195">
        <f>IF(N126="zákl. přenesená",J126,0)</f>
        <v>0</v>
      </c>
      <c r="BH126" s="195">
        <f>IF(N126="sníž. přenesená",J126,0)</f>
        <v>0</v>
      </c>
      <c r="BI126" s="195">
        <f>IF(N126="nulová",J126,0)</f>
        <v>0</v>
      </c>
      <c r="BJ126" s="14" t="s">
        <v>81</v>
      </c>
      <c r="BK126" s="195">
        <f>ROUND(I126*H126,2)</f>
        <v>0</v>
      </c>
      <c r="BL126" s="14" t="s">
        <v>204</v>
      </c>
      <c r="BM126" s="194" t="s">
        <v>1065</v>
      </c>
    </row>
    <row r="127" spans="1:65" s="2" customFormat="1" ht="49.05" customHeight="1">
      <c r="A127" s="31"/>
      <c r="B127" s="32"/>
      <c r="C127" s="182" t="s">
        <v>156</v>
      </c>
      <c r="D127" s="182" t="s">
        <v>138</v>
      </c>
      <c r="E127" s="183" t="s">
        <v>1066</v>
      </c>
      <c r="F127" s="184" t="s">
        <v>1067</v>
      </c>
      <c r="G127" s="185" t="s">
        <v>287</v>
      </c>
      <c r="H127" s="186">
        <v>1E-3</v>
      </c>
      <c r="I127" s="187"/>
      <c r="J127" s="188">
        <f>ROUND(I127*H127,2)</f>
        <v>0</v>
      </c>
      <c r="K127" s="189"/>
      <c r="L127" s="36"/>
      <c r="M127" s="190" t="s">
        <v>1</v>
      </c>
      <c r="N127" s="191" t="s">
        <v>38</v>
      </c>
      <c r="O127" s="68"/>
      <c r="P127" s="192">
        <f>O127*H127</f>
        <v>0</v>
      </c>
      <c r="Q127" s="192">
        <v>0</v>
      </c>
      <c r="R127" s="192">
        <f>Q127*H127</f>
        <v>0</v>
      </c>
      <c r="S127" s="192">
        <v>0</v>
      </c>
      <c r="T127" s="193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4" t="s">
        <v>204</v>
      </c>
      <c r="AT127" s="194" t="s">
        <v>138</v>
      </c>
      <c r="AU127" s="194" t="s">
        <v>83</v>
      </c>
      <c r="AY127" s="14" t="s">
        <v>137</v>
      </c>
      <c r="BE127" s="195">
        <f>IF(N127="základní",J127,0)</f>
        <v>0</v>
      </c>
      <c r="BF127" s="195">
        <f>IF(N127="snížená",J127,0)</f>
        <v>0</v>
      </c>
      <c r="BG127" s="195">
        <f>IF(N127="zákl. přenesená",J127,0)</f>
        <v>0</v>
      </c>
      <c r="BH127" s="195">
        <f>IF(N127="sníž. přenesená",J127,0)</f>
        <v>0</v>
      </c>
      <c r="BI127" s="195">
        <f>IF(N127="nulová",J127,0)</f>
        <v>0</v>
      </c>
      <c r="BJ127" s="14" t="s">
        <v>81</v>
      </c>
      <c r="BK127" s="195">
        <f>ROUND(I127*H127,2)</f>
        <v>0</v>
      </c>
      <c r="BL127" s="14" t="s">
        <v>204</v>
      </c>
      <c r="BM127" s="194" t="s">
        <v>1068</v>
      </c>
    </row>
    <row r="128" spans="1:65" s="12" customFormat="1" ht="22.8" customHeight="1">
      <c r="B128" s="168"/>
      <c r="C128" s="169"/>
      <c r="D128" s="170" t="s">
        <v>72</v>
      </c>
      <c r="E128" s="212" t="s">
        <v>1069</v>
      </c>
      <c r="F128" s="212" t="s">
        <v>1070</v>
      </c>
      <c r="G128" s="169"/>
      <c r="H128" s="169"/>
      <c r="I128" s="172"/>
      <c r="J128" s="213">
        <f>BK128</f>
        <v>0</v>
      </c>
      <c r="K128" s="169"/>
      <c r="L128" s="174"/>
      <c r="M128" s="175"/>
      <c r="N128" s="176"/>
      <c r="O128" s="176"/>
      <c r="P128" s="177">
        <f>SUM(P129:P132)</f>
        <v>0</v>
      </c>
      <c r="Q128" s="176"/>
      <c r="R128" s="177">
        <f>SUM(R129:R132)</f>
        <v>0</v>
      </c>
      <c r="S128" s="176"/>
      <c r="T128" s="178">
        <f>SUM(T129:T132)</f>
        <v>0</v>
      </c>
      <c r="AR128" s="179" t="s">
        <v>83</v>
      </c>
      <c r="AT128" s="180" t="s">
        <v>72</v>
      </c>
      <c r="AU128" s="180" t="s">
        <v>81</v>
      </c>
      <c r="AY128" s="179" t="s">
        <v>137</v>
      </c>
      <c r="BK128" s="181">
        <f>SUM(BK129:BK132)</f>
        <v>0</v>
      </c>
    </row>
    <row r="129" spans="1:65" s="2" customFormat="1" ht="21.75" customHeight="1">
      <c r="A129" s="31"/>
      <c r="B129" s="32"/>
      <c r="C129" s="182" t="s">
        <v>160</v>
      </c>
      <c r="D129" s="182" t="s">
        <v>138</v>
      </c>
      <c r="E129" s="183" t="s">
        <v>1071</v>
      </c>
      <c r="F129" s="184" t="s">
        <v>1072</v>
      </c>
      <c r="G129" s="185" t="s">
        <v>181</v>
      </c>
      <c r="H129" s="186">
        <v>48</v>
      </c>
      <c r="I129" s="187"/>
      <c r="J129" s="188">
        <f>ROUND(I129*H129,2)</f>
        <v>0</v>
      </c>
      <c r="K129" s="189"/>
      <c r="L129" s="36"/>
      <c r="M129" s="190" t="s">
        <v>1</v>
      </c>
      <c r="N129" s="191" t="s">
        <v>38</v>
      </c>
      <c r="O129" s="68"/>
      <c r="P129" s="192">
        <f>O129*H129</f>
        <v>0</v>
      </c>
      <c r="Q129" s="192">
        <v>0</v>
      </c>
      <c r="R129" s="192">
        <f>Q129*H129</f>
        <v>0</v>
      </c>
      <c r="S129" s="192">
        <v>0</v>
      </c>
      <c r="T129" s="193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4" t="s">
        <v>204</v>
      </c>
      <c r="AT129" s="194" t="s">
        <v>138</v>
      </c>
      <c r="AU129" s="194" t="s">
        <v>83</v>
      </c>
      <c r="AY129" s="14" t="s">
        <v>137</v>
      </c>
      <c r="BE129" s="195">
        <f>IF(N129="základní",J129,0)</f>
        <v>0</v>
      </c>
      <c r="BF129" s="195">
        <f>IF(N129="snížená",J129,0)</f>
        <v>0</v>
      </c>
      <c r="BG129" s="195">
        <f>IF(N129="zákl. přenesená",J129,0)</f>
        <v>0</v>
      </c>
      <c r="BH129" s="195">
        <f>IF(N129="sníž. přenesená",J129,0)</f>
        <v>0</v>
      </c>
      <c r="BI129" s="195">
        <f>IF(N129="nulová",J129,0)</f>
        <v>0</v>
      </c>
      <c r="BJ129" s="14" t="s">
        <v>81</v>
      </c>
      <c r="BK129" s="195">
        <f>ROUND(I129*H129,2)</f>
        <v>0</v>
      </c>
      <c r="BL129" s="14" t="s">
        <v>204</v>
      </c>
      <c r="BM129" s="194" t="s">
        <v>1073</v>
      </c>
    </row>
    <row r="130" spans="1:65" s="2" customFormat="1" ht="21.75" customHeight="1">
      <c r="A130" s="31"/>
      <c r="B130" s="32"/>
      <c r="C130" s="182" t="s">
        <v>164</v>
      </c>
      <c r="D130" s="182" t="s">
        <v>138</v>
      </c>
      <c r="E130" s="183" t="s">
        <v>1074</v>
      </c>
      <c r="F130" s="184" t="s">
        <v>1075</v>
      </c>
      <c r="G130" s="185" t="s">
        <v>181</v>
      </c>
      <c r="H130" s="186">
        <v>48</v>
      </c>
      <c r="I130" s="187"/>
      <c r="J130" s="188">
        <f>ROUND(I130*H130,2)</f>
        <v>0</v>
      </c>
      <c r="K130" s="189"/>
      <c r="L130" s="36"/>
      <c r="M130" s="190" t="s">
        <v>1</v>
      </c>
      <c r="N130" s="191" t="s">
        <v>38</v>
      </c>
      <c r="O130" s="68"/>
      <c r="P130" s="192">
        <f>O130*H130</f>
        <v>0</v>
      </c>
      <c r="Q130" s="192">
        <v>0</v>
      </c>
      <c r="R130" s="192">
        <f>Q130*H130</f>
        <v>0</v>
      </c>
      <c r="S130" s="192">
        <v>0</v>
      </c>
      <c r="T130" s="193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4" t="s">
        <v>204</v>
      </c>
      <c r="AT130" s="194" t="s">
        <v>138</v>
      </c>
      <c r="AU130" s="194" t="s">
        <v>83</v>
      </c>
      <c r="AY130" s="14" t="s">
        <v>137</v>
      </c>
      <c r="BE130" s="195">
        <f>IF(N130="základní",J130,0)</f>
        <v>0</v>
      </c>
      <c r="BF130" s="195">
        <f>IF(N130="snížená",J130,0)</f>
        <v>0</v>
      </c>
      <c r="BG130" s="195">
        <f>IF(N130="zákl. přenesená",J130,0)</f>
        <v>0</v>
      </c>
      <c r="BH130" s="195">
        <f>IF(N130="sníž. přenesená",J130,0)</f>
        <v>0</v>
      </c>
      <c r="BI130" s="195">
        <f>IF(N130="nulová",J130,0)</f>
        <v>0</v>
      </c>
      <c r="BJ130" s="14" t="s">
        <v>81</v>
      </c>
      <c r="BK130" s="195">
        <f>ROUND(I130*H130,2)</f>
        <v>0</v>
      </c>
      <c r="BL130" s="14" t="s">
        <v>204</v>
      </c>
      <c r="BM130" s="194" t="s">
        <v>1076</v>
      </c>
    </row>
    <row r="131" spans="1:65" s="2" customFormat="1" ht="44.25" customHeight="1">
      <c r="A131" s="31"/>
      <c r="B131" s="32"/>
      <c r="C131" s="182" t="s">
        <v>168</v>
      </c>
      <c r="D131" s="182" t="s">
        <v>138</v>
      </c>
      <c r="E131" s="183" t="s">
        <v>1077</v>
      </c>
      <c r="F131" s="184" t="s">
        <v>1078</v>
      </c>
      <c r="G131" s="185" t="s">
        <v>287</v>
      </c>
      <c r="H131" s="186">
        <v>7.0000000000000001E-3</v>
      </c>
      <c r="I131" s="187"/>
      <c r="J131" s="188">
        <f>ROUND(I131*H131,2)</f>
        <v>0</v>
      </c>
      <c r="K131" s="189"/>
      <c r="L131" s="36"/>
      <c r="M131" s="190" t="s">
        <v>1</v>
      </c>
      <c r="N131" s="191" t="s">
        <v>38</v>
      </c>
      <c r="O131" s="68"/>
      <c r="P131" s="192">
        <f>O131*H131</f>
        <v>0</v>
      </c>
      <c r="Q131" s="192">
        <v>0</v>
      </c>
      <c r="R131" s="192">
        <f>Q131*H131</f>
        <v>0</v>
      </c>
      <c r="S131" s="192">
        <v>0</v>
      </c>
      <c r="T131" s="193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4" t="s">
        <v>204</v>
      </c>
      <c r="AT131" s="194" t="s">
        <v>138</v>
      </c>
      <c r="AU131" s="194" t="s">
        <v>83</v>
      </c>
      <c r="AY131" s="14" t="s">
        <v>137</v>
      </c>
      <c r="BE131" s="195">
        <f>IF(N131="základní",J131,0)</f>
        <v>0</v>
      </c>
      <c r="BF131" s="195">
        <f>IF(N131="snížená",J131,0)</f>
        <v>0</v>
      </c>
      <c r="BG131" s="195">
        <f>IF(N131="zákl. přenesená",J131,0)</f>
        <v>0</v>
      </c>
      <c r="BH131" s="195">
        <f>IF(N131="sníž. přenesená",J131,0)</f>
        <v>0</v>
      </c>
      <c r="BI131" s="195">
        <f>IF(N131="nulová",J131,0)</f>
        <v>0</v>
      </c>
      <c r="BJ131" s="14" t="s">
        <v>81</v>
      </c>
      <c r="BK131" s="195">
        <f>ROUND(I131*H131,2)</f>
        <v>0</v>
      </c>
      <c r="BL131" s="14" t="s">
        <v>204</v>
      </c>
      <c r="BM131" s="194" t="s">
        <v>1079</v>
      </c>
    </row>
    <row r="132" spans="1:65" s="2" customFormat="1" ht="49.05" customHeight="1">
      <c r="A132" s="31"/>
      <c r="B132" s="32"/>
      <c r="C132" s="182" t="s">
        <v>173</v>
      </c>
      <c r="D132" s="182" t="s">
        <v>138</v>
      </c>
      <c r="E132" s="183" t="s">
        <v>1080</v>
      </c>
      <c r="F132" s="184" t="s">
        <v>1081</v>
      </c>
      <c r="G132" s="185" t="s">
        <v>287</v>
      </c>
      <c r="H132" s="186">
        <v>7.0000000000000001E-3</v>
      </c>
      <c r="I132" s="187"/>
      <c r="J132" s="188">
        <f>ROUND(I132*H132,2)</f>
        <v>0</v>
      </c>
      <c r="K132" s="189"/>
      <c r="L132" s="36"/>
      <c r="M132" s="190" t="s">
        <v>1</v>
      </c>
      <c r="N132" s="191" t="s">
        <v>38</v>
      </c>
      <c r="O132" s="68"/>
      <c r="P132" s="192">
        <f>O132*H132</f>
        <v>0</v>
      </c>
      <c r="Q132" s="192">
        <v>0</v>
      </c>
      <c r="R132" s="192">
        <f>Q132*H132</f>
        <v>0</v>
      </c>
      <c r="S132" s="192">
        <v>0</v>
      </c>
      <c r="T132" s="193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4" t="s">
        <v>204</v>
      </c>
      <c r="AT132" s="194" t="s">
        <v>138</v>
      </c>
      <c r="AU132" s="194" t="s">
        <v>83</v>
      </c>
      <c r="AY132" s="14" t="s">
        <v>137</v>
      </c>
      <c r="BE132" s="195">
        <f>IF(N132="základní",J132,0)</f>
        <v>0</v>
      </c>
      <c r="BF132" s="195">
        <f>IF(N132="snížená",J132,0)</f>
        <v>0</v>
      </c>
      <c r="BG132" s="195">
        <f>IF(N132="zákl. přenesená",J132,0)</f>
        <v>0</v>
      </c>
      <c r="BH132" s="195">
        <f>IF(N132="sníž. přenesená",J132,0)</f>
        <v>0</v>
      </c>
      <c r="BI132" s="195">
        <f>IF(N132="nulová",J132,0)</f>
        <v>0</v>
      </c>
      <c r="BJ132" s="14" t="s">
        <v>81</v>
      </c>
      <c r="BK132" s="195">
        <f>ROUND(I132*H132,2)</f>
        <v>0</v>
      </c>
      <c r="BL132" s="14" t="s">
        <v>204</v>
      </c>
      <c r="BM132" s="194" t="s">
        <v>1082</v>
      </c>
    </row>
    <row r="133" spans="1:65" s="12" customFormat="1" ht="22.8" customHeight="1">
      <c r="B133" s="168"/>
      <c r="C133" s="169"/>
      <c r="D133" s="170" t="s">
        <v>72</v>
      </c>
      <c r="E133" s="212" t="s">
        <v>1083</v>
      </c>
      <c r="F133" s="212" t="s">
        <v>1084</v>
      </c>
      <c r="G133" s="169"/>
      <c r="H133" s="169"/>
      <c r="I133" s="172"/>
      <c r="J133" s="213">
        <f>BK133</f>
        <v>0</v>
      </c>
      <c r="K133" s="169"/>
      <c r="L133" s="174"/>
      <c r="M133" s="175"/>
      <c r="N133" s="176"/>
      <c r="O133" s="176"/>
      <c r="P133" s="177">
        <f>SUM(P134:P143)</f>
        <v>0</v>
      </c>
      <c r="Q133" s="176"/>
      <c r="R133" s="177">
        <f>SUM(R134:R143)</f>
        <v>0</v>
      </c>
      <c r="S133" s="176"/>
      <c r="T133" s="178">
        <f>SUM(T134:T143)</f>
        <v>0</v>
      </c>
      <c r="AR133" s="179" t="s">
        <v>83</v>
      </c>
      <c r="AT133" s="180" t="s">
        <v>72</v>
      </c>
      <c r="AU133" s="180" t="s">
        <v>81</v>
      </c>
      <c r="AY133" s="179" t="s">
        <v>137</v>
      </c>
      <c r="BK133" s="181">
        <f>SUM(BK134:BK143)</f>
        <v>0</v>
      </c>
    </row>
    <row r="134" spans="1:65" s="2" customFormat="1" ht="37.799999999999997" customHeight="1">
      <c r="A134" s="31"/>
      <c r="B134" s="32"/>
      <c r="C134" s="182" t="s">
        <v>178</v>
      </c>
      <c r="D134" s="182" t="s">
        <v>138</v>
      </c>
      <c r="E134" s="183" t="s">
        <v>1085</v>
      </c>
      <c r="F134" s="184" t="s">
        <v>1086</v>
      </c>
      <c r="G134" s="185" t="s">
        <v>181</v>
      </c>
      <c r="H134" s="186">
        <v>24</v>
      </c>
      <c r="I134" s="187"/>
      <c r="J134" s="188">
        <f t="shared" ref="J134:J143" si="0">ROUND(I134*H134,2)</f>
        <v>0</v>
      </c>
      <c r="K134" s="189"/>
      <c r="L134" s="36"/>
      <c r="M134" s="190" t="s">
        <v>1</v>
      </c>
      <c r="N134" s="191" t="s">
        <v>38</v>
      </c>
      <c r="O134" s="68"/>
      <c r="P134" s="192">
        <f t="shared" ref="P134:P143" si="1">O134*H134</f>
        <v>0</v>
      </c>
      <c r="Q134" s="192">
        <v>0</v>
      </c>
      <c r="R134" s="192">
        <f t="shared" ref="R134:R143" si="2">Q134*H134</f>
        <v>0</v>
      </c>
      <c r="S134" s="192">
        <v>0</v>
      </c>
      <c r="T134" s="193">
        <f t="shared" ref="T134:T143" si="3"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4" t="s">
        <v>204</v>
      </c>
      <c r="AT134" s="194" t="s">
        <v>138</v>
      </c>
      <c r="AU134" s="194" t="s">
        <v>83</v>
      </c>
      <c r="AY134" s="14" t="s">
        <v>137</v>
      </c>
      <c r="BE134" s="195">
        <f t="shared" ref="BE134:BE143" si="4">IF(N134="základní",J134,0)</f>
        <v>0</v>
      </c>
      <c r="BF134" s="195">
        <f t="shared" ref="BF134:BF143" si="5">IF(N134="snížená",J134,0)</f>
        <v>0</v>
      </c>
      <c r="BG134" s="195">
        <f t="shared" ref="BG134:BG143" si="6">IF(N134="zákl. přenesená",J134,0)</f>
        <v>0</v>
      </c>
      <c r="BH134" s="195">
        <f t="shared" ref="BH134:BH143" si="7">IF(N134="sníž. přenesená",J134,0)</f>
        <v>0</v>
      </c>
      <c r="BI134" s="195">
        <f t="shared" ref="BI134:BI143" si="8">IF(N134="nulová",J134,0)</f>
        <v>0</v>
      </c>
      <c r="BJ134" s="14" t="s">
        <v>81</v>
      </c>
      <c r="BK134" s="195">
        <f t="shared" ref="BK134:BK143" si="9">ROUND(I134*H134,2)</f>
        <v>0</v>
      </c>
      <c r="BL134" s="14" t="s">
        <v>204</v>
      </c>
      <c r="BM134" s="194" t="s">
        <v>1087</v>
      </c>
    </row>
    <row r="135" spans="1:65" s="2" customFormat="1" ht="24.15" customHeight="1">
      <c r="A135" s="31"/>
      <c r="B135" s="32"/>
      <c r="C135" s="182" t="s">
        <v>183</v>
      </c>
      <c r="D135" s="182" t="s">
        <v>138</v>
      </c>
      <c r="E135" s="183" t="s">
        <v>1088</v>
      </c>
      <c r="F135" s="184" t="s">
        <v>1089</v>
      </c>
      <c r="G135" s="185" t="s">
        <v>181</v>
      </c>
      <c r="H135" s="186">
        <v>12</v>
      </c>
      <c r="I135" s="187"/>
      <c r="J135" s="188">
        <f t="shared" si="0"/>
        <v>0</v>
      </c>
      <c r="K135" s="189"/>
      <c r="L135" s="36"/>
      <c r="M135" s="190" t="s">
        <v>1</v>
      </c>
      <c r="N135" s="191" t="s">
        <v>38</v>
      </c>
      <c r="O135" s="68"/>
      <c r="P135" s="192">
        <f t="shared" si="1"/>
        <v>0</v>
      </c>
      <c r="Q135" s="192">
        <v>0</v>
      </c>
      <c r="R135" s="192">
        <f t="shared" si="2"/>
        <v>0</v>
      </c>
      <c r="S135" s="192">
        <v>0</v>
      </c>
      <c r="T135" s="193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4" t="s">
        <v>204</v>
      </c>
      <c r="AT135" s="194" t="s">
        <v>138</v>
      </c>
      <c r="AU135" s="194" t="s">
        <v>83</v>
      </c>
      <c r="AY135" s="14" t="s">
        <v>137</v>
      </c>
      <c r="BE135" s="195">
        <f t="shared" si="4"/>
        <v>0</v>
      </c>
      <c r="BF135" s="195">
        <f t="shared" si="5"/>
        <v>0</v>
      </c>
      <c r="BG135" s="195">
        <f t="shared" si="6"/>
        <v>0</v>
      </c>
      <c r="BH135" s="195">
        <f t="shared" si="7"/>
        <v>0</v>
      </c>
      <c r="BI135" s="195">
        <f t="shared" si="8"/>
        <v>0</v>
      </c>
      <c r="BJ135" s="14" t="s">
        <v>81</v>
      </c>
      <c r="BK135" s="195">
        <f t="shared" si="9"/>
        <v>0</v>
      </c>
      <c r="BL135" s="14" t="s">
        <v>204</v>
      </c>
      <c r="BM135" s="194" t="s">
        <v>1090</v>
      </c>
    </row>
    <row r="136" spans="1:65" s="2" customFormat="1" ht="24.15" customHeight="1">
      <c r="A136" s="31"/>
      <c r="B136" s="32"/>
      <c r="C136" s="182" t="s">
        <v>8</v>
      </c>
      <c r="D136" s="182" t="s">
        <v>138</v>
      </c>
      <c r="E136" s="183" t="s">
        <v>1091</v>
      </c>
      <c r="F136" s="184" t="s">
        <v>1092</v>
      </c>
      <c r="G136" s="185" t="s">
        <v>181</v>
      </c>
      <c r="H136" s="186">
        <v>12</v>
      </c>
      <c r="I136" s="187"/>
      <c r="J136" s="188">
        <f t="shared" si="0"/>
        <v>0</v>
      </c>
      <c r="K136" s="189"/>
      <c r="L136" s="36"/>
      <c r="M136" s="190" t="s">
        <v>1</v>
      </c>
      <c r="N136" s="191" t="s">
        <v>38</v>
      </c>
      <c r="O136" s="68"/>
      <c r="P136" s="192">
        <f t="shared" si="1"/>
        <v>0</v>
      </c>
      <c r="Q136" s="192">
        <v>0</v>
      </c>
      <c r="R136" s="192">
        <f t="shared" si="2"/>
        <v>0</v>
      </c>
      <c r="S136" s="192">
        <v>0</v>
      </c>
      <c r="T136" s="193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4" t="s">
        <v>204</v>
      </c>
      <c r="AT136" s="194" t="s">
        <v>138</v>
      </c>
      <c r="AU136" s="194" t="s">
        <v>83</v>
      </c>
      <c r="AY136" s="14" t="s">
        <v>137</v>
      </c>
      <c r="BE136" s="195">
        <f t="shared" si="4"/>
        <v>0</v>
      </c>
      <c r="BF136" s="195">
        <f t="shared" si="5"/>
        <v>0</v>
      </c>
      <c r="BG136" s="195">
        <f t="shared" si="6"/>
        <v>0</v>
      </c>
      <c r="BH136" s="195">
        <f t="shared" si="7"/>
        <v>0</v>
      </c>
      <c r="BI136" s="195">
        <f t="shared" si="8"/>
        <v>0</v>
      </c>
      <c r="BJ136" s="14" t="s">
        <v>81</v>
      </c>
      <c r="BK136" s="195">
        <f t="shared" si="9"/>
        <v>0</v>
      </c>
      <c r="BL136" s="14" t="s">
        <v>204</v>
      </c>
      <c r="BM136" s="194" t="s">
        <v>1093</v>
      </c>
    </row>
    <row r="137" spans="1:65" s="2" customFormat="1" ht="16.5" customHeight="1">
      <c r="A137" s="31"/>
      <c r="B137" s="32"/>
      <c r="C137" s="182" t="s">
        <v>191</v>
      </c>
      <c r="D137" s="182" t="s">
        <v>138</v>
      </c>
      <c r="E137" s="183" t="s">
        <v>1094</v>
      </c>
      <c r="F137" s="184" t="s">
        <v>1095</v>
      </c>
      <c r="G137" s="185" t="s">
        <v>181</v>
      </c>
      <c r="H137" s="186">
        <v>12</v>
      </c>
      <c r="I137" s="187"/>
      <c r="J137" s="188">
        <f t="shared" si="0"/>
        <v>0</v>
      </c>
      <c r="K137" s="189"/>
      <c r="L137" s="36"/>
      <c r="M137" s="190" t="s">
        <v>1</v>
      </c>
      <c r="N137" s="191" t="s">
        <v>38</v>
      </c>
      <c r="O137" s="68"/>
      <c r="P137" s="192">
        <f t="shared" si="1"/>
        <v>0</v>
      </c>
      <c r="Q137" s="192">
        <v>0</v>
      </c>
      <c r="R137" s="192">
        <f t="shared" si="2"/>
        <v>0</v>
      </c>
      <c r="S137" s="192">
        <v>0</v>
      </c>
      <c r="T137" s="193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4" t="s">
        <v>204</v>
      </c>
      <c r="AT137" s="194" t="s">
        <v>138</v>
      </c>
      <c r="AU137" s="194" t="s">
        <v>83</v>
      </c>
      <c r="AY137" s="14" t="s">
        <v>137</v>
      </c>
      <c r="BE137" s="195">
        <f t="shared" si="4"/>
        <v>0</v>
      </c>
      <c r="BF137" s="195">
        <f t="shared" si="5"/>
        <v>0</v>
      </c>
      <c r="BG137" s="195">
        <f t="shared" si="6"/>
        <v>0</v>
      </c>
      <c r="BH137" s="195">
        <f t="shared" si="7"/>
        <v>0</v>
      </c>
      <c r="BI137" s="195">
        <f t="shared" si="8"/>
        <v>0</v>
      </c>
      <c r="BJ137" s="14" t="s">
        <v>81</v>
      </c>
      <c r="BK137" s="195">
        <f t="shared" si="9"/>
        <v>0</v>
      </c>
      <c r="BL137" s="14" t="s">
        <v>204</v>
      </c>
      <c r="BM137" s="194" t="s">
        <v>1096</v>
      </c>
    </row>
    <row r="138" spans="1:65" s="2" customFormat="1" ht="24.15" customHeight="1">
      <c r="A138" s="31"/>
      <c r="B138" s="32"/>
      <c r="C138" s="182" t="s">
        <v>196</v>
      </c>
      <c r="D138" s="182" t="s">
        <v>138</v>
      </c>
      <c r="E138" s="183" t="s">
        <v>1097</v>
      </c>
      <c r="F138" s="184" t="s">
        <v>1098</v>
      </c>
      <c r="G138" s="185" t="s">
        <v>181</v>
      </c>
      <c r="H138" s="186">
        <v>12</v>
      </c>
      <c r="I138" s="187"/>
      <c r="J138" s="188">
        <f t="shared" si="0"/>
        <v>0</v>
      </c>
      <c r="K138" s="189"/>
      <c r="L138" s="36"/>
      <c r="M138" s="190" t="s">
        <v>1</v>
      </c>
      <c r="N138" s="191" t="s">
        <v>38</v>
      </c>
      <c r="O138" s="68"/>
      <c r="P138" s="192">
        <f t="shared" si="1"/>
        <v>0</v>
      </c>
      <c r="Q138" s="192">
        <v>0</v>
      </c>
      <c r="R138" s="192">
        <f t="shared" si="2"/>
        <v>0</v>
      </c>
      <c r="S138" s="192">
        <v>0</v>
      </c>
      <c r="T138" s="193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4" t="s">
        <v>204</v>
      </c>
      <c r="AT138" s="194" t="s">
        <v>138</v>
      </c>
      <c r="AU138" s="194" t="s">
        <v>83</v>
      </c>
      <c r="AY138" s="14" t="s">
        <v>137</v>
      </c>
      <c r="BE138" s="195">
        <f t="shared" si="4"/>
        <v>0</v>
      </c>
      <c r="BF138" s="195">
        <f t="shared" si="5"/>
        <v>0</v>
      </c>
      <c r="BG138" s="195">
        <f t="shared" si="6"/>
        <v>0</v>
      </c>
      <c r="BH138" s="195">
        <f t="shared" si="7"/>
        <v>0</v>
      </c>
      <c r="BI138" s="195">
        <f t="shared" si="8"/>
        <v>0</v>
      </c>
      <c r="BJ138" s="14" t="s">
        <v>81</v>
      </c>
      <c r="BK138" s="195">
        <f t="shared" si="9"/>
        <v>0</v>
      </c>
      <c r="BL138" s="14" t="s">
        <v>204</v>
      </c>
      <c r="BM138" s="194" t="s">
        <v>1099</v>
      </c>
    </row>
    <row r="139" spans="1:65" s="2" customFormat="1" ht="16.5" customHeight="1">
      <c r="A139" s="31"/>
      <c r="B139" s="32"/>
      <c r="C139" s="182" t="s">
        <v>200</v>
      </c>
      <c r="D139" s="182" t="s">
        <v>138</v>
      </c>
      <c r="E139" s="183" t="s">
        <v>1100</v>
      </c>
      <c r="F139" s="184" t="s">
        <v>1101</v>
      </c>
      <c r="G139" s="185" t="s">
        <v>181</v>
      </c>
      <c r="H139" s="186">
        <v>24</v>
      </c>
      <c r="I139" s="187"/>
      <c r="J139" s="188">
        <f t="shared" si="0"/>
        <v>0</v>
      </c>
      <c r="K139" s="189"/>
      <c r="L139" s="36"/>
      <c r="M139" s="190" t="s">
        <v>1</v>
      </c>
      <c r="N139" s="191" t="s">
        <v>38</v>
      </c>
      <c r="O139" s="68"/>
      <c r="P139" s="192">
        <f t="shared" si="1"/>
        <v>0</v>
      </c>
      <c r="Q139" s="192">
        <v>0</v>
      </c>
      <c r="R139" s="192">
        <f t="shared" si="2"/>
        <v>0</v>
      </c>
      <c r="S139" s="192">
        <v>0</v>
      </c>
      <c r="T139" s="193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4" t="s">
        <v>204</v>
      </c>
      <c r="AT139" s="194" t="s">
        <v>138</v>
      </c>
      <c r="AU139" s="194" t="s">
        <v>83</v>
      </c>
      <c r="AY139" s="14" t="s">
        <v>137</v>
      </c>
      <c r="BE139" s="195">
        <f t="shared" si="4"/>
        <v>0</v>
      </c>
      <c r="BF139" s="195">
        <f t="shared" si="5"/>
        <v>0</v>
      </c>
      <c r="BG139" s="195">
        <f t="shared" si="6"/>
        <v>0</v>
      </c>
      <c r="BH139" s="195">
        <f t="shared" si="7"/>
        <v>0</v>
      </c>
      <c r="BI139" s="195">
        <f t="shared" si="8"/>
        <v>0</v>
      </c>
      <c r="BJ139" s="14" t="s">
        <v>81</v>
      </c>
      <c r="BK139" s="195">
        <f t="shared" si="9"/>
        <v>0</v>
      </c>
      <c r="BL139" s="14" t="s">
        <v>204</v>
      </c>
      <c r="BM139" s="194" t="s">
        <v>1102</v>
      </c>
    </row>
    <row r="140" spans="1:65" s="2" customFormat="1" ht="37.799999999999997" customHeight="1">
      <c r="A140" s="31"/>
      <c r="B140" s="32"/>
      <c r="C140" s="182" t="s">
        <v>204</v>
      </c>
      <c r="D140" s="182" t="s">
        <v>138</v>
      </c>
      <c r="E140" s="183" t="s">
        <v>1103</v>
      </c>
      <c r="F140" s="184" t="s">
        <v>1104</v>
      </c>
      <c r="G140" s="185" t="s">
        <v>148</v>
      </c>
      <c r="H140" s="186">
        <v>30</v>
      </c>
      <c r="I140" s="187"/>
      <c r="J140" s="188">
        <f t="shared" si="0"/>
        <v>0</v>
      </c>
      <c r="K140" s="189"/>
      <c r="L140" s="36"/>
      <c r="M140" s="190" t="s">
        <v>1</v>
      </c>
      <c r="N140" s="191" t="s">
        <v>38</v>
      </c>
      <c r="O140" s="68"/>
      <c r="P140" s="192">
        <f t="shared" si="1"/>
        <v>0</v>
      </c>
      <c r="Q140" s="192">
        <v>0</v>
      </c>
      <c r="R140" s="192">
        <f t="shared" si="2"/>
        <v>0</v>
      </c>
      <c r="S140" s="192">
        <v>0</v>
      </c>
      <c r="T140" s="193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4" t="s">
        <v>204</v>
      </c>
      <c r="AT140" s="194" t="s">
        <v>138</v>
      </c>
      <c r="AU140" s="194" t="s">
        <v>83</v>
      </c>
      <c r="AY140" s="14" t="s">
        <v>137</v>
      </c>
      <c r="BE140" s="195">
        <f t="shared" si="4"/>
        <v>0</v>
      </c>
      <c r="BF140" s="195">
        <f t="shared" si="5"/>
        <v>0</v>
      </c>
      <c r="BG140" s="195">
        <f t="shared" si="6"/>
        <v>0</v>
      </c>
      <c r="BH140" s="195">
        <f t="shared" si="7"/>
        <v>0</v>
      </c>
      <c r="BI140" s="195">
        <f t="shared" si="8"/>
        <v>0</v>
      </c>
      <c r="BJ140" s="14" t="s">
        <v>81</v>
      </c>
      <c r="BK140" s="195">
        <f t="shared" si="9"/>
        <v>0</v>
      </c>
      <c r="BL140" s="14" t="s">
        <v>204</v>
      </c>
      <c r="BM140" s="194" t="s">
        <v>1105</v>
      </c>
    </row>
    <row r="141" spans="1:65" s="2" customFormat="1" ht="24.15" customHeight="1">
      <c r="A141" s="31"/>
      <c r="B141" s="32"/>
      <c r="C141" s="182" t="s">
        <v>208</v>
      </c>
      <c r="D141" s="182" t="s">
        <v>138</v>
      </c>
      <c r="E141" s="183" t="s">
        <v>1106</v>
      </c>
      <c r="F141" s="184" t="s">
        <v>1107</v>
      </c>
      <c r="G141" s="185" t="s">
        <v>148</v>
      </c>
      <c r="H141" s="186">
        <v>30</v>
      </c>
      <c r="I141" s="187"/>
      <c r="J141" s="188">
        <f t="shared" si="0"/>
        <v>0</v>
      </c>
      <c r="K141" s="189"/>
      <c r="L141" s="36"/>
      <c r="M141" s="190" t="s">
        <v>1</v>
      </c>
      <c r="N141" s="191" t="s">
        <v>38</v>
      </c>
      <c r="O141" s="68"/>
      <c r="P141" s="192">
        <f t="shared" si="1"/>
        <v>0</v>
      </c>
      <c r="Q141" s="192">
        <v>0</v>
      </c>
      <c r="R141" s="192">
        <f t="shared" si="2"/>
        <v>0</v>
      </c>
      <c r="S141" s="192">
        <v>0</v>
      </c>
      <c r="T141" s="193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4" t="s">
        <v>204</v>
      </c>
      <c r="AT141" s="194" t="s">
        <v>138</v>
      </c>
      <c r="AU141" s="194" t="s">
        <v>83</v>
      </c>
      <c r="AY141" s="14" t="s">
        <v>137</v>
      </c>
      <c r="BE141" s="195">
        <f t="shared" si="4"/>
        <v>0</v>
      </c>
      <c r="BF141" s="195">
        <f t="shared" si="5"/>
        <v>0</v>
      </c>
      <c r="BG141" s="195">
        <f t="shared" si="6"/>
        <v>0</v>
      </c>
      <c r="BH141" s="195">
        <f t="shared" si="7"/>
        <v>0</v>
      </c>
      <c r="BI141" s="195">
        <f t="shared" si="8"/>
        <v>0</v>
      </c>
      <c r="BJ141" s="14" t="s">
        <v>81</v>
      </c>
      <c r="BK141" s="195">
        <f t="shared" si="9"/>
        <v>0</v>
      </c>
      <c r="BL141" s="14" t="s">
        <v>204</v>
      </c>
      <c r="BM141" s="194" t="s">
        <v>1108</v>
      </c>
    </row>
    <row r="142" spans="1:65" s="2" customFormat="1" ht="44.25" customHeight="1">
      <c r="A142" s="31"/>
      <c r="B142" s="32"/>
      <c r="C142" s="182" t="s">
        <v>212</v>
      </c>
      <c r="D142" s="182" t="s">
        <v>138</v>
      </c>
      <c r="E142" s="183" t="s">
        <v>1109</v>
      </c>
      <c r="F142" s="184" t="s">
        <v>1110</v>
      </c>
      <c r="G142" s="185" t="s">
        <v>287</v>
      </c>
      <c r="H142" s="186">
        <v>0.49199999999999999</v>
      </c>
      <c r="I142" s="187"/>
      <c r="J142" s="188">
        <f t="shared" si="0"/>
        <v>0</v>
      </c>
      <c r="K142" s="189"/>
      <c r="L142" s="36"/>
      <c r="M142" s="190" t="s">
        <v>1</v>
      </c>
      <c r="N142" s="191" t="s">
        <v>38</v>
      </c>
      <c r="O142" s="68"/>
      <c r="P142" s="192">
        <f t="shared" si="1"/>
        <v>0</v>
      </c>
      <c r="Q142" s="192">
        <v>0</v>
      </c>
      <c r="R142" s="192">
        <f t="shared" si="2"/>
        <v>0</v>
      </c>
      <c r="S142" s="192">
        <v>0</v>
      </c>
      <c r="T142" s="193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4" t="s">
        <v>204</v>
      </c>
      <c r="AT142" s="194" t="s">
        <v>138</v>
      </c>
      <c r="AU142" s="194" t="s">
        <v>83</v>
      </c>
      <c r="AY142" s="14" t="s">
        <v>137</v>
      </c>
      <c r="BE142" s="195">
        <f t="shared" si="4"/>
        <v>0</v>
      </c>
      <c r="BF142" s="195">
        <f t="shared" si="5"/>
        <v>0</v>
      </c>
      <c r="BG142" s="195">
        <f t="shared" si="6"/>
        <v>0</v>
      </c>
      <c r="BH142" s="195">
        <f t="shared" si="7"/>
        <v>0</v>
      </c>
      <c r="BI142" s="195">
        <f t="shared" si="8"/>
        <v>0</v>
      </c>
      <c r="BJ142" s="14" t="s">
        <v>81</v>
      </c>
      <c r="BK142" s="195">
        <f t="shared" si="9"/>
        <v>0</v>
      </c>
      <c r="BL142" s="14" t="s">
        <v>204</v>
      </c>
      <c r="BM142" s="194" t="s">
        <v>1111</v>
      </c>
    </row>
    <row r="143" spans="1:65" s="2" customFormat="1" ht="49.05" customHeight="1">
      <c r="A143" s="31"/>
      <c r="B143" s="32"/>
      <c r="C143" s="182" t="s">
        <v>216</v>
      </c>
      <c r="D143" s="182" t="s">
        <v>138</v>
      </c>
      <c r="E143" s="183" t="s">
        <v>1112</v>
      </c>
      <c r="F143" s="184" t="s">
        <v>1113</v>
      </c>
      <c r="G143" s="185" t="s">
        <v>287</v>
      </c>
      <c r="H143" s="186">
        <v>0.49199999999999999</v>
      </c>
      <c r="I143" s="187"/>
      <c r="J143" s="188">
        <f t="shared" si="0"/>
        <v>0</v>
      </c>
      <c r="K143" s="189"/>
      <c r="L143" s="36"/>
      <c r="M143" s="218" t="s">
        <v>1</v>
      </c>
      <c r="N143" s="219" t="s">
        <v>38</v>
      </c>
      <c r="O143" s="216"/>
      <c r="P143" s="220">
        <f t="shared" si="1"/>
        <v>0</v>
      </c>
      <c r="Q143" s="220">
        <v>0</v>
      </c>
      <c r="R143" s="220">
        <f t="shared" si="2"/>
        <v>0</v>
      </c>
      <c r="S143" s="220">
        <v>0</v>
      </c>
      <c r="T143" s="221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4" t="s">
        <v>204</v>
      </c>
      <c r="AT143" s="194" t="s">
        <v>138</v>
      </c>
      <c r="AU143" s="194" t="s">
        <v>83</v>
      </c>
      <c r="AY143" s="14" t="s">
        <v>137</v>
      </c>
      <c r="BE143" s="195">
        <f t="shared" si="4"/>
        <v>0</v>
      </c>
      <c r="BF143" s="195">
        <f t="shared" si="5"/>
        <v>0</v>
      </c>
      <c r="BG143" s="195">
        <f t="shared" si="6"/>
        <v>0</v>
      </c>
      <c r="BH143" s="195">
        <f t="shared" si="7"/>
        <v>0</v>
      </c>
      <c r="BI143" s="195">
        <f t="shared" si="8"/>
        <v>0</v>
      </c>
      <c r="BJ143" s="14" t="s">
        <v>81</v>
      </c>
      <c r="BK143" s="195">
        <f t="shared" si="9"/>
        <v>0</v>
      </c>
      <c r="BL143" s="14" t="s">
        <v>204</v>
      </c>
      <c r="BM143" s="194" t="s">
        <v>1114</v>
      </c>
    </row>
    <row r="144" spans="1:65" s="2" customFormat="1" ht="6.9" customHeight="1">
      <c r="A144" s="31"/>
      <c r="B144" s="51"/>
      <c r="C144" s="52"/>
      <c r="D144" s="52"/>
      <c r="E144" s="52"/>
      <c r="F144" s="52"/>
      <c r="G144" s="52"/>
      <c r="H144" s="52"/>
      <c r="I144" s="52"/>
      <c r="J144" s="52"/>
      <c r="K144" s="52"/>
      <c r="L144" s="36"/>
      <c r="M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</row>
  </sheetData>
  <sheetProtection algorithmName="SHA-512" hashValue="eJxrNbfGMp5eE8V8DM6H/UBawXweoJYCUJVqlhi8JbiuK4TPVyRmRjB4pbyiwOCaVv0TBKFMNCzV5zHA89IbPA==" saltValue="CblJNNPbV26G5PM1n9isfs1evTlhD4z5PKmNsnqhKb//WQPIfpZLXKDAuGDGlq+S2TVVJeLHHgvs/7zQk3NIoQ==" spinCount="100000" sheet="1" objects="1" scenarios="1" formatColumns="0" formatRows="0" autoFilter="0"/>
  <autoFilter ref="C119:K143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7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4" t="s">
        <v>95</v>
      </c>
    </row>
    <row r="3" spans="1:46" s="1" customFormat="1" ht="6.9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" customHeight="1">
      <c r="B4" s="17"/>
      <c r="D4" s="107" t="s">
        <v>96</v>
      </c>
      <c r="L4" s="17"/>
      <c r="M4" s="108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26.25" customHeight="1">
      <c r="B7" s="17"/>
      <c r="E7" s="266" t="str">
        <f>'Rekapitulace stavby'!K6</f>
        <v>REKONSTRUKCE BYTŮ - ROZVODŮ VODY A KANALIZACE V BYTOVÉM DOMĚ Č. 4</v>
      </c>
      <c r="F7" s="267"/>
      <c r="G7" s="267"/>
      <c r="H7" s="267"/>
      <c r="L7" s="17"/>
    </row>
    <row r="8" spans="1:46" s="2" customFormat="1" ht="12" customHeight="1">
      <c r="A8" s="31"/>
      <c r="B8" s="36"/>
      <c r="C8" s="31"/>
      <c r="D8" s="109" t="s">
        <v>97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8" t="s">
        <v>1115</v>
      </c>
      <c r="F9" s="269"/>
      <c r="G9" s="269"/>
      <c r="H9" s="269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12. 1. 2026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8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70" t="str">
        <f>'Rekapitulace stavby'!E14</f>
        <v>Vyplň údaj</v>
      </c>
      <c r="F18" s="271"/>
      <c r="G18" s="271"/>
      <c r="H18" s="271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72" t="s">
        <v>1</v>
      </c>
      <c r="F27" s="272"/>
      <c r="G27" s="272"/>
      <c r="H27" s="272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ROUND(J123,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6"/>
      <c r="C33" s="31"/>
      <c r="D33" s="119" t="s">
        <v>37</v>
      </c>
      <c r="E33" s="109" t="s">
        <v>38</v>
      </c>
      <c r="F33" s="120">
        <f>ROUND((SUM(BE123:BE136)),  2)</f>
        <v>0</v>
      </c>
      <c r="G33" s="31"/>
      <c r="H33" s="31"/>
      <c r="I33" s="121">
        <v>0.21</v>
      </c>
      <c r="J33" s="120">
        <f>ROUND(((SUM(BE123:BE136))*I33),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109" t="s">
        <v>39</v>
      </c>
      <c r="F34" s="120">
        <f>ROUND((SUM(BF123:BF136)),  2)</f>
        <v>0</v>
      </c>
      <c r="G34" s="31"/>
      <c r="H34" s="31"/>
      <c r="I34" s="121">
        <v>0.12</v>
      </c>
      <c r="J34" s="120">
        <f>ROUND(((SUM(BF123:BF136))*I34),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09" t="s">
        <v>40</v>
      </c>
      <c r="F35" s="120">
        <f>ROUND((SUM(BG123:BG136)),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6"/>
      <c r="C36" s="31"/>
      <c r="D36" s="31"/>
      <c r="E36" s="109" t="s">
        <v>41</v>
      </c>
      <c r="F36" s="120">
        <f>ROUND((SUM(BH123:BH136)),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09" t="s">
        <v>42</v>
      </c>
      <c r="F37" s="120">
        <f>ROUND((SUM(BI123:BI136)),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customHeight="1">
      <c r="A82" s="31"/>
      <c r="B82" s="32"/>
      <c r="C82" s="20" t="s">
        <v>99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264" t="str">
        <f>E7</f>
        <v>REKONSTRUKCE BYTŮ - ROZVODŮ VODY A KANALIZACE V BYTOVÉM DOMĚ Č. 4</v>
      </c>
      <c r="F85" s="265"/>
      <c r="G85" s="265"/>
      <c r="H85" s="265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97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52" t="str">
        <f>E9</f>
        <v>05 - Vedlejší rozpočtové náklady</v>
      </c>
      <c r="F87" s="263"/>
      <c r="G87" s="263"/>
      <c r="H87" s="263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12. 1. 2026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15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100</v>
      </c>
      <c r="D94" s="141"/>
      <c r="E94" s="141"/>
      <c r="F94" s="141"/>
      <c r="G94" s="141"/>
      <c r="H94" s="141"/>
      <c r="I94" s="141"/>
      <c r="J94" s="142" t="s">
        <v>101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8" customHeight="1">
      <c r="A96" s="31"/>
      <c r="B96" s="32"/>
      <c r="C96" s="143" t="s">
        <v>102</v>
      </c>
      <c r="D96" s="33"/>
      <c r="E96" s="33"/>
      <c r="F96" s="33"/>
      <c r="G96" s="33"/>
      <c r="H96" s="33"/>
      <c r="I96" s="33"/>
      <c r="J96" s="81">
        <f>J123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103</v>
      </c>
    </row>
    <row r="97" spans="1:31" s="9" customFormat="1" ht="24.9" customHeight="1">
      <c r="B97" s="144"/>
      <c r="C97" s="145"/>
      <c r="D97" s="146" t="s">
        <v>1116</v>
      </c>
      <c r="E97" s="147"/>
      <c r="F97" s="147"/>
      <c r="G97" s="147"/>
      <c r="H97" s="147"/>
      <c r="I97" s="147"/>
      <c r="J97" s="148">
        <f>J124</f>
        <v>0</v>
      </c>
      <c r="K97" s="145"/>
      <c r="L97" s="149"/>
    </row>
    <row r="98" spans="1:31" s="10" customFormat="1" ht="19.95" customHeight="1">
      <c r="B98" s="150"/>
      <c r="C98" s="151"/>
      <c r="D98" s="152" t="s">
        <v>1117</v>
      </c>
      <c r="E98" s="153"/>
      <c r="F98" s="153"/>
      <c r="G98" s="153"/>
      <c r="H98" s="153"/>
      <c r="I98" s="153"/>
      <c r="J98" s="154">
        <f>J125</f>
        <v>0</v>
      </c>
      <c r="K98" s="151"/>
      <c r="L98" s="155"/>
    </row>
    <row r="99" spans="1:31" s="10" customFormat="1" ht="19.95" customHeight="1">
      <c r="B99" s="150"/>
      <c r="C99" s="151"/>
      <c r="D99" s="152" t="s">
        <v>1118</v>
      </c>
      <c r="E99" s="153"/>
      <c r="F99" s="153"/>
      <c r="G99" s="153"/>
      <c r="H99" s="153"/>
      <c r="I99" s="153"/>
      <c r="J99" s="154">
        <f>J127</f>
        <v>0</v>
      </c>
      <c r="K99" s="151"/>
      <c r="L99" s="155"/>
    </row>
    <row r="100" spans="1:31" s="10" customFormat="1" ht="19.95" customHeight="1">
      <c r="B100" s="150"/>
      <c r="C100" s="151"/>
      <c r="D100" s="152" t="s">
        <v>1119</v>
      </c>
      <c r="E100" s="153"/>
      <c r="F100" s="153"/>
      <c r="G100" s="153"/>
      <c r="H100" s="153"/>
      <c r="I100" s="153"/>
      <c r="J100" s="154">
        <f>J129</f>
        <v>0</v>
      </c>
      <c r="K100" s="151"/>
      <c r="L100" s="155"/>
    </row>
    <row r="101" spans="1:31" s="10" customFormat="1" ht="19.95" customHeight="1">
      <c r="B101" s="150"/>
      <c r="C101" s="151"/>
      <c r="D101" s="152" t="s">
        <v>1120</v>
      </c>
      <c r="E101" s="153"/>
      <c r="F101" s="153"/>
      <c r="G101" s="153"/>
      <c r="H101" s="153"/>
      <c r="I101" s="153"/>
      <c r="J101" s="154">
        <f>J131</f>
        <v>0</v>
      </c>
      <c r="K101" s="151"/>
      <c r="L101" s="155"/>
    </row>
    <row r="102" spans="1:31" s="10" customFormat="1" ht="19.95" customHeight="1">
      <c r="B102" s="150"/>
      <c r="C102" s="151"/>
      <c r="D102" s="152" t="s">
        <v>1121</v>
      </c>
      <c r="E102" s="153"/>
      <c r="F102" s="153"/>
      <c r="G102" s="153"/>
      <c r="H102" s="153"/>
      <c r="I102" s="153"/>
      <c r="J102" s="154">
        <f>J133</f>
        <v>0</v>
      </c>
      <c r="K102" s="151"/>
      <c r="L102" s="155"/>
    </row>
    <row r="103" spans="1:31" s="10" customFormat="1" ht="19.95" customHeight="1">
      <c r="B103" s="150"/>
      <c r="C103" s="151"/>
      <c r="D103" s="152" t="s">
        <v>1122</v>
      </c>
      <c r="E103" s="153"/>
      <c r="F103" s="153"/>
      <c r="G103" s="153"/>
      <c r="H103" s="153"/>
      <c r="I103" s="153"/>
      <c r="J103" s="154">
        <f>J135</f>
        <v>0</v>
      </c>
      <c r="K103" s="151"/>
      <c r="L103" s="155"/>
    </row>
    <row r="104" spans="1:31" s="2" customFormat="1" ht="21.75" customHeight="1">
      <c r="A104" s="31"/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48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s="2" customFormat="1" ht="6.9" customHeight="1">
      <c r="A105" s="31"/>
      <c r="B105" s="51"/>
      <c r="C105" s="52"/>
      <c r="D105" s="52"/>
      <c r="E105" s="52"/>
      <c r="F105" s="52"/>
      <c r="G105" s="52"/>
      <c r="H105" s="52"/>
      <c r="I105" s="52"/>
      <c r="J105" s="52"/>
      <c r="K105" s="52"/>
      <c r="L105" s="48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9" spans="1:31" s="2" customFormat="1" ht="6.9" customHeight="1">
      <c r="A109" s="31"/>
      <c r="B109" s="53"/>
      <c r="C109" s="54"/>
      <c r="D109" s="54"/>
      <c r="E109" s="54"/>
      <c r="F109" s="54"/>
      <c r="G109" s="54"/>
      <c r="H109" s="54"/>
      <c r="I109" s="54"/>
      <c r="J109" s="54"/>
      <c r="K109" s="54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24.9" customHeight="1">
      <c r="A110" s="31"/>
      <c r="B110" s="32"/>
      <c r="C110" s="20" t="s">
        <v>122</v>
      </c>
      <c r="D110" s="33"/>
      <c r="E110" s="33"/>
      <c r="F110" s="33"/>
      <c r="G110" s="33"/>
      <c r="H110" s="33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" customHeight="1">
      <c r="A111" s="31"/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16</v>
      </c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26.25" customHeight="1">
      <c r="A113" s="31"/>
      <c r="B113" s="32"/>
      <c r="C113" s="33"/>
      <c r="D113" s="33"/>
      <c r="E113" s="264" t="str">
        <f>E7</f>
        <v>REKONSTRUKCE BYTŮ - ROZVODŮ VODY A KANALIZACE V BYTOVÉM DOMĚ Č. 4</v>
      </c>
      <c r="F113" s="265"/>
      <c r="G113" s="265"/>
      <c r="H113" s="265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97</v>
      </c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6.5" customHeight="1">
      <c r="A115" s="31"/>
      <c r="B115" s="32"/>
      <c r="C115" s="33"/>
      <c r="D115" s="33"/>
      <c r="E115" s="252" t="str">
        <f>E9</f>
        <v>05 - Vedlejší rozpočtové náklady</v>
      </c>
      <c r="F115" s="263"/>
      <c r="G115" s="263"/>
      <c r="H115" s="26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2" customHeight="1">
      <c r="A117" s="31"/>
      <c r="B117" s="32"/>
      <c r="C117" s="26" t="s">
        <v>20</v>
      </c>
      <c r="D117" s="33"/>
      <c r="E117" s="33"/>
      <c r="F117" s="24" t="str">
        <f>F12</f>
        <v xml:space="preserve"> </v>
      </c>
      <c r="G117" s="33"/>
      <c r="H117" s="33"/>
      <c r="I117" s="26" t="s">
        <v>22</v>
      </c>
      <c r="J117" s="63" t="str">
        <f>IF(J12="","",J12)</f>
        <v>12. 1. 2026</v>
      </c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5.15" customHeight="1">
      <c r="A119" s="31"/>
      <c r="B119" s="32"/>
      <c r="C119" s="26" t="s">
        <v>24</v>
      </c>
      <c r="D119" s="33"/>
      <c r="E119" s="33"/>
      <c r="F119" s="24" t="str">
        <f>E15</f>
        <v xml:space="preserve"> </v>
      </c>
      <c r="G119" s="33"/>
      <c r="H119" s="33"/>
      <c r="I119" s="26" t="s">
        <v>29</v>
      </c>
      <c r="J119" s="29" t="str">
        <f>E21</f>
        <v xml:space="preserve"> </v>
      </c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15" customHeight="1">
      <c r="A120" s="31"/>
      <c r="B120" s="32"/>
      <c r="C120" s="26" t="s">
        <v>27</v>
      </c>
      <c r="D120" s="33"/>
      <c r="E120" s="33"/>
      <c r="F120" s="24" t="str">
        <f>IF(E18="","",E18)</f>
        <v>Vyplň údaj</v>
      </c>
      <c r="G120" s="33"/>
      <c r="H120" s="33"/>
      <c r="I120" s="26" t="s">
        <v>31</v>
      </c>
      <c r="J120" s="29" t="str">
        <f>E24</f>
        <v xml:space="preserve"> </v>
      </c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0.3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11" customFormat="1" ht="29.25" customHeight="1">
      <c r="A122" s="156"/>
      <c r="B122" s="157"/>
      <c r="C122" s="158" t="s">
        <v>123</v>
      </c>
      <c r="D122" s="159" t="s">
        <v>58</v>
      </c>
      <c r="E122" s="159" t="s">
        <v>54</v>
      </c>
      <c r="F122" s="159" t="s">
        <v>55</v>
      </c>
      <c r="G122" s="159" t="s">
        <v>124</v>
      </c>
      <c r="H122" s="159" t="s">
        <v>125</v>
      </c>
      <c r="I122" s="159" t="s">
        <v>126</v>
      </c>
      <c r="J122" s="160" t="s">
        <v>101</v>
      </c>
      <c r="K122" s="161" t="s">
        <v>127</v>
      </c>
      <c r="L122" s="162"/>
      <c r="M122" s="72" t="s">
        <v>1</v>
      </c>
      <c r="N122" s="73" t="s">
        <v>37</v>
      </c>
      <c r="O122" s="73" t="s">
        <v>128</v>
      </c>
      <c r="P122" s="73" t="s">
        <v>129</v>
      </c>
      <c r="Q122" s="73" t="s">
        <v>130</v>
      </c>
      <c r="R122" s="73" t="s">
        <v>131</v>
      </c>
      <c r="S122" s="73" t="s">
        <v>132</v>
      </c>
      <c r="T122" s="74" t="s">
        <v>133</v>
      </c>
      <c r="U122" s="156"/>
      <c r="V122" s="156"/>
      <c r="W122" s="156"/>
      <c r="X122" s="156"/>
      <c r="Y122" s="156"/>
      <c r="Z122" s="156"/>
      <c r="AA122" s="156"/>
      <c r="AB122" s="156"/>
      <c r="AC122" s="156"/>
      <c r="AD122" s="156"/>
      <c r="AE122" s="156"/>
    </row>
    <row r="123" spans="1:65" s="2" customFormat="1" ht="22.8" customHeight="1">
      <c r="A123" s="31"/>
      <c r="B123" s="32"/>
      <c r="C123" s="79" t="s">
        <v>134</v>
      </c>
      <c r="D123" s="33"/>
      <c r="E123" s="33"/>
      <c r="F123" s="33"/>
      <c r="G123" s="33"/>
      <c r="H123" s="33"/>
      <c r="I123" s="33"/>
      <c r="J123" s="163">
        <f>BK123</f>
        <v>0</v>
      </c>
      <c r="K123" s="33"/>
      <c r="L123" s="36"/>
      <c r="M123" s="75"/>
      <c r="N123" s="164"/>
      <c r="O123" s="76"/>
      <c r="P123" s="165">
        <f>P124</f>
        <v>0</v>
      </c>
      <c r="Q123" s="76"/>
      <c r="R123" s="165">
        <f>R124</f>
        <v>0</v>
      </c>
      <c r="S123" s="76"/>
      <c r="T123" s="166">
        <f>T124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T123" s="14" t="s">
        <v>72</v>
      </c>
      <c r="AU123" s="14" t="s">
        <v>103</v>
      </c>
      <c r="BK123" s="167">
        <f>BK124</f>
        <v>0</v>
      </c>
    </row>
    <row r="124" spans="1:65" s="12" customFormat="1" ht="25.95" customHeight="1">
      <c r="B124" s="168"/>
      <c r="C124" s="169"/>
      <c r="D124" s="170" t="s">
        <v>72</v>
      </c>
      <c r="E124" s="171" t="s">
        <v>1123</v>
      </c>
      <c r="F124" s="171" t="s">
        <v>94</v>
      </c>
      <c r="G124" s="169"/>
      <c r="H124" s="169"/>
      <c r="I124" s="172"/>
      <c r="J124" s="173">
        <f>BK124</f>
        <v>0</v>
      </c>
      <c r="K124" s="169"/>
      <c r="L124" s="174"/>
      <c r="M124" s="175"/>
      <c r="N124" s="176"/>
      <c r="O124" s="176"/>
      <c r="P124" s="177">
        <f>P125+P127+P129+P131+P133+P135</f>
        <v>0</v>
      </c>
      <c r="Q124" s="176"/>
      <c r="R124" s="177">
        <f>R125+R127+R129+R131+R133+R135</f>
        <v>0</v>
      </c>
      <c r="S124" s="176"/>
      <c r="T124" s="178">
        <f>T125+T127+T129+T131+T133+T135</f>
        <v>0</v>
      </c>
      <c r="AR124" s="179" t="s">
        <v>156</v>
      </c>
      <c r="AT124" s="180" t="s">
        <v>72</v>
      </c>
      <c r="AU124" s="180" t="s">
        <v>73</v>
      </c>
      <c r="AY124" s="179" t="s">
        <v>137</v>
      </c>
      <c r="BK124" s="181">
        <f>BK125+BK127+BK129+BK131+BK133+BK135</f>
        <v>0</v>
      </c>
    </row>
    <row r="125" spans="1:65" s="12" customFormat="1" ht="22.8" customHeight="1">
      <c r="B125" s="168"/>
      <c r="C125" s="169"/>
      <c r="D125" s="170" t="s">
        <v>72</v>
      </c>
      <c r="E125" s="212" t="s">
        <v>1124</v>
      </c>
      <c r="F125" s="212" t="s">
        <v>1125</v>
      </c>
      <c r="G125" s="169"/>
      <c r="H125" s="169"/>
      <c r="I125" s="172"/>
      <c r="J125" s="213">
        <f>BK125</f>
        <v>0</v>
      </c>
      <c r="K125" s="169"/>
      <c r="L125" s="174"/>
      <c r="M125" s="175"/>
      <c r="N125" s="176"/>
      <c r="O125" s="176"/>
      <c r="P125" s="177">
        <f>P126</f>
        <v>0</v>
      </c>
      <c r="Q125" s="176"/>
      <c r="R125" s="177">
        <f>R126</f>
        <v>0</v>
      </c>
      <c r="S125" s="176"/>
      <c r="T125" s="178">
        <f>T126</f>
        <v>0</v>
      </c>
      <c r="AR125" s="179" t="s">
        <v>156</v>
      </c>
      <c r="AT125" s="180" t="s">
        <v>72</v>
      </c>
      <c r="AU125" s="180" t="s">
        <v>81</v>
      </c>
      <c r="AY125" s="179" t="s">
        <v>137</v>
      </c>
      <c r="BK125" s="181">
        <f>BK126</f>
        <v>0</v>
      </c>
    </row>
    <row r="126" spans="1:65" s="2" customFormat="1" ht="16.5" customHeight="1">
      <c r="A126" s="31"/>
      <c r="B126" s="32"/>
      <c r="C126" s="182" t="s">
        <v>81</v>
      </c>
      <c r="D126" s="182" t="s">
        <v>138</v>
      </c>
      <c r="E126" s="183" t="s">
        <v>1126</v>
      </c>
      <c r="F126" s="184" t="s">
        <v>1127</v>
      </c>
      <c r="G126" s="185" t="s">
        <v>1128</v>
      </c>
      <c r="H126" s="186">
        <v>1</v>
      </c>
      <c r="I126" s="187"/>
      <c r="J126" s="188">
        <f>ROUND(I126*H126,2)</f>
        <v>0</v>
      </c>
      <c r="K126" s="189"/>
      <c r="L126" s="36"/>
      <c r="M126" s="190" t="s">
        <v>1</v>
      </c>
      <c r="N126" s="191" t="s">
        <v>38</v>
      </c>
      <c r="O126" s="68"/>
      <c r="P126" s="192">
        <f>O126*H126</f>
        <v>0</v>
      </c>
      <c r="Q126" s="192">
        <v>0</v>
      </c>
      <c r="R126" s="192">
        <f>Q126*H126</f>
        <v>0</v>
      </c>
      <c r="S126" s="192">
        <v>0</v>
      </c>
      <c r="T126" s="193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4" t="s">
        <v>142</v>
      </c>
      <c r="AT126" s="194" t="s">
        <v>138</v>
      </c>
      <c r="AU126" s="194" t="s">
        <v>83</v>
      </c>
      <c r="AY126" s="14" t="s">
        <v>137</v>
      </c>
      <c r="BE126" s="195">
        <f>IF(N126="základní",J126,0)</f>
        <v>0</v>
      </c>
      <c r="BF126" s="195">
        <f>IF(N126="snížená",J126,0)</f>
        <v>0</v>
      </c>
      <c r="BG126" s="195">
        <f>IF(N126="zákl. přenesená",J126,0)</f>
        <v>0</v>
      </c>
      <c r="BH126" s="195">
        <f>IF(N126="sníž. přenesená",J126,0)</f>
        <v>0</v>
      </c>
      <c r="BI126" s="195">
        <f>IF(N126="nulová",J126,0)</f>
        <v>0</v>
      </c>
      <c r="BJ126" s="14" t="s">
        <v>81</v>
      </c>
      <c r="BK126" s="195">
        <f>ROUND(I126*H126,2)</f>
        <v>0</v>
      </c>
      <c r="BL126" s="14" t="s">
        <v>142</v>
      </c>
      <c r="BM126" s="194" t="s">
        <v>83</v>
      </c>
    </row>
    <row r="127" spans="1:65" s="12" customFormat="1" ht="22.8" customHeight="1">
      <c r="B127" s="168"/>
      <c r="C127" s="169"/>
      <c r="D127" s="170" t="s">
        <v>72</v>
      </c>
      <c r="E127" s="212" t="s">
        <v>1129</v>
      </c>
      <c r="F127" s="212" t="s">
        <v>1130</v>
      </c>
      <c r="G127" s="169"/>
      <c r="H127" s="169"/>
      <c r="I127" s="172"/>
      <c r="J127" s="213">
        <f>BK127</f>
        <v>0</v>
      </c>
      <c r="K127" s="169"/>
      <c r="L127" s="174"/>
      <c r="M127" s="175"/>
      <c r="N127" s="176"/>
      <c r="O127" s="176"/>
      <c r="P127" s="177">
        <f>P128</f>
        <v>0</v>
      </c>
      <c r="Q127" s="176"/>
      <c r="R127" s="177">
        <f>R128</f>
        <v>0</v>
      </c>
      <c r="S127" s="176"/>
      <c r="T127" s="178">
        <f>T128</f>
        <v>0</v>
      </c>
      <c r="AR127" s="179" t="s">
        <v>156</v>
      </c>
      <c r="AT127" s="180" t="s">
        <v>72</v>
      </c>
      <c r="AU127" s="180" t="s">
        <v>81</v>
      </c>
      <c r="AY127" s="179" t="s">
        <v>137</v>
      </c>
      <c r="BK127" s="181">
        <f>BK128</f>
        <v>0</v>
      </c>
    </row>
    <row r="128" spans="1:65" s="2" customFormat="1" ht="16.5" customHeight="1">
      <c r="A128" s="31"/>
      <c r="B128" s="32"/>
      <c r="C128" s="182" t="s">
        <v>83</v>
      </c>
      <c r="D128" s="182" t="s">
        <v>138</v>
      </c>
      <c r="E128" s="183" t="s">
        <v>1131</v>
      </c>
      <c r="F128" s="184" t="s">
        <v>1130</v>
      </c>
      <c r="G128" s="185" t="s">
        <v>1128</v>
      </c>
      <c r="H128" s="186">
        <v>1</v>
      </c>
      <c r="I128" s="187"/>
      <c r="J128" s="188">
        <f>ROUND(I128*H128,2)</f>
        <v>0</v>
      </c>
      <c r="K128" s="189"/>
      <c r="L128" s="36"/>
      <c r="M128" s="190" t="s">
        <v>1</v>
      </c>
      <c r="N128" s="191" t="s">
        <v>38</v>
      </c>
      <c r="O128" s="68"/>
      <c r="P128" s="192">
        <f>O128*H128</f>
        <v>0</v>
      </c>
      <c r="Q128" s="192">
        <v>0</v>
      </c>
      <c r="R128" s="192">
        <f>Q128*H128</f>
        <v>0</v>
      </c>
      <c r="S128" s="192">
        <v>0</v>
      </c>
      <c r="T128" s="193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4" t="s">
        <v>142</v>
      </c>
      <c r="AT128" s="194" t="s">
        <v>138</v>
      </c>
      <c r="AU128" s="194" t="s">
        <v>83</v>
      </c>
      <c r="AY128" s="14" t="s">
        <v>137</v>
      </c>
      <c r="BE128" s="195">
        <f>IF(N128="základní",J128,0)</f>
        <v>0</v>
      </c>
      <c r="BF128" s="195">
        <f>IF(N128="snížená",J128,0)</f>
        <v>0</v>
      </c>
      <c r="BG128" s="195">
        <f>IF(N128="zákl. přenesená",J128,0)</f>
        <v>0</v>
      </c>
      <c r="BH128" s="195">
        <f>IF(N128="sníž. přenesená",J128,0)</f>
        <v>0</v>
      </c>
      <c r="BI128" s="195">
        <f>IF(N128="nulová",J128,0)</f>
        <v>0</v>
      </c>
      <c r="BJ128" s="14" t="s">
        <v>81</v>
      </c>
      <c r="BK128" s="195">
        <f>ROUND(I128*H128,2)</f>
        <v>0</v>
      </c>
      <c r="BL128" s="14" t="s">
        <v>142</v>
      </c>
      <c r="BM128" s="194" t="s">
        <v>142</v>
      </c>
    </row>
    <row r="129" spans="1:65" s="12" customFormat="1" ht="22.8" customHeight="1">
      <c r="B129" s="168"/>
      <c r="C129" s="169"/>
      <c r="D129" s="170" t="s">
        <v>72</v>
      </c>
      <c r="E129" s="212" t="s">
        <v>1132</v>
      </c>
      <c r="F129" s="212" t="s">
        <v>1133</v>
      </c>
      <c r="G129" s="169"/>
      <c r="H129" s="169"/>
      <c r="I129" s="172"/>
      <c r="J129" s="213">
        <f>BK129</f>
        <v>0</v>
      </c>
      <c r="K129" s="169"/>
      <c r="L129" s="174"/>
      <c r="M129" s="175"/>
      <c r="N129" s="176"/>
      <c r="O129" s="176"/>
      <c r="P129" s="177">
        <f>P130</f>
        <v>0</v>
      </c>
      <c r="Q129" s="176"/>
      <c r="R129" s="177">
        <f>R130</f>
        <v>0</v>
      </c>
      <c r="S129" s="176"/>
      <c r="T129" s="178">
        <f>T130</f>
        <v>0</v>
      </c>
      <c r="AR129" s="179" t="s">
        <v>156</v>
      </c>
      <c r="AT129" s="180" t="s">
        <v>72</v>
      </c>
      <c r="AU129" s="180" t="s">
        <v>81</v>
      </c>
      <c r="AY129" s="179" t="s">
        <v>137</v>
      </c>
      <c r="BK129" s="181">
        <f>BK130</f>
        <v>0</v>
      </c>
    </row>
    <row r="130" spans="1:65" s="2" customFormat="1" ht="16.5" customHeight="1">
      <c r="A130" s="31"/>
      <c r="B130" s="32"/>
      <c r="C130" s="182" t="s">
        <v>135</v>
      </c>
      <c r="D130" s="182" t="s">
        <v>138</v>
      </c>
      <c r="E130" s="183" t="s">
        <v>1134</v>
      </c>
      <c r="F130" s="184" t="s">
        <v>1135</v>
      </c>
      <c r="G130" s="185" t="s">
        <v>1128</v>
      </c>
      <c r="H130" s="186">
        <v>1</v>
      </c>
      <c r="I130" s="187"/>
      <c r="J130" s="188">
        <f>ROUND(I130*H130,2)</f>
        <v>0</v>
      </c>
      <c r="K130" s="189"/>
      <c r="L130" s="36"/>
      <c r="M130" s="190" t="s">
        <v>1</v>
      </c>
      <c r="N130" s="191" t="s">
        <v>38</v>
      </c>
      <c r="O130" s="68"/>
      <c r="P130" s="192">
        <f>O130*H130</f>
        <v>0</v>
      </c>
      <c r="Q130" s="192">
        <v>0</v>
      </c>
      <c r="R130" s="192">
        <f>Q130*H130</f>
        <v>0</v>
      </c>
      <c r="S130" s="192">
        <v>0</v>
      </c>
      <c r="T130" s="193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4" t="s">
        <v>142</v>
      </c>
      <c r="AT130" s="194" t="s">
        <v>138</v>
      </c>
      <c r="AU130" s="194" t="s">
        <v>83</v>
      </c>
      <c r="AY130" s="14" t="s">
        <v>137</v>
      </c>
      <c r="BE130" s="195">
        <f>IF(N130="základní",J130,0)</f>
        <v>0</v>
      </c>
      <c r="BF130" s="195">
        <f>IF(N130="snížená",J130,0)</f>
        <v>0</v>
      </c>
      <c r="BG130" s="195">
        <f>IF(N130="zákl. přenesená",J130,0)</f>
        <v>0</v>
      </c>
      <c r="BH130" s="195">
        <f>IF(N130="sníž. přenesená",J130,0)</f>
        <v>0</v>
      </c>
      <c r="BI130" s="195">
        <f>IF(N130="nulová",J130,0)</f>
        <v>0</v>
      </c>
      <c r="BJ130" s="14" t="s">
        <v>81</v>
      </c>
      <c r="BK130" s="195">
        <f>ROUND(I130*H130,2)</f>
        <v>0</v>
      </c>
      <c r="BL130" s="14" t="s">
        <v>142</v>
      </c>
      <c r="BM130" s="194" t="s">
        <v>160</v>
      </c>
    </row>
    <row r="131" spans="1:65" s="12" customFormat="1" ht="22.8" customHeight="1">
      <c r="B131" s="168"/>
      <c r="C131" s="169"/>
      <c r="D131" s="170" t="s">
        <v>72</v>
      </c>
      <c r="E131" s="212" t="s">
        <v>1136</v>
      </c>
      <c r="F131" s="212" t="s">
        <v>1137</v>
      </c>
      <c r="G131" s="169"/>
      <c r="H131" s="169"/>
      <c r="I131" s="172"/>
      <c r="J131" s="213">
        <f>BK131</f>
        <v>0</v>
      </c>
      <c r="K131" s="169"/>
      <c r="L131" s="174"/>
      <c r="M131" s="175"/>
      <c r="N131" s="176"/>
      <c r="O131" s="176"/>
      <c r="P131" s="177">
        <f>P132</f>
        <v>0</v>
      </c>
      <c r="Q131" s="176"/>
      <c r="R131" s="177">
        <f>R132</f>
        <v>0</v>
      </c>
      <c r="S131" s="176"/>
      <c r="T131" s="178">
        <f>T132</f>
        <v>0</v>
      </c>
      <c r="AR131" s="179" t="s">
        <v>156</v>
      </c>
      <c r="AT131" s="180" t="s">
        <v>72</v>
      </c>
      <c r="AU131" s="180" t="s">
        <v>81</v>
      </c>
      <c r="AY131" s="179" t="s">
        <v>137</v>
      </c>
      <c r="BK131" s="181">
        <f>BK132</f>
        <v>0</v>
      </c>
    </row>
    <row r="132" spans="1:65" s="2" customFormat="1" ht="16.5" customHeight="1">
      <c r="A132" s="31"/>
      <c r="B132" s="32"/>
      <c r="C132" s="182" t="s">
        <v>142</v>
      </c>
      <c r="D132" s="182" t="s">
        <v>138</v>
      </c>
      <c r="E132" s="183" t="s">
        <v>1138</v>
      </c>
      <c r="F132" s="184" t="s">
        <v>1137</v>
      </c>
      <c r="G132" s="185" t="s">
        <v>1128</v>
      </c>
      <c r="H132" s="186">
        <v>1</v>
      </c>
      <c r="I132" s="187"/>
      <c r="J132" s="188">
        <f>ROUND(I132*H132,2)</f>
        <v>0</v>
      </c>
      <c r="K132" s="189"/>
      <c r="L132" s="36"/>
      <c r="M132" s="190" t="s">
        <v>1</v>
      </c>
      <c r="N132" s="191" t="s">
        <v>38</v>
      </c>
      <c r="O132" s="68"/>
      <c r="P132" s="192">
        <f>O132*H132</f>
        <v>0</v>
      </c>
      <c r="Q132" s="192">
        <v>0</v>
      </c>
      <c r="R132" s="192">
        <f>Q132*H132</f>
        <v>0</v>
      </c>
      <c r="S132" s="192">
        <v>0</v>
      </c>
      <c r="T132" s="193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4" t="s">
        <v>142</v>
      </c>
      <c r="AT132" s="194" t="s">
        <v>138</v>
      </c>
      <c r="AU132" s="194" t="s">
        <v>83</v>
      </c>
      <c r="AY132" s="14" t="s">
        <v>137</v>
      </c>
      <c r="BE132" s="195">
        <f>IF(N132="základní",J132,0)</f>
        <v>0</v>
      </c>
      <c r="BF132" s="195">
        <f>IF(N132="snížená",J132,0)</f>
        <v>0</v>
      </c>
      <c r="BG132" s="195">
        <f>IF(N132="zákl. přenesená",J132,0)</f>
        <v>0</v>
      </c>
      <c r="BH132" s="195">
        <f>IF(N132="sníž. přenesená",J132,0)</f>
        <v>0</v>
      </c>
      <c r="BI132" s="195">
        <f>IF(N132="nulová",J132,0)</f>
        <v>0</v>
      </c>
      <c r="BJ132" s="14" t="s">
        <v>81</v>
      </c>
      <c r="BK132" s="195">
        <f>ROUND(I132*H132,2)</f>
        <v>0</v>
      </c>
      <c r="BL132" s="14" t="s">
        <v>142</v>
      </c>
      <c r="BM132" s="194" t="s">
        <v>168</v>
      </c>
    </row>
    <row r="133" spans="1:65" s="12" customFormat="1" ht="22.8" customHeight="1">
      <c r="B133" s="168"/>
      <c r="C133" s="169"/>
      <c r="D133" s="170" t="s">
        <v>72</v>
      </c>
      <c r="E133" s="212" t="s">
        <v>1139</v>
      </c>
      <c r="F133" s="212" t="s">
        <v>1140</v>
      </c>
      <c r="G133" s="169"/>
      <c r="H133" s="169"/>
      <c r="I133" s="172"/>
      <c r="J133" s="213">
        <f>BK133</f>
        <v>0</v>
      </c>
      <c r="K133" s="169"/>
      <c r="L133" s="174"/>
      <c r="M133" s="175"/>
      <c r="N133" s="176"/>
      <c r="O133" s="176"/>
      <c r="P133" s="177">
        <f>P134</f>
        <v>0</v>
      </c>
      <c r="Q133" s="176"/>
      <c r="R133" s="177">
        <f>R134</f>
        <v>0</v>
      </c>
      <c r="S133" s="176"/>
      <c r="T133" s="178">
        <f>T134</f>
        <v>0</v>
      </c>
      <c r="AR133" s="179" t="s">
        <v>156</v>
      </c>
      <c r="AT133" s="180" t="s">
        <v>72</v>
      </c>
      <c r="AU133" s="180" t="s">
        <v>81</v>
      </c>
      <c r="AY133" s="179" t="s">
        <v>137</v>
      </c>
      <c r="BK133" s="181">
        <f>BK134</f>
        <v>0</v>
      </c>
    </row>
    <row r="134" spans="1:65" s="2" customFormat="1" ht="16.5" customHeight="1">
      <c r="A134" s="31"/>
      <c r="B134" s="32"/>
      <c r="C134" s="182" t="s">
        <v>156</v>
      </c>
      <c r="D134" s="182" t="s">
        <v>138</v>
      </c>
      <c r="E134" s="183" t="s">
        <v>1141</v>
      </c>
      <c r="F134" s="184" t="s">
        <v>1140</v>
      </c>
      <c r="G134" s="185" t="s">
        <v>1128</v>
      </c>
      <c r="H134" s="186">
        <v>1</v>
      </c>
      <c r="I134" s="187"/>
      <c r="J134" s="188">
        <f>ROUND(I134*H134,2)</f>
        <v>0</v>
      </c>
      <c r="K134" s="189"/>
      <c r="L134" s="36"/>
      <c r="M134" s="190" t="s">
        <v>1</v>
      </c>
      <c r="N134" s="191" t="s">
        <v>38</v>
      </c>
      <c r="O134" s="68"/>
      <c r="P134" s="192">
        <f>O134*H134</f>
        <v>0</v>
      </c>
      <c r="Q134" s="192">
        <v>0</v>
      </c>
      <c r="R134" s="192">
        <f>Q134*H134</f>
        <v>0</v>
      </c>
      <c r="S134" s="192">
        <v>0</v>
      </c>
      <c r="T134" s="193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4" t="s">
        <v>142</v>
      </c>
      <c r="AT134" s="194" t="s">
        <v>138</v>
      </c>
      <c r="AU134" s="194" t="s">
        <v>83</v>
      </c>
      <c r="AY134" s="14" t="s">
        <v>137</v>
      </c>
      <c r="BE134" s="195">
        <f>IF(N134="základní",J134,0)</f>
        <v>0</v>
      </c>
      <c r="BF134" s="195">
        <f>IF(N134="snížená",J134,0)</f>
        <v>0</v>
      </c>
      <c r="BG134" s="195">
        <f>IF(N134="zákl. přenesená",J134,0)</f>
        <v>0</v>
      </c>
      <c r="BH134" s="195">
        <f>IF(N134="sníž. přenesená",J134,0)</f>
        <v>0</v>
      </c>
      <c r="BI134" s="195">
        <f>IF(N134="nulová",J134,0)</f>
        <v>0</v>
      </c>
      <c r="BJ134" s="14" t="s">
        <v>81</v>
      </c>
      <c r="BK134" s="195">
        <f>ROUND(I134*H134,2)</f>
        <v>0</v>
      </c>
      <c r="BL134" s="14" t="s">
        <v>142</v>
      </c>
      <c r="BM134" s="194" t="s">
        <v>178</v>
      </c>
    </row>
    <row r="135" spans="1:65" s="12" customFormat="1" ht="22.8" customHeight="1">
      <c r="B135" s="168"/>
      <c r="C135" s="169"/>
      <c r="D135" s="170" t="s">
        <v>72</v>
      </c>
      <c r="E135" s="212" t="s">
        <v>1142</v>
      </c>
      <c r="F135" s="212" t="s">
        <v>1143</v>
      </c>
      <c r="G135" s="169"/>
      <c r="H135" s="169"/>
      <c r="I135" s="172"/>
      <c r="J135" s="213">
        <f>BK135</f>
        <v>0</v>
      </c>
      <c r="K135" s="169"/>
      <c r="L135" s="174"/>
      <c r="M135" s="175"/>
      <c r="N135" s="176"/>
      <c r="O135" s="176"/>
      <c r="P135" s="177">
        <f>P136</f>
        <v>0</v>
      </c>
      <c r="Q135" s="176"/>
      <c r="R135" s="177">
        <f>R136</f>
        <v>0</v>
      </c>
      <c r="S135" s="176"/>
      <c r="T135" s="178">
        <f>T136</f>
        <v>0</v>
      </c>
      <c r="AR135" s="179" t="s">
        <v>156</v>
      </c>
      <c r="AT135" s="180" t="s">
        <v>72</v>
      </c>
      <c r="AU135" s="180" t="s">
        <v>81</v>
      </c>
      <c r="AY135" s="179" t="s">
        <v>137</v>
      </c>
      <c r="BK135" s="181">
        <f>BK136</f>
        <v>0</v>
      </c>
    </row>
    <row r="136" spans="1:65" s="2" customFormat="1" ht="16.5" customHeight="1">
      <c r="A136" s="31"/>
      <c r="B136" s="32"/>
      <c r="C136" s="182" t="s">
        <v>160</v>
      </c>
      <c r="D136" s="182" t="s">
        <v>138</v>
      </c>
      <c r="E136" s="183" t="s">
        <v>1144</v>
      </c>
      <c r="F136" s="184" t="s">
        <v>1145</v>
      </c>
      <c r="G136" s="185" t="s">
        <v>1128</v>
      </c>
      <c r="H136" s="186">
        <v>1</v>
      </c>
      <c r="I136" s="187"/>
      <c r="J136" s="188">
        <f>ROUND(I136*H136,2)</f>
        <v>0</v>
      </c>
      <c r="K136" s="189"/>
      <c r="L136" s="36"/>
      <c r="M136" s="218" t="s">
        <v>1</v>
      </c>
      <c r="N136" s="219" t="s">
        <v>38</v>
      </c>
      <c r="O136" s="216"/>
      <c r="P136" s="220">
        <f>O136*H136</f>
        <v>0</v>
      </c>
      <c r="Q136" s="220">
        <v>0</v>
      </c>
      <c r="R136" s="220">
        <f>Q136*H136</f>
        <v>0</v>
      </c>
      <c r="S136" s="220">
        <v>0</v>
      </c>
      <c r="T136" s="221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4" t="s">
        <v>142</v>
      </c>
      <c r="AT136" s="194" t="s">
        <v>138</v>
      </c>
      <c r="AU136" s="194" t="s">
        <v>83</v>
      </c>
      <c r="AY136" s="14" t="s">
        <v>137</v>
      </c>
      <c r="BE136" s="195">
        <f>IF(N136="základní",J136,0)</f>
        <v>0</v>
      </c>
      <c r="BF136" s="195">
        <f>IF(N136="snížená",J136,0)</f>
        <v>0</v>
      </c>
      <c r="BG136" s="195">
        <f>IF(N136="zákl. přenesená",J136,0)</f>
        <v>0</v>
      </c>
      <c r="BH136" s="195">
        <f>IF(N136="sníž. přenesená",J136,0)</f>
        <v>0</v>
      </c>
      <c r="BI136" s="195">
        <f>IF(N136="nulová",J136,0)</f>
        <v>0</v>
      </c>
      <c r="BJ136" s="14" t="s">
        <v>81</v>
      </c>
      <c r="BK136" s="195">
        <f>ROUND(I136*H136,2)</f>
        <v>0</v>
      </c>
      <c r="BL136" s="14" t="s">
        <v>142</v>
      </c>
      <c r="BM136" s="194" t="s">
        <v>8</v>
      </c>
    </row>
    <row r="137" spans="1:65" s="2" customFormat="1" ht="6.9" customHeight="1">
      <c r="A137" s="31"/>
      <c r="B137" s="51"/>
      <c r="C137" s="52"/>
      <c r="D137" s="52"/>
      <c r="E137" s="52"/>
      <c r="F137" s="52"/>
      <c r="G137" s="52"/>
      <c r="H137" s="52"/>
      <c r="I137" s="52"/>
      <c r="J137" s="52"/>
      <c r="K137" s="52"/>
      <c r="L137" s="36"/>
      <c r="M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</sheetData>
  <sheetProtection algorithmName="SHA-512" hashValue="z5yEx4CiRmKJayxGGr6iBDRONebjTppbv/vvw+jiZW0Y2tU1O4sPAzgxH0txjhdg4qZ1D8x6SVIa7lv6v2P5Eg==" saltValue="wvAZwqoXkwj/0rUDGl109s2o8QRRdeCc9JLSFqg16DUM/SLrZz7LykJ21710f31e9nVR4CDHt/K7mUXPkBO/gQ==" spinCount="100000" sheet="1" objects="1" scenarios="1" formatColumns="0" formatRows="0" autoFilter="0"/>
  <autoFilter ref="C122:K136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01 - Architektonicko-stav...</vt:lpstr>
      <vt:lpstr>02 - ZTI</vt:lpstr>
      <vt:lpstr>03 - Elektroinstalace</vt:lpstr>
      <vt:lpstr>04 - Ústření vytápění</vt:lpstr>
      <vt:lpstr>05 - Vedlejší rozpočtové ...</vt:lpstr>
      <vt:lpstr>'01 - Architektonicko-stav...'!Názvy_tisku</vt:lpstr>
      <vt:lpstr>'02 - ZTI'!Názvy_tisku</vt:lpstr>
      <vt:lpstr>'03 - Elektroinstalace'!Názvy_tisku</vt:lpstr>
      <vt:lpstr>'04 - Ústření vytápění'!Názvy_tisku</vt:lpstr>
      <vt:lpstr>'05 - Vedlejší rozpočtové ...'!Názvy_tisku</vt:lpstr>
      <vt:lpstr>'Rekapitulace stavby'!Názvy_tisku</vt:lpstr>
      <vt:lpstr>'01 - Architektonicko-stav...'!Oblast_tisku</vt:lpstr>
      <vt:lpstr>'02 - ZTI'!Oblast_tisku</vt:lpstr>
      <vt:lpstr>'03 - Elektroinstalace'!Oblast_tisku</vt:lpstr>
      <vt:lpstr>'04 - Ústření vytápění'!Oblast_tisku</vt:lpstr>
      <vt:lpstr>'05 - Vedlejší rozpočtové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Gregořica</dc:creator>
  <cp:lastModifiedBy>Roman Haushofer</cp:lastModifiedBy>
  <dcterms:created xsi:type="dcterms:W3CDTF">2026-03-26T09:40:24Z</dcterms:created>
  <dcterms:modified xsi:type="dcterms:W3CDTF">2026-03-30T09:22:59Z</dcterms:modified>
</cp:coreProperties>
</file>